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StatisticsCaseStudy\"/>
    </mc:Choice>
  </mc:AlternateContent>
  <xr:revisionPtr revIDLastSave="0" documentId="13_ncr:1_{70E7AC96-2A2D-49E2-8959-5AD35D19FB09}" xr6:coauthVersionLast="47" xr6:coauthVersionMax="47" xr10:uidLastSave="{00000000-0000-0000-0000-000000000000}"/>
  <bookViews>
    <workbookView xWindow="28680" yWindow="-120" windowWidth="29040" windowHeight="15840" tabRatio="687" xr2:uid="{00000000-000D-0000-FFFF-FFFF00000000}"/>
  </bookViews>
  <sheets>
    <sheet name="Crime_R" sheetId="1" r:id="rId1"/>
    <sheet name="Crime2Cols" sheetId="11" r:id="rId2"/>
    <sheet name="Crime_2States" sheetId="9" r:id="rId3"/>
    <sheet name="1_Descriptive" sheetId="14" r:id="rId4"/>
    <sheet name="Median" sheetId="20" r:id="rId5"/>
    <sheet name="Outliers" sheetId="21" r:id="rId6"/>
    <sheet name="2_Freq_YouthEmp" sheetId="18" r:id="rId7"/>
    <sheet name="2_Freq_CrimeRate" sheetId="4" r:id="rId8"/>
    <sheet name="3_TwoSample_EqVarOneTail" sheetId="16" r:id="rId9"/>
    <sheet name="4_Paired_T_Test_2Col" sheetId="17" r:id="rId10"/>
    <sheet name="5_ChiSq" sheetId="19" r:id="rId11"/>
  </sheets>
  <definedNames>
    <definedName name="_xlnm._FilterDatabase" localSheetId="0" hidden="1">Crime_R!$A$1:$AC$48</definedName>
    <definedName name="BelowWage">Crime_R!$N$2:$N$48</definedName>
    <definedName name="BelowWage10">Crime_R!$AA$2:$AA$48</definedName>
    <definedName name="CrimeRate">Crime_R!$A$2:$A$48</definedName>
    <definedName name="CrimeRate10">Crime_R!$O$2:$O$48</definedName>
    <definedName name="Education">Crime_R!$D$2:$D$48</definedName>
    <definedName name="Education10">Crime_R!$Q$2:$Q$48</definedName>
    <definedName name="ExpenditureYear0">Crime_R!$E$2:$E$48</definedName>
    <definedName name="ExpenditureYear10">Crime_R!$R$2:$R$48</definedName>
    <definedName name="HighYouthUnemploy">Crime_R!$L$2:$L$48</definedName>
    <definedName name="HighYouthUnemploy10">Crime_R!$Y$2:$Y$48</definedName>
    <definedName name="LabourForce">Crime_R!$F$2:$F$48</definedName>
    <definedName name="LabourForce10">Crime_R!$S$2:$S$48</definedName>
    <definedName name="Males">Crime_R!$G$2:$G$48</definedName>
    <definedName name="Males10">Crime_R!$T$2:$T$48</definedName>
    <definedName name="MatureUnemploy10">Crime_R!$X$2:$X$48</definedName>
    <definedName name="MatureUnemployment">Crime_R!$K$2:$K$48</definedName>
    <definedName name="MoreMales">Crime_R!$H$2:$H$48</definedName>
    <definedName name="MoreMales10">Crime_R!$U$2:$U$48</definedName>
    <definedName name="Southern">Crime_R!$C$2:$C$48</definedName>
    <definedName name="StateSize">Crime_R!$I$2:$I$48</definedName>
    <definedName name="StateSize10">Crime_R!$V$2:$V$48</definedName>
    <definedName name="Wage">Crime_R!$M$2:$M$48</definedName>
    <definedName name="Wage10">Crime_R!$Z$2:$Z$48</definedName>
    <definedName name="Youth">Crime_R!$B$2:$B$48</definedName>
    <definedName name="Youth10">Crime_R!$P$2:$P$48</definedName>
    <definedName name="YouthUnemploy10">Crime_R!$W$2:$W$48</definedName>
    <definedName name="YouthUnemployment">Crime_R!$J$2:$J$48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0" l="1"/>
  <c r="H23" i="14"/>
  <c r="E23" i="14"/>
  <c r="L3" i="14"/>
  <c r="J11" i="14"/>
  <c r="J5" i="14"/>
  <c r="J4" i="14"/>
  <c r="H13" i="14"/>
  <c r="G7" i="14"/>
  <c r="K10" i="14"/>
  <c r="F13" i="14"/>
  <c r="M7" i="14"/>
  <c r="K17" i="14"/>
  <c r="M17" i="14"/>
  <c r="M5" i="14"/>
  <c r="F7" i="14"/>
  <c r="D17" i="14"/>
  <c r="L5" i="14"/>
  <c r="J10" i="14"/>
  <c r="G17" i="14"/>
  <c r="C14" i="14"/>
  <c r="I3" i="14"/>
  <c r="G8" i="14"/>
  <c r="L22" i="14"/>
  <c r="F5" i="14"/>
  <c r="J3" i="14"/>
  <c r="F11" i="14"/>
  <c r="J19" i="14"/>
  <c r="D5" i="14"/>
  <c r="N13" i="14"/>
  <c r="F4" i="14"/>
  <c r="I23" i="14"/>
  <c r="N5" i="14"/>
  <c r="I19" i="14"/>
  <c r="J17" i="14"/>
  <c r="L18" i="14"/>
  <c r="M19" i="14"/>
  <c r="E18" i="14"/>
  <c r="L13" i="14"/>
  <c r="K22" i="14"/>
  <c r="I11" i="14"/>
  <c r="G18" i="14"/>
  <c r="L11" i="14"/>
  <c r="G3" i="14"/>
  <c r="N19" i="14"/>
  <c r="C22" i="14"/>
  <c r="I13" i="14"/>
  <c r="D4" i="14"/>
  <c r="F17" i="14"/>
  <c r="D22" i="14"/>
  <c r="F22" i="14"/>
  <c r="M23" i="14"/>
  <c r="I4" i="14"/>
  <c r="G13" i="14"/>
  <c r="N11" i="14"/>
  <c r="G5" i="14"/>
  <c r="E14" i="14"/>
  <c r="L8" i="14"/>
  <c r="E13" i="14"/>
  <c r="K14" i="14"/>
  <c r="J8" i="14"/>
  <c r="H18" i="14"/>
  <c r="N17" i="14"/>
  <c r="L10" i="14"/>
  <c r="N7" i="14"/>
  <c r="L17" i="14"/>
  <c r="G11" i="14"/>
  <c r="G23" i="14"/>
  <c r="M14" i="14"/>
  <c r="G10" i="14"/>
  <c r="I18" i="14"/>
  <c r="H17" i="14"/>
  <c r="I22" i="14"/>
  <c r="D11" i="14"/>
  <c r="N4" i="14"/>
  <c r="K7" i="14"/>
  <c r="K3" i="14"/>
  <c r="E11" i="14"/>
  <c r="K4" i="14"/>
  <c r="H3" i="14"/>
  <c r="E22" i="14"/>
  <c r="D23" i="14"/>
  <c r="N23" i="14"/>
  <c r="H8" i="14"/>
  <c r="F18" i="14"/>
  <c r="M18" i="14"/>
  <c r="F10" i="14"/>
  <c r="D19" i="14"/>
  <c r="K18" i="14"/>
  <c r="D8" i="14"/>
  <c r="H7" i="14"/>
  <c r="M22" i="14"/>
  <c r="L23" i="14"/>
  <c r="J22" i="14"/>
  <c r="E10" i="14"/>
  <c r="N18" i="14"/>
  <c r="E3" i="14"/>
  <c r="N10" i="14"/>
  <c r="L19" i="14"/>
  <c r="G4" i="14"/>
  <c r="J7" i="14"/>
  <c r="H5" i="14"/>
  <c r="F14" i="14"/>
  <c r="I10" i="14"/>
  <c r="D18" i="14"/>
  <c r="L4" i="14"/>
  <c r="J13" i="14"/>
  <c r="K13" i="14"/>
  <c r="E8" i="14"/>
  <c r="H19" i="14"/>
  <c r="C18" i="14"/>
  <c r="F19" i="14"/>
  <c r="F23" i="14"/>
  <c r="J18" i="14"/>
  <c r="E4" i="14"/>
  <c r="I14" i="14"/>
  <c r="M13" i="14"/>
  <c r="C19" i="14"/>
  <c r="J23" i="14"/>
  <c r="H22" i="14"/>
  <c r="D3" i="14"/>
  <c r="M10" i="14"/>
  <c r="K19" i="14"/>
  <c r="M3" i="14"/>
  <c r="K11" i="14"/>
  <c r="M4" i="14"/>
  <c r="F8" i="14"/>
  <c r="D10" i="14"/>
  <c r="E7" i="14"/>
  <c r="N14" i="14"/>
  <c r="E17" i="14"/>
  <c r="H4" i="14"/>
  <c r="I5" i="14"/>
  <c r="G14" i="14"/>
  <c r="G19" i="14"/>
  <c r="M8" i="14"/>
  <c r="I7" i="14"/>
  <c r="C17" i="14"/>
  <c r="C13" i="14"/>
  <c r="N22" i="14"/>
  <c r="D14" i="14"/>
  <c r="D7" i="14"/>
  <c r="J14" i="14"/>
  <c r="E19" i="14"/>
  <c r="K8" i="14"/>
  <c r="D13" i="14"/>
  <c r="K23" i="14"/>
  <c r="L14" i="14"/>
  <c r="L7" i="14"/>
  <c r="H14" i="14"/>
  <c r="F3" i="14"/>
  <c r="N8" i="14"/>
  <c r="H10" i="14"/>
  <c r="C23" i="14"/>
  <c r="G22" i="14"/>
  <c r="I17" i="14"/>
  <c r="I8" i="14"/>
  <c r="N3" i="14"/>
  <c r="H11" i="14"/>
  <c r="K5" i="14"/>
  <c r="E5" i="14"/>
  <c r="M11" i="14"/>
  <c r="N24" i="14" l="1"/>
  <c r="N27" i="14" s="1"/>
  <c r="F24" i="14"/>
  <c r="F27" i="14" s="1"/>
  <c r="G24" i="14"/>
  <c r="G26" i="14" s="1"/>
  <c r="M24" i="14"/>
  <c r="M26" i="14" s="1"/>
  <c r="E24" i="14"/>
  <c r="E26" i="14" s="1"/>
  <c r="L24" i="14"/>
  <c r="L27" i="14" s="1"/>
  <c r="D24" i="14"/>
  <c r="D27" i="14" s="1"/>
  <c r="K24" i="14"/>
  <c r="K26" i="14" s="1"/>
  <c r="H24" i="14"/>
  <c r="H27" i="14" s="1"/>
  <c r="J24" i="14"/>
  <c r="J26" i="14" s="1"/>
  <c r="I24" i="14"/>
  <c r="I26" i="14" s="1"/>
  <c r="C30" i="14"/>
  <c r="D29" i="14"/>
  <c r="C24" i="14"/>
  <c r="C26" i="14" s="1"/>
  <c r="C29" i="14" s="1"/>
  <c r="H26" i="14" l="1"/>
  <c r="G27" i="14"/>
  <c r="D26" i="14"/>
  <c r="E27" i="14"/>
  <c r="M27" i="14"/>
  <c r="L26" i="14"/>
  <c r="F26" i="14"/>
  <c r="J27" i="14"/>
  <c r="I27" i="14"/>
  <c r="K27" i="14"/>
  <c r="N26" i="14"/>
  <c r="C27" i="14"/>
  <c r="D30" i="14" s="1"/>
  <c r="C5" i="14"/>
  <c r="C4" i="14"/>
  <c r="C11" i="14"/>
  <c r="C10" i="14"/>
  <c r="C8" i="14"/>
  <c r="C7" i="14"/>
  <c r="E4" i="19" l="1"/>
  <c r="D5" i="19" s="1"/>
  <c r="C3" i="14"/>
  <c r="B5" i="19" l="1"/>
  <c r="C5" i="19"/>
</calcChain>
</file>

<file path=xl/sharedStrings.xml><?xml version="1.0" encoding="utf-8"?>
<sst xmlns="http://schemas.openxmlformats.org/spreadsheetml/2006/main" count="132" uniqueCount="94">
  <si>
    <t>CrimeRate</t>
  </si>
  <si>
    <t>Youth</t>
  </si>
  <si>
    <t>Southern</t>
  </si>
  <si>
    <t>Education</t>
  </si>
  <si>
    <t>ExpenditureYear0</t>
  </si>
  <si>
    <t>LabourForce</t>
  </si>
  <si>
    <t>Males</t>
  </si>
  <si>
    <t>MoreMales</t>
  </si>
  <si>
    <t>StateSize</t>
  </si>
  <si>
    <t>YouthUnemployment</t>
  </si>
  <si>
    <t>MatureUnemployment</t>
  </si>
  <si>
    <t>HighYouthUnemploy</t>
  </si>
  <si>
    <t>Wage</t>
  </si>
  <si>
    <t>BelowWage</t>
  </si>
  <si>
    <t>CrimeRate10</t>
  </si>
  <si>
    <t>Youth10</t>
  </si>
  <si>
    <t>Education10</t>
  </si>
  <si>
    <t>ExpenditureYear10</t>
  </si>
  <si>
    <t>LabourForce10</t>
  </si>
  <si>
    <t>Males10</t>
  </si>
  <si>
    <t>MoreMales10</t>
  </si>
  <si>
    <t>StateSize10</t>
  </si>
  <si>
    <t>YouthUnemploy10</t>
  </si>
  <si>
    <t>MatureUnemploy10</t>
  </si>
  <si>
    <t>HighYouthUnemploy10</t>
  </si>
  <si>
    <t>Wage10</t>
  </si>
  <si>
    <t>BelowWage10</t>
  </si>
  <si>
    <t>Mean</t>
  </si>
  <si>
    <t>Max</t>
  </si>
  <si>
    <t>Median</t>
  </si>
  <si>
    <t>More</t>
  </si>
  <si>
    <t>Frequency</t>
  </si>
  <si>
    <t>Bin</t>
  </si>
  <si>
    <t>A new records enters in the system, where crime-rate is 198.2. What is the likelihood that this record is the part of population ?</t>
  </si>
  <si>
    <t>Bins</t>
  </si>
  <si>
    <t>Kurt</t>
  </si>
  <si>
    <t>75% value</t>
  </si>
  <si>
    <t>90% value</t>
  </si>
  <si>
    <t>50th percentile value</t>
  </si>
  <si>
    <t>2nd Quartile Value</t>
  </si>
  <si>
    <t>IQR</t>
  </si>
  <si>
    <t>1st Quartile Value</t>
  </si>
  <si>
    <t>3rd Quartile Value</t>
  </si>
  <si>
    <t xml:space="preserve">below (Q1 – 1.5 IQR) </t>
  </si>
  <si>
    <t>above (Q3 + 1.5 IQR)</t>
  </si>
  <si>
    <t>Lower Range</t>
  </si>
  <si>
    <t>Upper Range</t>
  </si>
  <si>
    <t>CrimeRate-Nonsouthern States</t>
  </si>
  <si>
    <t>CrimeRate-southern States</t>
  </si>
  <si>
    <t>Stats in south have higher crime rate or not ?</t>
  </si>
  <si>
    <t>Min</t>
  </si>
  <si>
    <t>Skew</t>
  </si>
  <si>
    <t>Normal or Not?</t>
  </si>
  <si>
    <t>Column_Name</t>
  </si>
  <si>
    <t>Select</t>
  </si>
  <si>
    <t>One Tail or Two Tail?</t>
  </si>
  <si>
    <t>Has Crime Rate increased since 10 Year ago?</t>
  </si>
  <si>
    <t>Youth Employment</t>
  </si>
  <si>
    <t>Office</t>
  </si>
  <si>
    <t>Mix</t>
  </si>
  <si>
    <t xml:space="preserve">WFH </t>
  </si>
  <si>
    <t>Expected</t>
  </si>
  <si>
    <t>Observed</t>
  </si>
  <si>
    <t>H0 : The data meets the expected distribution</t>
  </si>
  <si>
    <t>H1 : the data does not meet the expected distribution</t>
  </si>
  <si>
    <t>If X2 is greater then 5.99 reject H0</t>
  </si>
  <si>
    <t>with (3-1 = 2 Deg of Freedom) &amp; 5% Alpha</t>
  </si>
  <si>
    <t>Office Mix today are different from what we saw earlier</t>
  </si>
  <si>
    <t>Before</t>
  </si>
  <si>
    <t>Count</t>
  </si>
  <si>
    <t>Outliers</t>
  </si>
  <si>
    <t>IQR Range</t>
  </si>
  <si>
    <t>Null H0 : Its part of the population</t>
  </si>
  <si>
    <t>Alternate : Its not part of the population</t>
  </si>
  <si>
    <t>confidence - 95%</t>
  </si>
  <si>
    <t>Alpha = 0.05</t>
  </si>
  <si>
    <t>p stat &lt; Critical P value =&gt; Reject</t>
  </si>
  <si>
    <t>Critical P Value = 1.77</t>
  </si>
  <si>
    <t>0.003 &lt; Critical P value =&gt; Reject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</si>
  <si>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</si>
  <si>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</si>
  <si>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</si>
  <si>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</si>
  <si>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</si>
  <si>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</si>
  <si>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</si>
  <si>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</si>
  <si>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</si>
  <si>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</si>
  <si>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</si>
  <si>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- No Diff</t>
  </si>
  <si>
    <t>Alternate - yes there is Diff</t>
  </si>
  <si>
    <t>t stat &lt; Crit</t>
  </si>
  <si>
    <t>Reject = There is a diff in the 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</si>
</sst>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8" fillId="0" borderId="11" xfId="0" applyFont="1" applyBorder="1" applyAlignment="1">
      <alignment horizontal="center"/>
    </xf>
    <xf numFmtId="9" fontId="0" fillId="0" borderId="0" xfId="0" applyNumberFormat="1"/>
    <xf numFmtId="1" fontId="0" fillId="0" borderId="0" xfId="0" applyNumberFormat="1"/>
    <xf numFmtId="0" fontId="19" fillId="0" borderId="0" xfId="0" applyFont="1" applyAlignment="1">
      <alignment wrapText="1"/>
    </xf>
    <xf numFmtId="0" fontId="16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'2_Freq_CrimeRate'!$B$3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'2_Freq_CrimeRate'!$A$4:$A$17</c:f>
              <c:strCache>
                <c:ptCount val="1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More</c:v>
                </c:pt>
              </c:strCache>
            </c:strRef>
          </c:cat>
          <c:val>
            <c:numRef>
              <c:f>'2_Freq_CrimeRate'!$B$4:$B$17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C44-B4C8-15D69ADB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161599"/>
        <c:axId val="1720154111"/>
      </c:barChart>
      <c:catAx>
        <c:axId val="17201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4111"/>
        <c:crosses val="autoZero"/>
        <c:auto val="1"/>
        <c:lblAlgn val="ctr"/>
        <c:lblOffset val="100"/>
        <c:noMultiLvlLbl val="0"/>
      </c:catAx>
      <c:valAx>
        <c:axId val="17201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180974</xdr:rowOff>
    </xdr:from>
    <xdr:to>
      <xdr:col>22</xdr:col>
      <xdr:colOff>328196</xdr:colOff>
      <xdr:row>29</xdr:row>
      <xdr:rowOff>76199</xdr:rowOff>
    </xdr:to>
    <xdr:pic>
      <xdr:nvPicPr>
        <xdr:cNvPr id="2" name="Picture 1" descr="Mean, Median, and Mode in Statistics | by Nhan Tran | Medium">
          <a:extLst>
            <a:ext uri="{FF2B5EF4-FFF2-40B4-BE49-F238E27FC236}">
              <a16:creationId xmlns:a16="http://schemas.microsoft.com/office/drawing/2014/main" id="{0AE745ED-119F-467D-9AD4-F013AECCD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371474"/>
          <a:ext cx="9510296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1</xdr:row>
      <xdr:rowOff>28575</xdr:rowOff>
    </xdr:from>
    <xdr:to>
      <xdr:col>10</xdr:col>
      <xdr:colOff>306705</xdr:colOff>
      <xdr:row>16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299429</xdr:colOff>
      <xdr:row>1</xdr:row>
      <xdr:rowOff>418513</xdr:rowOff>
    </xdr:from>
    <xdr:to>
      <xdr:col>17</xdr:col>
      <xdr:colOff>502227</xdr:colOff>
      <xdr:row>20</xdr:row>
      <xdr:rowOff>86591</xdr:rowOff>
    </xdr:to>
    <xdr:pic>
      <xdr:nvPicPr>
        <xdr:cNvPr id="3" name="Picture 2" descr="Mean, Median, and Mode in Statistics | by Nhan Tran | Medium">
          <a:extLst>
            <a:ext uri="{FF2B5EF4-FFF2-40B4-BE49-F238E27FC236}">
              <a16:creationId xmlns:a16="http://schemas.microsoft.com/office/drawing/2014/main" id="{268662FC-E1BC-4AD2-907A-DA947E8762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00" r="31878"/>
        <a:stretch/>
      </xdr:blipFill>
      <xdr:spPr bwMode="auto">
        <a:xfrm>
          <a:off x="10456543" y="609013"/>
          <a:ext cx="2627343" cy="406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</xdr:row>
      <xdr:rowOff>238125</xdr:rowOff>
    </xdr:from>
    <xdr:to>
      <xdr:col>9</xdr:col>
      <xdr:colOff>408018</xdr:colOff>
      <xdr:row>24</xdr:row>
      <xdr:rowOff>47346</xdr:rowOff>
    </xdr:to>
    <xdr:pic>
      <xdr:nvPicPr>
        <xdr:cNvPr id="2" name="Picture 1" descr="Mean, Median, and Mode in Statistics | by Nhan Tran | Medium">
          <a:extLst>
            <a:ext uri="{FF2B5EF4-FFF2-40B4-BE49-F238E27FC236}">
              <a16:creationId xmlns:a16="http://schemas.microsoft.com/office/drawing/2014/main" id="{C94AF124-4DF2-42EB-843B-60EEDF61EF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00" r="31878"/>
        <a:stretch/>
      </xdr:blipFill>
      <xdr:spPr bwMode="auto">
        <a:xfrm>
          <a:off x="7362825" y="619125"/>
          <a:ext cx="2627343" cy="406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zoomScale="88" zoomScaleNormal="88" workbookViewId="0">
      <selection activeCell="O1" activeCellId="1" sqref="A1:A1048576 O1:O1048576"/>
    </sheetView>
  </sheetViews>
  <sheetFormatPr defaultRowHeight="15" x14ac:dyDescent="0.25"/>
  <cols>
    <col min="1" max="1" width="10.28515625" bestFit="1" customWidth="1"/>
    <col min="2" max="2" width="6.140625" bestFit="1" customWidth="1"/>
    <col min="3" max="3" width="9.140625" bestFit="1" customWidth="1"/>
    <col min="4" max="4" width="10" bestFit="1" customWidth="1"/>
    <col min="5" max="5" width="16.85546875" bestFit="1" customWidth="1"/>
    <col min="6" max="6" width="12.140625" bestFit="1" customWidth="1"/>
    <col min="7" max="7" width="6.5703125" bestFit="1" customWidth="1"/>
    <col min="8" max="8" width="11.28515625" bestFit="1" customWidth="1"/>
    <col min="9" max="9" width="9.140625" bestFit="1" customWidth="1"/>
    <col min="10" max="10" width="20.28515625" bestFit="1" customWidth="1"/>
    <col min="11" max="11" width="21.7109375" bestFit="1" customWidth="1"/>
    <col min="12" max="12" width="19.5703125" bestFit="1" customWidth="1"/>
    <col min="13" max="13" width="6.140625" bestFit="1" customWidth="1"/>
    <col min="14" max="14" width="11.5703125" bestFit="1" customWidth="1"/>
    <col min="15" max="15" width="12.42578125" bestFit="1" customWidth="1"/>
    <col min="16" max="16" width="8.42578125" bestFit="1" customWidth="1"/>
    <col min="17" max="17" width="12.28515625" bestFit="1" customWidth="1"/>
    <col min="18" max="18" width="18" bestFit="1" customWidth="1"/>
    <col min="19" max="19" width="14.42578125" bestFit="1" customWidth="1"/>
    <col min="20" max="20" width="8.85546875" bestFit="1" customWidth="1"/>
    <col min="21" max="21" width="13.5703125" bestFit="1" customWidth="1"/>
    <col min="22" max="22" width="11.140625" bestFit="1" customWidth="1"/>
    <col min="23" max="23" width="17.5703125" bestFit="1" customWidth="1"/>
    <col min="24" max="24" width="19" bestFit="1" customWidth="1"/>
    <col min="25" max="25" width="21.7109375" bestFit="1" customWidth="1"/>
    <col min="26" max="26" width="8.42578125" bestFit="1" customWidth="1"/>
    <col min="27" max="27" width="13.7109375" bestFit="1" customWidth="1"/>
    <col min="29" max="29" width="18.5703125" bestFit="1" customWidth="1"/>
    <col min="30" max="30" width="14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45.5</v>
      </c>
      <c r="B2">
        <v>135</v>
      </c>
      <c r="C2">
        <v>0</v>
      </c>
      <c r="D2">
        <v>12.4</v>
      </c>
      <c r="E2">
        <v>69</v>
      </c>
      <c r="F2">
        <v>540</v>
      </c>
      <c r="G2">
        <v>965</v>
      </c>
      <c r="H2">
        <v>0</v>
      </c>
      <c r="I2">
        <v>6</v>
      </c>
      <c r="J2">
        <v>80</v>
      </c>
      <c r="K2">
        <v>22</v>
      </c>
      <c r="L2">
        <v>1</v>
      </c>
      <c r="M2">
        <v>564</v>
      </c>
      <c r="N2">
        <v>139</v>
      </c>
      <c r="O2">
        <v>26.5</v>
      </c>
      <c r="P2">
        <v>135</v>
      </c>
      <c r="Q2">
        <v>12.5</v>
      </c>
      <c r="R2">
        <v>71</v>
      </c>
      <c r="S2">
        <v>564</v>
      </c>
      <c r="T2">
        <v>974</v>
      </c>
      <c r="U2">
        <v>0</v>
      </c>
      <c r="V2">
        <v>6</v>
      </c>
      <c r="W2">
        <v>82</v>
      </c>
      <c r="X2">
        <v>20</v>
      </c>
      <c r="Y2">
        <v>1</v>
      </c>
      <c r="Z2">
        <v>632</v>
      </c>
      <c r="AA2">
        <v>142</v>
      </c>
    </row>
    <row r="3" spans="1:27" x14ac:dyDescent="0.25">
      <c r="A3">
        <v>64.2</v>
      </c>
      <c r="B3">
        <v>126</v>
      </c>
      <c r="C3">
        <v>0</v>
      </c>
      <c r="D3">
        <v>12.2</v>
      </c>
      <c r="E3">
        <v>106</v>
      </c>
      <c r="F3">
        <v>599</v>
      </c>
      <c r="G3">
        <v>989</v>
      </c>
      <c r="H3">
        <v>0</v>
      </c>
      <c r="I3">
        <v>40</v>
      </c>
      <c r="J3">
        <v>78</v>
      </c>
      <c r="K3">
        <v>25</v>
      </c>
      <c r="L3">
        <v>1</v>
      </c>
      <c r="M3">
        <v>593</v>
      </c>
      <c r="N3">
        <v>171</v>
      </c>
      <c r="O3">
        <v>46.7</v>
      </c>
      <c r="P3">
        <v>125</v>
      </c>
      <c r="Q3">
        <v>12.2</v>
      </c>
      <c r="R3">
        <v>97</v>
      </c>
      <c r="S3">
        <v>602</v>
      </c>
      <c r="T3">
        <v>989</v>
      </c>
      <c r="U3">
        <v>0</v>
      </c>
      <c r="V3">
        <v>42</v>
      </c>
      <c r="W3">
        <v>79</v>
      </c>
      <c r="X3">
        <v>24</v>
      </c>
      <c r="Y3">
        <v>1</v>
      </c>
      <c r="Z3">
        <v>660</v>
      </c>
      <c r="AA3">
        <v>162</v>
      </c>
    </row>
    <row r="4" spans="1:27" x14ac:dyDescent="0.25">
      <c r="A4">
        <v>67.599999999999994</v>
      </c>
      <c r="B4">
        <v>128</v>
      </c>
      <c r="C4">
        <v>0</v>
      </c>
      <c r="D4">
        <v>13.5</v>
      </c>
      <c r="E4">
        <v>67</v>
      </c>
      <c r="F4">
        <v>624</v>
      </c>
      <c r="G4">
        <v>972</v>
      </c>
      <c r="H4">
        <v>0</v>
      </c>
      <c r="I4">
        <v>28</v>
      </c>
      <c r="J4">
        <v>77</v>
      </c>
      <c r="K4">
        <v>25</v>
      </c>
      <c r="L4">
        <v>1</v>
      </c>
      <c r="M4">
        <v>507</v>
      </c>
      <c r="N4">
        <v>206</v>
      </c>
      <c r="O4">
        <v>47.9</v>
      </c>
      <c r="P4">
        <v>128</v>
      </c>
      <c r="Q4">
        <v>13.8</v>
      </c>
      <c r="R4">
        <v>60</v>
      </c>
      <c r="S4">
        <v>621</v>
      </c>
      <c r="T4">
        <v>983</v>
      </c>
      <c r="U4">
        <v>0</v>
      </c>
      <c r="V4">
        <v>28</v>
      </c>
      <c r="W4">
        <v>81</v>
      </c>
      <c r="X4">
        <v>24</v>
      </c>
      <c r="Y4">
        <v>1</v>
      </c>
      <c r="Z4">
        <v>571</v>
      </c>
      <c r="AA4">
        <v>199</v>
      </c>
    </row>
    <row r="5" spans="1:27" x14ac:dyDescent="0.25">
      <c r="A5">
        <v>70.5</v>
      </c>
      <c r="B5">
        <v>130</v>
      </c>
      <c r="C5">
        <v>0</v>
      </c>
      <c r="D5">
        <v>14.1</v>
      </c>
      <c r="E5">
        <v>63</v>
      </c>
      <c r="F5">
        <v>641</v>
      </c>
      <c r="G5">
        <v>984</v>
      </c>
      <c r="H5">
        <v>0</v>
      </c>
      <c r="I5">
        <v>14</v>
      </c>
      <c r="J5">
        <v>70</v>
      </c>
      <c r="K5">
        <v>21</v>
      </c>
      <c r="L5">
        <v>1</v>
      </c>
      <c r="M5">
        <v>486</v>
      </c>
      <c r="N5">
        <v>196</v>
      </c>
      <c r="O5">
        <v>50.6</v>
      </c>
      <c r="P5">
        <v>153</v>
      </c>
      <c r="Q5">
        <v>14.1</v>
      </c>
      <c r="R5">
        <v>57</v>
      </c>
      <c r="S5">
        <v>641</v>
      </c>
      <c r="T5">
        <v>993</v>
      </c>
      <c r="U5">
        <v>0</v>
      </c>
      <c r="V5">
        <v>14</v>
      </c>
      <c r="W5">
        <v>71</v>
      </c>
      <c r="X5">
        <v>23</v>
      </c>
      <c r="Y5">
        <v>1</v>
      </c>
      <c r="Z5">
        <v>556</v>
      </c>
      <c r="AA5">
        <v>176</v>
      </c>
    </row>
    <row r="6" spans="1:27" x14ac:dyDescent="0.25">
      <c r="A6">
        <v>73.2</v>
      </c>
      <c r="B6">
        <v>143</v>
      </c>
      <c r="C6">
        <v>0</v>
      </c>
      <c r="D6">
        <v>12.9</v>
      </c>
      <c r="E6">
        <v>66</v>
      </c>
      <c r="F6">
        <v>537</v>
      </c>
      <c r="G6">
        <v>977</v>
      </c>
      <c r="H6">
        <v>0</v>
      </c>
      <c r="I6">
        <v>10</v>
      </c>
      <c r="J6">
        <v>114</v>
      </c>
      <c r="K6">
        <v>35</v>
      </c>
      <c r="L6">
        <v>1</v>
      </c>
      <c r="M6">
        <v>487</v>
      </c>
      <c r="N6">
        <v>166</v>
      </c>
      <c r="O6">
        <v>55.9</v>
      </c>
      <c r="P6">
        <v>143</v>
      </c>
      <c r="Q6">
        <v>13</v>
      </c>
      <c r="R6">
        <v>63</v>
      </c>
      <c r="S6">
        <v>549</v>
      </c>
      <c r="T6">
        <v>973</v>
      </c>
      <c r="U6">
        <v>0</v>
      </c>
      <c r="V6">
        <v>11</v>
      </c>
      <c r="W6">
        <v>119</v>
      </c>
      <c r="X6">
        <v>36</v>
      </c>
      <c r="Y6">
        <v>1</v>
      </c>
      <c r="Z6">
        <v>561</v>
      </c>
      <c r="AA6">
        <v>168</v>
      </c>
    </row>
    <row r="7" spans="1:27" x14ac:dyDescent="0.25">
      <c r="A7">
        <v>75</v>
      </c>
      <c r="B7">
        <v>141</v>
      </c>
      <c r="C7">
        <v>0</v>
      </c>
      <c r="D7">
        <v>12.9</v>
      </c>
      <c r="E7">
        <v>56</v>
      </c>
      <c r="F7">
        <v>523</v>
      </c>
      <c r="G7">
        <v>968</v>
      </c>
      <c r="H7">
        <v>0</v>
      </c>
      <c r="I7">
        <v>4</v>
      </c>
      <c r="J7">
        <v>107</v>
      </c>
      <c r="K7">
        <v>37</v>
      </c>
      <c r="L7">
        <v>0</v>
      </c>
      <c r="M7">
        <v>489</v>
      </c>
      <c r="N7">
        <v>170</v>
      </c>
      <c r="O7">
        <v>61.8</v>
      </c>
      <c r="P7">
        <v>153</v>
      </c>
      <c r="Q7">
        <v>12.9</v>
      </c>
      <c r="R7">
        <v>54</v>
      </c>
      <c r="S7">
        <v>538</v>
      </c>
      <c r="T7">
        <v>968</v>
      </c>
      <c r="U7">
        <v>0</v>
      </c>
      <c r="V7">
        <v>5</v>
      </c>
      <c r="W7">
        <v>110</v>
      </c>
      <c r="X7">
        <v>36</v>
      </c>
      <c r="Y7">
        <v>1</v>
      </c>
      <c r="Z7">
        <v>550</v>
      </c>
      <c r="AA7">
        <v>126</v>
      </c>
    </row>
    <row r="8" spans="1:27" x14ac:dyDescent="0.25">
      <c r="A8">
        <v>82.3</v>
      </c>
      <c r="B8">
        <v>123</v>
      </c>
      <c r="C8">
        <v>0</v>
      </c>
      <c r="D8">
        <v>12.5</v>
      </c>
      <c r="E8">
        <v>97</v>
      </c>
      <c r="F8">
        <v>526</v>
      </c>
      <c r="G8">
        <v>948</v>
      </c>
      <c r="H8">
        <v>0</v>
      </c>
      <c r="I8">
        <v>113</v>
      </c>
      <c r="J8">
        <v>124</v>
      </c>
      <c r="K8">
        <v>50</v>
      </c>
      <c r="L8">
        <v>0</v>
      </c>
      <c r="M8">
        <v>572</v>
      </c>
      <c r="N8">
        <v>158</v>
      </c>
      <c r="O8">
        <v>75.400000000000006</v>
      </c>
      <c r="P8">
        <v>134</v>
      </c>
      <c r="Q8">
        <v>12.4</v>
      </c>
      <c r="R8">
        <v>87</v>
      </c>
      <c r="S8">
        <v>529</v>
      </c>
      <c r="T8">
        <v>949</v>
      </c>
      <c r="U8">
        <v>0</v>
      </c>
      <c r="V8">
        <v>117</v>
      </c>
      <c r="W8">
        <v>125</v>
      </c>
      <c r="X8">
        <v>49</v>
      </c>
      <c r="Y8">
        <v>0</v>
      </c>
      <c r="Z8">
        <v>639</v>
      </c>
      <c r="AA8">
        <v>146</v>
      </c>
    </row>
    <row r="9" spans="1:27" x14ac:dyDescent="0.25">
      <c r="A9">
        <v>83.1</v>
      </c>
      <c r="B9">
        <v>135</v>
      </c>
      <c r="C9">
        <v>0</v>
      </c>
      <c r="D9">
        <v>13.6</v>
      </c>
      <c r="E9">
        <v>62</v>
      </c>
      <c r="F9">
        <v>595</v>
      </c>
      <c r="G9">
        <v>986</v>
      </c>
      <c r="H9">
        <v>0</v>
      </c>
      <c r="I9">
        <v>22</v>
      </c>
      <c r="J9">
        <v>77</v>
      </c>
      <c r="K9">
        <v>27</v>
      </c>
      <c r="L9">
        <v>0</v>
      </c>
      <c r="M9">
        <v>529</v>
      </c>
      <c r="N9">
        <v>190</v>
      </c>
      <c r="O9">
        <v>77.3</v>
      </c>
      <c r="P9">
        <v>137</v>
      </c>
      <c r="Q9">
        <v>13.7</v>
      </c>
      <c r="R9">
        <v>61</v>
      </c>
      <c r="S9">
        <v>599</v>
      </c>
      <c r="T9">
        <v>993</v>
      </c>
      <c r="U9">
        <v>0</v>
      </c>
      <c r="V9">
        <v>23</v>
      </c>
      <c r="W9">
        <v>80</v>
      </c>
      <c r="X9">
        <v>28</v>
      </c>
      <c r="Y9">
        <v>0</v>
      </c>
      <c r="Z9">
        <v>591</v>
      </c>
      <c r="AA9">
        <v>189</v>
      </c>
    </row>
    <row r="10" spans="1:27" x14ac:dyDescent="0.25">
      <c r="A10">
        <v>84.9</v>
      </c>
      <c r="B10">
        <v>121</v>
      </c>
      <c r="C10">
        <v>0</v>
      </c>
      <c r="D10">
        <v>13.2</v>
      </c>
      <c r="E10">
        <v>118</v>
      </c>
      <c r="F10">
        <v>547</v>
      </c>
      <c r="G10">
        <v>964</v>
      </c>
      <c r="H10">
        <v>0</v>
      </c>
      <c r="I10">
        <v>25</v>
      </c>
      <c r="J10">
        <v>84</v>
      </c>
      <c r="K10">
        <v>29</v>
      </c>
      <c r="L10">
        <v>0</v>
      </c>
      <c r="M10">
        <v>689</v>
      </c>
      <c r="N10">
        <v>126</v>
      </c>
      <c r="O10">
        <v>78.599999999999994</v>
      </c>
      <c r="P10">
        <v>132</v>
      </c>
      <c r="Q10">
        <v>13.3</v>
      </c>
      <c r="R10">
        <v>115</v>
      </c>
      <c r="S10">
        <v>538</v>
      </c>
      <c r="T10">
        <v>968</v>
      </c>
      <c r="U10">
        <v>0</v>
      </c>
      <c r="V10">
        <v>25</v>
      </c>
      <c r="W10">
        <v>82</v>
      </c>
      <c r="X10">
        <v>30</v>
      </c>
      <c r="Y10">
        <v>0</v>
      </c>
      <c r="Z10">
        <v>742</v>
      </c>
      <c r="AA10">
        <v>127</v>
      </c>
    </row>
    <row r="11" spans="1:27" x14ac:dyDescent="0.25">
      <c r="A11">
        <v>92.3</v>
      </c>
      <c r="B11">
        <v>126</v>
      </c>
      <c r="C11">
        <v>0</v>
      </c>
      <c r="D11">
        <v>12.7</v>
      </c>
      <c r="E11">
        <v>74</v>
      </c>
      <c r="F11">
        <v>602</v>
      </c>
      <c r="G11">
        <v>984</v>
      </c>
      <c r="H11">
        <v>0</v>
      </c>
      <c r="I11">
        <v>34</v>
      </c>
      <c r="J11">
        <v>102</v>
      </c>
      <c r="K11">
        <v>33</v>
      </c>
      <c r="L11">
        <v>1</v>
      </c>
      <c r="M11">
        <v>557</v>
      </c>
      <c r="N11">
        <v>195</v>
      </c>
      <c r="O11">
        <v>87.5</v>
      </c>
      <c r="P11">
        <v>134</v>
      </c>
      <c r="Q11">
        <v>12.9</v>
      </c>
      <c r="R11">
        <v>67</v>
      </c>
      <c r="S11">
        <v>599</v>
      </c>
      <c r="T11">
        <v>982</v>
      </c>
      <c r="U11">
        <v>0</v>
      </c>
      <c r="V11">
        <v>33</v>
      </c>
      <c r="W11">
        <v>107</v>
      </c>
      <c r="X11">
        <v>34</v>
      </c>
      <c r="Y11">
        <v>1</v>
      </c>
      <c r="Z11">
        <v>621</v>
      </c>
      <c r="AA11">
        <v>199</v>
      </c>
    </row>
    <row r="12" spans="1:27" x14ac:dyDescent="0.25">
      <c r="A12">
        <v>94.3</v>
      </c>
      <c r="B12">
        <v>130</v>
      </c>
      <c r="C12">
        <v>0</v>
      </c>
      <c r="D12">
        <v>13.3</v>
      </c>
      <c r="E12">
        <v>128</v>
      </c>
      <c r="F12">
        <v>536</v>
      </c>
      <c r="G12">
        <v>934</v>
      </c>
      <c r="H12">
        <v>0</v>
      </c>
      <c r="I12">
        <v>51</v>
      </c>
      <c r="J12">
        <v>78</v>
      </c>
      <c r="K12">
        <v>34</v>
      </c>
      <c r="L12">
        <v>0</v>
      </c>
      <c r="M12">
        <v>627</v>
      </c>
      <c r="N12">
        <v>135</v>
      </c>
      <c r="O12">
        <v>92.9</v>
      </c>
      <c r="P12">
        <v>127</v>
      </c>
      <c r="Q12">
        <v>13.3</v>
      </c>
      <c r="R12">
        <v>128</v>
      </c>
      <c r="S12">
        <v>530</v>
      </c>
      <c r="T12">
        <v>949</v>
      </c>
      <c r="U12">
        <v>0</v>
      </c>
      <c r="V12">
        <v>52</v>
      </c>
      <c r="W12">
        <v>79</v>
      </c>
      <c r="X12">
        <v>33</v>
      </c>
      <c r="Y12">
        <v>0</v>
      </c>
      <c r="Z12">
        <v>692</v>
      </c>
      <c r="AA12">
        <v>140</v>
      </c>
    </row>
    <row r="13" spans="1:27" x14ac:dyDescent="0.25">
      <c r="A13">
        <v>95.3</v>
      </c>
      <c r="B13">
        <v>125</v>
      </c>
      <c r="C13">
        <v>0</v>
      </c>
      <c r="D13">
        <v>12</v>
      </c>
      <c r="E13">
        <v>90</v>
      </c>
      <c r="F13">
        <v>586</v>
      </c>
      <c r="G13">
        <v>964</v>
      </c>
      <c r="H13">
        <v>0</v>
      </c>
      <c r="I13">
        <v>97</v>
      </c>
      <c r="J13">
        <v>105</v>
      </c>
      <c r="K13">
        <v>43</v>
      </c>
      <c r="L13">
        <v>0</v>
      </c>
      <c r="M13">
        <v>617</v>
      </c>
      <c r="N13">
        <v>163</v>
      </c>
      <c r="O13">
        <v>94.1</v>
      </c>
      <c r="P13">
        <v>134</v>
      </c>
      <c r="Q13">
        <v>11.9</v>
      </c>
      <c r="R13">
        <v>81</v>
      </c>
      <c r="S13">
        <v>571</v>
      </c>
      <c r="T13">
        <v>971</v>
      </c>
      <c r="U13">
        <v>0</v>
      </c>
      <c r="V13">
        <v>99</v>
      </c>
      <c r="W13">
        <v>106</v>
      </c>
      <c r="X13">
        <v>41</v>
      </c>
      <c r="Y13">
        <v>0</v>
      </c>
      <c r="Z13">
        <v>679</v>
      </c>
      <c r="AA13">
        <v>162</v>
      </c>
    </row>
    <row r="14" spans="1:27" x14ac:dyDescent="0.25">
      <c r="A14">
        <v>104.3</v>
      </c>
      <c r="B14">
        <v>134</v>
      </c>
      <c r="C14">
        <v>0</v>
      </c>
      <c r="D14">
        <v>12.5</v>
      </c>
      <c r="E14">
        <v>75</v>
      </c>
      <c r="F14">
        <v>595</v>
      </c>
      <c r="G14">
        <v>972</v>
      </c>
      <c r="H14">
        <v>0</v>
      </c>
      <c r="I14">
        <v>47</v>
      </c>
      <c r="J14">
        <v>83</v>
      </c>
      <c r="K14">
        <v>31</v>
      </c>
      <c r="L14">
        <v>0</v>
      </c>
      <c r="M14">
        <v>580</v>
      </c>
      <c r="N14">
        <v>172</v>
      </c>
      <c r="O14">
        <v>104.5</v>
      </c>
      <c r="P14">
        <v>133</v>
      </c>
      <c r="Q14">
        <v>12.7</v>
      </c>
      <c r="R14">
        <v>71</v>
      </c>
      <c r="S14">
        <v>599</v>
      </c>
      <c r="T14">
        <v>982</v>
      </c>
      <c r="U14">
        <v>0</v>
      </c>
      <c r="V14">
        <v>50</v>
      </c>
      <c r="W14">
        <v>87</v>
      </c>
      <c r="X14">
        <v>32</v>
      </c>
      <c r="Y14">
        <v>0</v>
      </c>
      <c r="Z14">
        <v>649</v>
      </c>
      <c r="AA14">
        <v>182</v>
      </c>
    </row>
    <row r="15" spans="1:27" x14ac:dyDescent="0.25">
      <c r="A15">
        <v>107.2</v>
      </c>
      <c r="B15">
        <v>148</v>
      </c>
      <c r="C15">
        <v>0</v>
      </c>
      <c r="D15">
        <v>13.7</v>
      </c>
      <c r="E15">
        <v>72</v>
      </c>
      <c r="F15">
        <v>601</v>
      </c>
      <c r="G15">
        <v>998</v>
      </c>
      <c r="H15">
        <v>0</v>
      </c>
      <c r="I15">
        <v>9</v>
      </c>
      <c r="J15">
        <v>84</v>
      </c>
      <c r="K15">
        <v>20</v>
      </c>
      <c r="L15">
        <v>1</v>
      </c>
      <c r="M15">
        <v>590</v>
      </c>
      <c r="N15">
        <v>144</v>
      </c>
      <c r="O15">
        <v>110.1</v>
      </c>
      <c r="P15">
        <v>134</v>
      </c>
      <c r="Q15">
        <v>13.9</v>
      </c>
      <c r="R15">
        <v>66</v>
      </c>
      <c r="S15">
        <v>602</v>
      </c>
      <c r="T15">
        <v>999</v>
      </c>
      <c r="U15">
        <v>0</v>
      </c>
      <c r="V15">
        <v>9</v>
      </c>
      <c r="W15">
        <v>87</v>
      </c>
      <c r="X15">
        <v>15</v>
      </c>
      <c r="Y15">
        <v>0</v>
      </c>
      <c r="Z15">
        <v>656</v>
      </c>
      <c r="AA15">
        <v>151</v>
      </c>
    </row>
    <row r="16" spans="1:27" x14ac:dyDescent="0.25">
      <c r="A16">
        <v>108.3</v>
      </c>
      <c r="B16">
        <v>126</v>
      </c>
      <c r="C16">
        <v>0</v>
      </c>
      <c r="D16">
        <v>13.8</v>
      </c>
      <c r="E16">
        <v>97</v>
      </c>
      <c r="F16">
        <v>542</v>
      </c>
      <c r="G16">
        <v>990</v>
      </c>
      <c r="H16">
        <v>0</v>
      </c>
      <c r="I16">
        <v>18</v>
      </c>
      <c r="J16">
        <v>102</v>
      </c>
      <c r="K16">
        <v>35</v>
      </c>
      <c r="L16">
        <v>0</v>
      </c>
      <c r="M16">
        <v>589</v>
      </c>
      <c r="N16">
        <v>166</v>
      </c>
      <c r="O16">
        <v>110.5</v>
      </c>
      <c r="P16">
        <v>126</v>
      </c>
      <c r="Q16">
        <v>13.8</v>
      </c>
      <c r="R16">
        <v>97</v>
      </c>
      <c r="S16">
        <v>549</v>
      </c>
      <c r="T16">
        <v>993</v>
      </c>
      <c r="U16">
        <v>0</v>
      </c>
      <c r="V16">
        <v>19</v>
      </c>
      <c r="W16">
        <v>103</v>
      </c>
      <c r="X16">
        <v>34</v>
      </c>
      <c r="Y16">
        <v>1</v>
      </c>
      <c r="Z16">
        <v>659</v>
      </c>
      <c r="AA16">
        <v>160</v>
      </c>
    </row>
    <row r="17" spans="1:27" x14ac:dyDescent="0.25">
      <c r="A17">
        <v>119.7</v>
      </c>
      <c r="B17">
        <v>119</v>
      </c>
      <c r="C17">
        <v>0</v>
      </c>
      <c r="D17">
        <v>11.9</v>
      </c>
      <c r="E17">
        <v>166</v>
      </c>
      <c r="F17">
        <v>521</v>
      </c>
      <c r="G17">
        <v>938</v>
      </c>
      <c r="H17">
        <v>0</v>
      </c>
      <c r="I17">
        <v>168</v>
      </c>
      <c r="J17">
        <v>92</v>
      </c>
      <c r="K17">
        <v>36</v>
      </c>
      <c r="L17">
        <v>0</v>
      </c>
      <c r="M17">
        <v>637</v>
      </c>
      <c r="N17">
        <v>154</v>
      </c>
      <c r="O17">
        <v>129.80000000000001</v>
      </c>
      <c r="P17">
        <v>120</v>
      </c>
      <c r="Q17">
        <v>11.9</v>
      </c>
      <c r="R17">
        <v>157</v>
      </c>
      <c r="S17">
        <v>524</v>
      </c>
      <c r="T17">
        <v>935</v>
      </c>
      <c r="U17">
        <v>0</v>
      </c>
      <c r="V17">
        <v>180</v>
      </c>
      <c r="W17">
        <v>93</v>
      </c>
      <c r="X17">
        <v>27</v>
      </c>
      <c r="Y17">
        <v>1</v>
      </c>
      <c r="Z17">
        <v>698</v>
      </c>
      <c r="AA17">
        <v>169</v>
      </c>
    </row>
    <row r="18" spans="1:27" x14ac:dyDescent="0.25">
      <c r="A18">
        <v>127.2</v>
      </c>
      <c r="B18">
        <v>132</v>
      </c>
      <c r="C18">
        <v>0</v>
      </c>
      <c r="D18">
        <v>10.4</v>
      </c>
      <c r="E18">
        <v>87</v>
      </c>
      <c r="F18">
        <v>564</v>
      </c>
      <c r="G18">
        <v>953</v>
      </c>
      <c r="H18">
        <v>0</v>
      </c>
      <c r="I18">
        <v>43</v>
      </c>
      <c r="J18">
        <v>83</v>
      </c>
      <c r="K18">
        <v>32</v>
      </c>
      <c r="L18">
        <v>0</v>
      </c>
      <c r="M18">
        <v>513</v>
      </c>
      <c r="N18">
        <v>227</v>
      </c>
      <c r="O18">
        <v>134.6</v>
      </c>
      <c r="P18">
        <v>135</v>
      </c>
      <c r="Q18">
        <v>10.199999999999999</v>
      </c>
      <c r="R18">
        <v>83</v>
      </c>
      <c r="S18">
        <v>560</v>
      </c>
      <c r="T18">
        <v>948</v>
      </c>
      <c r="U18">
        <v>0</v>
      </c>
      <c r="V18">
        <v>44</v>
      </c>
      <c r="W18">
        <v>83</v>
      </c>
      <c r="X18">
        <v>32</v>
      </c>
      <c r="Y18">
        <v>0</v>
      </c>
      <c r="Z18">
        <v>589</v>
      </c>
      <c r="AA18">
        <v>234</v>
      </c>
    </row>
    <row r="19" spans="1:27" x14ac:dyDescent="0.25">
      <c r="A19">
        <v>135.5</v>
      </c>
      <c r="B19">
        <v>125</v>
      </c>
      <c r="C19">
        <v>0</v>
      </c>
      <c r="D19">
        <v>12.5</v>
      </c>
      <c r="E19">
        <v>113</v>
      </c>
      <c r="F19">
        <v>567</v>
      </c>
      <c r="G19">
        <v>985</v>
      </c>
      <c r="H19">
        <v>0</v>
      </c>
      <c r="I19">
        <v>78</v>
      </c>
      <c r="J19">
        <v>130</v>
      </c>
      <c r="K19">
        <v>58</v>
      </c>
      <c r="L19">
        <v>0</v>
      </c>
      <c r="M19">
        <v>626</v>
      </c>
      <c r="N19">
        <v>166</v>
      </c>
      <c r="O19">
        <v>140.5</v>
      </c>
      <c r="P19">
        <v>140</v>
      </c>
      <c r="Q19">
        <v>12.5</v>
      </c>
      <c r="R19">
        <v>105</v>
      </c>
      <c r="S19">
        <v>571</v>
      </c>
      <c r="T19">
        <v>993</v>
      </c>
      <c r="U19">
        <v>0</v>
      </c>
      <c r="V19">
        <v>77</v>
      </c>
      <c r="W19">
        <v>131</v>
      </c>
      <c r="X19">
        <v>59</v>
      </c>
      <c r="Y19">
        <v>0</v>
      </c>
      <c r="Z19">
        <v>684</v>
      </c>
      <c r="AA19">
        <v>174</v>
      </c>
    </row>
    <row r="20" spans="1:27" x14ac:dyDescent="0.25">
      <c r="A20">
        <v>137.80000000000001</v>
      </c>
      <c r="B20">
        <v>141</v>
      </c>
      <c r="C20">
        <v>0</v>
      </c>
      <c r="D20">
        <v>14.2</v>
      </c>
      <c r="E20">
        <v>109</v>
      </c>
      <c r="F20">
        <v>591</v>
      </c>
      <c r="G20">
        <v>985</v>
      </c>
      <c r="H20">
        <v>0</v>
      </c>
      <c r="I20">
        <v>18</v>
      </c>
      <c r="J20">
        <v>91</v>
      </c>
      <c r="K20">
        <v>20</v>
      </c>
      <c r="L20">
        <v>1</v>
      </c>
      <c r="M20">
        <v>578</v>
      </c>
      <c r="N20">
        <v>174</v>
      </c>
      <c r="O20">
        <v>145.69999999999999</v>
      </c>
      <c r="P20">
        <v>142</v>
      </c>
      <c r="Q20">
        <v>14.2</v>
      </c>
      <c r="R20">
        <v>101</v>
      </c>
      <c r="S20">
        <v>590</v>
      </c>
      <c r="T20">
        <v>987</v>
      </c>
      <c r="U20">
        <v>0</v>
      </c>
      <c r="V20">
        <v>19</v>
      </c>
      <c r="W20">
        <v>94</v>
      </c>
      <c r="X20">
        <v>19</v>
      </c>
      <c r="Y20">
        <v>1</v>
      </c>
      <c r="Z20">
        <v>649</v>
      </c>
      <c r="AA20">
        <v>180</v>
      </c>
    </row>
    <row r="21" spans="1:27" x14ac:dyDescent="0.25">
      <c r="A21">
        <v>140.80000000000001</v>
      </c>
      <c r="B21">
        <v>150</v>
      </c>
      <c r="C21">
        <v>0</v>
      </c>
      <c r="D21">
        <v>12</v>
      </c>
      <c r="E21">
        <v>109</v>
      </c>
      <c r="F21">
        <v>531</v>
      </c>
      <c r="G21">
        <v>964</v>
      </c>
      <c r="H21">
        <v>0</v>
      </c>
      <c r="I21">
        <v>9</v>
      </c>
      <c r="J21">
        <v>87</v>
      </c>
      <c r="K21">
        <v>38</v>
      </c>
      <c r="L21">
        <v>0</v>
      </c>
      <c r="M21">
        <v>559</v>
      </c>
      <c r="N21">
        <v>153</v>
      </c>
      <c r="O21">
        <v>150.6</v>
      </c>
      <c r="P21">
        <v>153</v>
      </c>
      <c r="Q21">
        <v>12</v>
      </c>
      <c r="R21">
        <v>98</v>
      </c>
      <c r="S21">
        <v>539</v>
      </c>
      <c r="T21">
        <v>982</v>
      </c>
      <c r="U21">
        <v>0</v>
      </c>
      <c r="V21">
        <v>10</v>
      </c>
      <c r="W21">
        <v>88</v>
      </c>
      <c r="X21">
        <v>36</v>
      </c>
      <c r="Y21">
        <v>0</v>
      </c>
      <c r="Z21">
        <v>635</v>
      </c>
      <c r="AA21">
        <v>151</v>
      </c>
    </row>
    <row r="22" spans="1:27" x14ac:dyDescent="0.25">
      <c r="A22">
        <v>154.30000000000001</v>
      </c>
      <c r="B22">
        <v>124</v>
      </c>
      <c r="C22">
        <v>0</v>
      </c>
      <c r="D22">
        <v>12.3</v>
      </c>
      <c r="E22">
        <v>121</v>
      </c>
      <c r="F22">
        <v>580</v>
      </c>
      <c r="G22">
        <v>966</v>
      </c>
      <c r="H22">
        <v>0</v>
      </c>
      <c r="I22">
        <v>101</v>
      </c>
      <c r="J22">
        <v>77</v>
      </c>
      <c r="K22">
        <v>35</v>
      </c>
      <c r="L22">
        <v>0</v>
      </c>
      <c r="M22">
        <v>657</v>
      </c>
      <c r="N22">
        <v>170</v>
      </c>
      <c r="O22">
        <v>169.6</v>
      </c>
      <c r="P22">
        <v>134</v>
      </c>
      <c r="Q22">
        <v>12.2</v>
      </c>
      <c r="R22">
        <v>116</v>
      </c>
      <c r="S22">
        <v>580</v>
      </c>
      <c r="T22">
        <v>987</v>
      </c>
      <c r="U22">
        <v>0</v>
      </c>
      <c r="V22">
        <v>104</v>
      </c>
      <c r="W22">
        <v>79</v>
      </c>
      <c r="X22">
        <v>36</v>
      </c>
      <c r="Y22">
        <v>0</v>
      </c>
      <c r="Z22">
        <v>719</v>
      </c>
      <c r="AA22">
        <v>172</v>
      </c>
    </row>
    <row r="23" spans="1:27" x14ac:dyDescent="0.25">
      <c r="A23">
        <v>157.69999999999999</v>
      </c>
      <c r="B23">
        <v>136</v>
      </c>
      <c r="C23">
        <v>0</v>
      </c>
      <c r="D23">
        <v>15.1</v>
      </c>
      <c r="E23">
        <v>149</v>
      </c>
      <c r="F23">
        <v>577</v>
      </c>
      <c r="G23">
        <v>994</v>
      </c>
      <c r="H23">
        <v>0</v>
      </c>
      <c r="I23">
        <v>157</v>
      </c>
      <c r="J23">
        <v>102</v>
      </c>
      <c r="K23">
        <v>39</v>
      </c>
      <c r="L23">
        <v>0</v>
      </c>
      <c r="M23">
        <v>673</v>
      </c>
      <c r="N23">
        <v>167</v>
      </c>
      <c r="O23">
        <v>177.2</v>
      </c>
      <c r="P23">
        <v>140</v>
      </c>
      <c r="Q23">
        <v>15.2</v>
      </c>
      <c r="R23">
        <v>141</v>
      </c>
      <c r="S23">
        <v>578</v>
      </c>
      <c r="T23">
        <v>995</v>
      </c>
      <c r="U23">
        <v>0</v>
      </c>
      <c r="V23">
        <v>160</v>
      </c>
      <c r="W23">
        <v>110</v>
      </c>
      <c r="X23">
        <v>40</v>
      </c>
      <c r="Y23">
        <v>0</v>
      </c>
      <c r="Z23">
        <v>739</v>
      </c>
      <c r="AA23">
        <v>169</v>
      </c>
    </row>
    <row r="24" spans="1:27" x14ac:dyDescent="0.25">
      <c r="A24">
        <v>52.3</v>
      </c>
      <c r="B24">
        <v>140</v>
      </c>
      <c r="C24">
        <v>0</v>
      </c>
      <c r="D24">
        <v>10.9</v>
      </c>
      <c r="E24">
        <v>55</v>
      </c>
      <c r="F24">
        <v>535</v>
      </c>
      <c r="G24">
        <v>1045</v>
      </c>
      <c r="H24">
        <v>1</v>
      </c>
      <c r="I24">
        <v>6</v>
      </c>
      <c r="J24">
        <v>135</v>
      </c>
      <c r="K24">
        <v>40</v>
      </c>
      <c r="L24">
        <v>1</v>
      </c>
      <c r="M24">
        <v>453</v>
      </c>
      <c r="N24">
        <v>200</v>
      </c>
      <c r="O24">
        <v>35.9</v>
      </c>
      <c r="P24">
        <v>135</v>
      </c>
      <c r="Q24">
        <v>10.9</v>
      </c>
      <c r="R24">
        <v>54</v>
      </c>
      <c r="S24">
        <v>540</v>
      </c>
      <c r="T24">
        <v>1039</v>
      </c>
      <c r="U24">
        <v>1</v>
      </c>
      <c r="V24">
        <v>7</v>
      </c>
      <c r="W24">
        <v>138</v>
      </c>
      <c r="X24">
        <v>39</v>
      </c>
      <c r="Y24">
        <v>1</v>
      </c>
      <c r="Z24">
        <v>521</v>
      </c>
      <c r="AA24">
        <v>210</v>
      </c>
    </row>
    <row r="25" spans="1:27" x14ac:dyDescent="0.25">
      <c r="A25">
        <v>78.099999999999994</v>
      </c>
      <c r="B25">
        <v>133</v>
      </c>
      <c r="C25">
        <v>0</v>
      </c>
      <c r="D25">
        <v>11.4</v>
      </c>
      <c r="E25">
        <v>51</v>
      </c>
      <c r="F25">
        <v>599</v>
      </c>
      <c r="G25">
        <v>1024</v>
      </c>
      <c r="H25">
        <v>1</v>
      </c>
      <c r="I25">
        <v>7</v>
      </c>
      <c r="J25">
        <v>99</v>
      </c>
      <c r="K25">
        <v>27</v>
      </c>
      <c r="L25">
        <v>1</v>
      </c>
      <c r="M25">
        <v>425</v>
      </c>
      <c r="N25">
        <v>225</v>
      </c>
      <c r="O25">
        <v>65.400000000000006</v>
      </c>
      <c r="P25">
        <v>134</v>
      </c>
      <c r="Q25">
        <v>11.2</v>
      </c>
      <c r="R25">
        <v>47</v>
      </c>
      <c r="S25">
        <v>600</v>
      </c>
      <c r="T25">
        <v>1024</v>
      </c>
      <c r="U25">
        <v>1</v>
      </c>
      <c r="V25">
        <v>7</v>
      </c>
      <c r="W25">
        <v>97</v>
      </c>
      <c r="X25">
        <v>28</v>
      </c>
      <c r="Y25">
        <v>1</v>
      </c>
      <c r="Z25">
        <v>499</v>
      </c>
      <c r="AA25">
        <v>215</v>
      </c>
    </row>
    <row r="26" spans="1:27" x14ac:dyDescent="0.25">
      <c r="A26">
        <v>88</v>
      </c>
      <c r="B26">
        <v>140</v>
      </c>
      <c r="C26">
        <v>1</v>
      </c>
      <c r="D26">
        <v>12.9</v>
      </c>
      <c r="E26">
        <v>71</v>
      </c>
      <c r="F26">
        <v>632</v>
      </c>
      <c r="G26">
        <v>1029</v>
      </c>
      <c r="H26">
        <v>1</v>
      </c>
      <c r="I26">
        <v>7</v>
      </c>
      <c r="J26">
        <v>100</v>
      </c>
      <c r="K26">
        <v>24</v>
      </c>
      <c r="L26">
        <v>1</v>
      </c>
      <c r="M26">
        <v>526</v>
      </c>
      <c r="N26">
        <v>174</v>
      </c>
      <c r="O26">
        <v>82.2</v>
      </c>
      <c r="P26">
        <v>130</v>
      </c>
      <c r="Q26">
        <v>12.9</v>
      </c>
      <c r="R26">
        <v>68</v>
      </c>
      <c r="S26">
        <v>620</v>
      </c>
      <c r="T26">
        <v>1024</v>
      </c>
      <c r="U26">
        <v>1</v>
      </c>
      <c r="V26">
        <v>8</v>
      </c>
      <c r="W26">
        <v>104</v>
      </c>
      <c r="X26">
        <v>25</v>
      </c>
      <c r="Y26">
        <v>1</v>
      </c>
      <c r="Z26">
        <v>570</v>
      </c>
      <c r="AA26">
        <v>182</v>
      </c>
    </row>
    <row r="27" spans="1:27" x14ac:dyDescent="0.25">
      <c r="A27">
        <v>105.9</v>
      </c>
      <c r="B27">
        <v>130</v>
      </c>
      <c r="C27">
        <v>1</v>
      </c>
      <c r="D27">
        <v>13.4</v>
      </c>
      <c r="E27">
        <v>90</v>
      </c>
      <c r="F27">
        <v>623</v>
      </c>
      <c r="G27">
        <v>1049</v>
      </c>
      <c r="H27">
        <v>1</v>
      </c>
      <c r="I27">
        <v>3</v>
      </c>
      <c r="J27">
        <v>113</v>
      </c>
      <c r="K27">
        <v>40</v>
      </c>
      <c r="L27">
        <v>0</v>
      </c>
      <c r="M27">
        <v>588</v>
      </c>
      <c r="N27">
        <v>160</v>
      </c>
      <c r="O27">
        <v>106.4</v>
      </c>
      <c r="P27">
        <v>153</v>
      </c>
      <c r="Q27">
        <v>13.4</v>
      </c>
      <c r="R27">
        <v>91</v>
      </c>
      <c r="S27">
        <v>622</v>
      </c>
      <c r="T27">
        <v>1050</v>
      </c>
      <c r="U27">
        <v>1</v>
      </c>
      <c r="V27">
        <v>3</v>
      </c>
      <c r="W27">
        <v>119</v>
      </c>
      <c r="X27">
        <v>41</v>
      </c>
      <c r="Y27">
        <v>0</v>
      </c>
      <c r="Z27">
        <v>649</v>
      </c>
      <c r="AA27">
        <v>159</v>
      </c>
    </row>
    <row r="28" spans="1:27" x14ac:dyDescent="0.25">
      <c r="A28">
        <v>115.1</v>
      </c>
      <c r="B28">
        <v>131</v>
      </c>
      <c r="C28">
        <v>1</v>
      </c>
      <c r="D28">
        <v>13.7</v>
      </c>
      <c r="E28">
        <v>78</v>
      </c>
      <c r="F28">
        <v>574</v>
      </c>
      <c r="G28">
        <v>1038</v>
      </c>
      <c r="H28">
        <v>1</v>
      </c>
      <c r="I28">
        <v>7</v>
      </c>
      <c r="J28">
        <v>142</v>
      </c>
      <c r="K28">
        <v>42</v>
      </c>
      <c r="L28">
        <v>1</v>
      </c>
      <c r="M28">
        <v>540</v>
      </c>
      <c r="N28">
        <v>176</v>
      </c>
      <c r="O28">
        <v>124.5</v>
      </c>
      <c r="P28">
        <v>134</v>
      </c>
      <c r="Q28">
        <v>13.6</v>
      </c>
      <c r="R28">
        <v>73</v>
      </c>
      <c r="S28">
        <v>581</v>
      </c>
      <c r="T28">
        <v>1029</v>
      </c>
      <c r="U28">
        <v>1</v>
      </c>
      <c r="V28">
        <v>7</v>
      </c>
      <c r="W28">
        <v>143</v>
      </c>
      <c r="X28">
        <v>41</v>
      </c>
      <c r="Y28">
        <v>1</v>
      </c>
      <c r="Z28">
        <v>615</v>
      </c>
      <c r="AA28">
        <v>177</v>
      </c>
    </row>
    <row r="29" spans="1:27" x14ac:dyDescent="0.25">
      <c r="A29">
        <v>117.2</v>
      </c>
      <c r="B29">
        <v>136</v>
      </c>
      <c r="C29">
        <v>1</v>
      </c>
      <c r="D29">
        <v>12.9</v>
      </c>
      <c r="E29">
        <v>95</v>
      </c>
      <c r="F29">
        <v>574</v>
      </c>
      <c r="G29">
        <v>1012</v>
      </c>
      <c r="H29">
        <v>1</v>
      </c>
      <c r="I29">
        <v>29</v>
      </c>
      <c r="J29">
        <v>111</v>
      </c>
      <c r="K29">
        <v>37</v>
      </c>
      <c r="L29">
        <v>1</v>
      </c>
      <c r="M29">
        <v>622</v>
      </c>
      <c r="N29">
        <v>162</v>
      </c>
      <c r="O29">
        <v>127.8</v>
      </c>
      <c r="P29">
        <v>140</v>
      </c>
      <c r="Q29">
        <v>13</v>
      </c>
      <c r="R29">
        <v>96</v>
      </c>
      <c r="S29">
        <v>581</v>
      </c>
      <c r="T29">
        <v>1011</v>
      </c>
      <c r="U29">
        <v>1</v>
      </c>
      <c r="V29">
        <v>29</v>
      </c>
      <c r="W29">
        <v>115</v>
      </c>
      <c r="X29">
        <v>36</v>
      </c>
      <c r="Y29">
        <v>1</v>
      </c>
      <c r="Z29">
        <v>691</v>
      </c>
      <c r="AA29">
        <v>169</v>
      </c>
    </row>
    <row r="30" spans="1:27" x14ac:dyDescent="0.25">
      <c r="A30">
        <v>132.4</v>
      </c>
      <c r="B30">
        <v>152</v>
      </c>
      <c r="C30">
        <v>1</v>
      </c>
      <c r="D30">
        <v>12</v>
      </c>
      <c r="E30">
        <v>82</v>
      </c>
      <c r="F30">
        <v>571</v>
      </c>
      <c r="G30">
        <v>1018</v>
      </c>
      <c r="H30">
        <v>1</v>
      </c>
      <c r="I30">
        <v>10</v>
      </c>
      <c r="J30">
        <v>103</v>
      </c>
      <c r="K30">
        <v>28</v>
      </c>
      <c r="L30">
        <v>1</v>
      </c>
      <c r="M30">
        <v>537</v>
      </c>
      <c r="N30">
        <v>215</v>
      </c>
      <c r="O30">
        <v>137.5</v>
      </c>
      <c r="P30">
        <v>151</v>
      </c>
      <c r="Q30">
        <v>12.1</v>
      </c>
      <c r="R30">
        <v>76</v>
      </c>
      <c r="S30">
        <v>567</v>
      </c>
      <c r="T30">
        <v>1079</v>
      </c>
      <c r="U30">
        <v>1</v>
      </c>
      <c r="V30">
        <v>11</v>
      </c>
      <c r="W30">
        <v>105</v>
      </c>
      <c r="X30">
        <v>27</v>
      </c>
      <c r="Y30">
        <v>1</v>
      </c>
      <c r="Z30">
        <v>617</v>
      </c>
      <c r="AA30">
        <v>204</v>
      </c>
    </row>
    <row r="31" spans="1:27" x14ac:dyDescent="0.25">
      <c r="A31">
        <v>149.30000000000001</v>
      </c>
      <c r="B31">
        <v>143</v>
      </c>
      <c r="C31">
        <v>1</v>
      </c>
      <c r="D31">
        <v>12.3</v>
      </c>
      <c r="E31">
        <v>103</v>
      </c>
      <c r="F31">
        <v>583</v>
      </c>
      <c r="G31">
        <v>1012</v>
      </c>
      <c r="H31">
        <v>1</v>
      </c>
      <c r="I31">
        <v>13</v>
      </c>
      <c r="J31">
        <v>96</v>
      </c>
      <c r="K31">
        <v>36</v>
      </c>
      <c r="L31">
        <v>0</v>
      </c>
      <c r="M31">
        <v>557</v>
      </c>
      <c r="N31">
        <v>194</v>
      </c>
      <c r="O31">
        <v>162.69999999999999</v>
      </c>
      <c r="P31">
        <v>142</v>
      </c>
      <c r="Q31">
        <v>12.2</v>
      </c>
      <c r="R31">
        <v>95</v>
      </c>
      <c r="S31">
        <v>612</v>
      </c>
      <c r="T31">
        <v>1003</v>
      </c>
      <c r="U31">
        <v>1</v>
      </c>
      <c r="V31">
        <v>13</v>
      </c>
      <c r="W31">
        <v>97</v>
      </c>
      <c r="X31">
        <v>36</v>
      </c>
      <c r="Y31">
        <v>0</v>
      </c>
      <c r="Z31">
        <v>625</v>
      </c>
      <c r="AA31">
        <v>196</v>
      </c>
    </row>
    <row r="32" spans="1:27" x14ac:dyDescent="0.25">
      <c r="A32">
        <v>161.80000000000001</v>
      </c>
      <c r="B32">
        <v>131</v>
      </c>
      <c r="C32">
        <v>1</v>
      </c>
      <c r="D32">
        <v>13.2</v>
      </c>
      <c r="E32">
        <v>160</v>
      </c>
      <c r="F32">
        <v>631</v>
      </c>
      <c r="G32">
        <v>1071</v>
      </c>
      <c r="H32">
        <v>1</v>
      </c>
      <c r="I32">
        <v>3</v>
      </c>
      <c r="J32">
        <v>102</v>
      </c>
      <c r="K32">
        <v>41</v>
      </c>
      <c r="L32">
        <v>0</v>
      </c>
      <c r="M32">
        <v>674</v>
      </c>
      <c r="N32">
        <v>152</v>
      </c>
      <c r="O32">
        <v>178.2</v>
      </c>
      <c r="P32">
        <v>132</v>
      </c>
      <c r="Q32">
        <v>13.2</v>
      </c>
      <c r="R32">
        <v>143</v>
      </c>
      <c r="S32">
        <v>632</v>
      </c>
      <c r="T32">
        <v>1058</v>
      </c>
      <c r="U32">
        <v>1</v>
      </c>
      <c r="V32">
        <v>4</v>
      </c>
      <c r="W32">
        <v>100</v>
      </c>
      <c r="X32">
        <v>40</v>
      </c>
      <c r="Y32">
        <v>0</v>
      </c>
      <c r="Z32">
        <v>748</v>
      </c>
      <c r="AA32">
        <v>150</v>
      </c>
    </row>
    <row r="33" spans="1:27" x14ac:dyDescent="0.25">
      <c r="A33">
        <v>56.6</v>
      </c>
      <c r="B33">
        <v>157</v>
      </c>
      <c r="C33">
        <v>1</v>
      </c>
      <c r="D33">
        <v>11.2</v>
      </c>
      <c r="E33">
        <v>47</v>
      </c>
      <c r="F33">
        <v>512</v>
      </c>
      <c r="G33">
        <v>962</v>
      </c>
      <c r="H33">
        <v>0</v>
      </c>
      <c r="I33">
        <v>22</v>
      </c>
      <c r="J33">
        <v>97</v>
      </c>
      <c r="K33">
        <v>34</v>
      </c>
      <c r="L33">
        <v>0</v>
      </c>
      <c r="M33">
        <v>288</v>
      </c>
      <c r="N33">
        <v>276</v>
      </c>
      <c r="O33">
        <v>37.1</v>
      </c>
      <c r="P33">
        <v>153</v>
      </c>
      <c r="Q33">
        <v>11</v>
      </c>
      <c r="R33">
        <v>44</v>
      </c>
      <c r="S33">
        <v>529</v>
      </c>
      <c r="T33">
        <v>959</v>
      </c>
      <c r="U33">
        <v>0</v>
      </c>
      <c r="V33">
        <v>24</v>
      </c>
      <c r="W33">
        <v>98</v>
      </c>
      <c r="X33">
        <v>33</v>
      </c>
      <c r="Y33">
        <v>0</v>
      </c>
      <c r="Z33">
        <v>359</v>
      </c>
      <c r="AA33">
        <v>256</v>
      </c>
    </row>
    <row r="34" spans="1:27" x14ac:dyDescent="0.25">
      <c r="A34">
        <v>60.3</v>
      </c>
      <c r="B34">
        <v>139</v>
      </c>
      <c r="C34">
        <v>1</v>
      </c>
      <c r="D34">
        <v>11.9</v>
      </c>
      <c r="E34">
        <v>46</v>
      </c>
      <c r="F34">
        <v>480</v>
      </c>
      <c r="G34">
        <v>968</v>
      </c>
      <c r="H34">
        <v>0</v>
      </c>
      <c r="I34">
        <v>19</v>
      </c>
      <c r="J34">
        <v>135</v>
      </c>
      <c r="K34">
        <v>53</v>
      </c>
      <c r="L34">
        <v>0</v>
      </c>
      <c r="M34">
        <v>457</v>
      </c>
      <c r="N34">
        <v>249</v>
      </c>
      <c r="O34">
        <v>42.7</v>
      </c>
      <c r="P34">
        <v>139</v>
      </c>
      <c r="Q34">
        <v>11.8</v>
      </c>
      <c r="R34">
        <v>41</v>
      </c>
      <c r="S34">
        <v>497</v>
      </c>
      <c r="T34">
        <v>983</v>
      </c>
      <c r="U34">
        <v>0</v>
      </c>
      <c r="V34">
        <v>20</v>
      </c>
      <c r="W34">
        <v>131</v>
      </c>
      <c r="X34">
        <v>50</v>
      </c>
      <c r="Y34">
        <v>0</v>
      </c>
      <c r="Z34">
        <v>510</v>
      </c>
      <c r="AA34">
        <v>235</v>
      </c>
    </row>
    <row r="35" spans="1:27" x14ac:dyDescent="0.25">
      <c r="A35">
        <v>79.8</v>
      </c>
      <c r="B35">
        <v>142</v>
      </c>
      <c r="C35">
        <v>1</v>
      </c>
      <c r="D35">
        <v>12.9</v>
      </c>
      <c r="E35">
        <v>45</v>
      </c>
      <c r="F35">
        <v>533</v>
      </c>
      <c r="G35">
        <v>969</v>
      </c>
      <c r="H35">
        <v>0</v>
      </c>
      <c r="I35">
        <v>18</v>
      </c>
      <c r="J35">
        <v>94</v>
      </c>
      <c r="K35">
        <v>33</v>
      </c>
      <c r="L35">
        <v>0</v>
      </c>
      <c r="M35">
        <v>318</v>
      </c>
      <c r="N35">
        <v>250</v>
      </c>
      <c r="O35">
        <v>71.400000000000006</v>
      </c>
      <c r="P35">
        <v>142</v>
      </c>
      <c r="Q35">
        <v>13.1</v>
      </c>
      <c r="R35">
        <v>44</v>
      </c>
      <c r="S35">
        <v>552</v>
      </c>
      <c r="T35">
        <v>969</v>
      </c>
      <c r="U35">
        <v>0</v>
      </c>
      <c r="V35">
        <v>19</v>
      </c>
      <c r="W35">
        <v>93</v>
      </c>
      <c r="X35">
        <v>36</v>
      </c>
      <c r="Y35">
        <v>0</v>
      </c>
      <c r="Z35">
        <v>378</v>
      </c>
      <c r="AA35">
        <v>247</v>
      </c>
    </row>
    <row r="36" spans="1:27" x14ac:dyDescent="0.25">
      <c r="A36">
        <v>85.6</v>
      </c>
      <c r="B36">
        <v>166</v>
      </c>
      <c r="C36">
        <v>1</v>
      </c>
      <c r="D36">
        <v>11.4</v>
      </c>
      <c r="E36">
        <v>58</v>
      </c>
      <c r="F36">
        <v>521</v>
      </c>
      <c r="G36">
        <v>973</v>
      </c>
      <c r="H36">
        <v>0</v>
      </c>
      <c r="I36">
        <v>46</v>
      </c>
      <c r="J36">
        <v>72</v>
      </c>
      <c r="K36">
        <v>26</v>
      </c>
      <c r="L36">
        <v>0</v>
      </c>
      <c r="M36">
        <v>396</v>
      </c>
      <c r="N36">
        <v>237</v>
      </c>
      <c r="O36">
        <v>80.599999999999994</v>
      </c>
      <c r="P36">
        <v>153</v>
      </c>
      <c r="Q36">
        <v>11.2</v>
      </c>
      <c r="R36">
        <v>54</v>
      </c>
      <c r="S36">
        <v>543</v>
      </c>
      <c r="T36">
        <v>983</v>
      </c>
      <c r="U36">
        <v>0</v>
      </c>
      <c r="V36">
        <v>47</v>
      </c>
      <c r="W36">
        <v>76</v>
      </c>
      <c r="X36">
        <v>25</v>
      </c>
      <c r="Y36">
        <v>1</v>
      </c>
      <c r="Z36">
        <v>568</v>
      </c>
      <c r="AA36">
        <v>246</v>
      </c>
    </row>
    <row r="37" spans="1:27" x14ac:dyDescent="0.25">
      <c r="A37">
        <v>96.8</v>
      </c>
      <c r="B37">
        <v>151</v>
      </c>
      <c r="C37">
        <v>1</v>
      </c>
      <c r="D37">
        <v>10</v>
      </c>
      <c r="E37">
        <v>58</v>
      </c>
      <c r="F37">
        <v>510</v>
      </c>
      <c r="G37">
        <v>950</v>
      </c>
      <c r="H37">
        <v>0</v>
      </c>
      <c r="I37">
        <v>33</v>
      </c>
      <c r="J37">
        <v>108</v>
      </c>
      <c r="K37">
        <v>41</v>
      </c>
      <c r="L37">
        <v>0</v>
      </c>
      <c r="M37">
        <v>394</v>
      </c>
      <c r="N37">
        <v>261</v>
      </c>
      <c r="O37">
        <v>96.2</v>
      </c>
      <c r="P37">
        <v>161</v>
      </c>
      <c r="Q37">
        <v>10.1</v>
      </c>
      <c r="R37">
        <v>56</v>
      </c>
      <c r="S37">
        <v>515</v>
      </c>
      <c r="T37">
        <v>1001</v>
      </c>
      <c r="U37">
        <v>1</v>
      </c>
      <c r="V37">
        <v>32</v>
      </c>
      <c r="W37">
        <v>110</v>
      </c>
      <c r="X37">
        <v>40</v>
      </c>
      <c r="Y37">
        <v>0</v>
      </c>
      <c r="Z37">
        <v>465</v>
      </c>
      <c r="AA37">
        <v>254</v>
      </c>
    </row>
    <row r="38" spans="1:27" x14ac:dyDescent="0.25">
      <c r="A38">
        <v>97.4</v>
      </c>
      <c r="B38">
        <v>152</v>
      </c>
      <c r="C38">
        <v>1</v>
      </c>
      <c r="D38">
        <v>10.8</v>
      </c>
      <c r="E38">
        <v>57</v>
      </c>
      <c r="F38">
        <v>530</v>
      </c>
      <c r="G38">
        <v>986</v>
      </c>
      <c r="H38">
        <v>0</v>
      </c>
      <c r="I38">
        <v>30</v>
      </c>
      <c r="J38">
        <v>92</v>
      </c>
      <c r="K38">
        <v>43</v>
      </c>
      <c r="L38">
        <v>0</v>
      </c>
      <c r="M38">
        <v>405</v>
      </c>
      <c r="N38">
        <v>264</v>
      </c>
      <c r="O38">
        <v>97.8</v>
      </c>
      <c r="P38">
        <v>152</v>
      </c>
      <c r="Q38">
        <v>11</v>
      </c>
      <c r="R38">
        <v>53</v>
      </c>
      <c r="S38">
        <v>541</v>
      </c>
      <c r="T38">
        <v>989</v>
      </c>
      <c r="U38">
        <v>0</v>
      </c>
      <c r="V38">
        <v>30</v>
      </c>
      <c r="W38">
        <v>92</v>
      </c>
      <c r="X38">
        <v>41</v>
      </c>
      <c r="Y38">
        <v>0</v>
      </c>
      <c r="Z38">
        <v>470</v>
      </c>
      <c r="AA38">
        <v>243</v>
      </c>
    </row>
    <row r="39" spans="1:27" x14ac:dyDescent="0.25">
      <c r="A39">
        <v>98.7</v>
      </c>
      <c r="B39">
        <v>162</v>
      </c>
      <c r="C39">
        <v>1</v>
      </c>
      <c r="D39">
        <v>12.1</v>
      </c>
      <c r="E39">
        <v>75</v>
      </c>
      <c r="F39">
        <v>522</v>
      </c>
      <c r="G39">
        <v>996</v>
      </c>
      <c r="H39">
        <v>0</v>
      </c>
      <c r="I39">
        <v>40</v>
      </c>
      <c r="J39">
        <v>73</v>
      </c>
      <c r="K39">
        <v>27</v>
      </c>
      <c r="L39">
        <v>0</v>
      </c>
      <c r="M39">
        <v>496</v>
      </c>
      <c r="N39">
        <v>224</v>
      </c>
      <c r="O39">
        <v>99.9</v>
      </c>
      <c r="P39">
        <v>162</v>
      </c>
      <c r="Q39">
        <v>12</v>
      </c>
      <c r="R39">
        <v>70</v>
      </c>
      <c r="S39">
        <v>533</v>
      </c>
      <c r="T39">
        <v>992</v>
      </c>
      <c r="U39">
        <v>0</v>
      </c>
      <c r="V39">
        <v>41</v>
      </c>
      <c r="W39">
        <v>80</v>
      </c>
      <c r="X39">
        <v>28</v>
      </c>
      <c r="Y39">
        <v>0</v>
      </c>
      <c r="Z39">
        <v>562</v>
      </c>
      <c r="AA39">
        <v>229</v>
      </c>
    </row>
    <row r="40" spans="1:27" x14ac:dyDescent="0.25">
      <c r="A40">
        <v>99.9</v>
      </c>
      <c r="B40">
        <v>149</v>
      </c>
      <c r="C40">
        <v>1</v>
      </c>
      <c r="D40">
        <v>10.7</v>
      </c>
      <c r="E40">
        <v>61</v>
      </c>
      <c r="F40">
        <v>515</v>
      </c>
      <c r="G40">
        <v>953</v>
      </c>
      <c r="H40">
        <v>0</v>
      </c>
      <c r="I40">
        <v>36</v>
      </c>
      <c r="J40">
        <v>86</v>
      </c>
      <c r="K40">
        <v>35</v>
      </c>
      <c r="L40">
        <v>0</v>
      </c>
      <c r="M40">
        <v>395</v>
      </c>
      <c r="N40">
        <v>251</v>
      </c>
      <c r="O40">
        <v>101.4</v>
      </c>
      <c r="P40">
        <v>150</v>
      </c>
      <c r="Q40">
        <v>10.7</v>
      </c>
      <c r="R40">
        <v>54</v>
      </c>
      <c r="S40">
        <v>520</v>
      </c>
      <c r="T40">
        <v>952</v>
      </c>
      <c r="U40">
        <v>0</v>
      </c>
      <c r="V40">
        <v>35</v>
      </c>
      <c r="W40">
        <v>84</v>
      </c>
      <c r="X40">
        <v>32</v>
      </c>
      <c r="Y40">
        <v>0</v>
      </c>
      <c r="Z40">
        <v>476</v>
      </c>
      <c r="AA40">
        <v>249</v>
      </c>
    </row>
    <row r="41" spans="1:27" x14ac:dyDescent="0.25">
      <c r="A41">
        <v>103</v>
      </c>
      <c r="B41">
        <v>177</v>
      </c>
      <c r="C41">
        <v>1</v>
      </c>
      <c r="D41">
        <v>11</v>
      </c>
      <c r="E41">
        <v>58</v>
      </c>
      <c r="F41">
        <v>638</v>
      </c>
      <c r="G41">
        <v>974</v>
      </c>
      <c r="H41">
        <v>0</v>
      </c>
      <c r="I41">
        <v>24</v>
      </c>
      <c r="J41">
        <v>76</v>
      </c>
      <c r="K41">
        <v>28</v>
      </c>
      <c r="L41">
        <v>0</v>
      </c>
      <c r="M41">
        <v>382</v>
      </c>
      <c r="N41">
        <v>254</v>
      </c>
      <c r="O41">
        <v>103.5</v>
      </c>
      <c r="P41">
        <v>164</v>
      </c>
      <c r="Q41">
        <v>10.9</v>
      </c>
      <c r="R41">
        <v>56</v>
      </c>
      <c r="S41">
        <v>638</v>
      </c>
      <c r="T41">
        <v>978</v>
      </c>
      <c r="U41">
        <v>0</v>
      </c>
      <c r="V41">
        <v>25</v>
      </c>
      <c r="W41">
        <v>79</v>
      </c>
      <c r="X41">
        <v>28</v>
      </c>
      <c r="Y41">
        <v>0</v>
      </c>
      <c r="Z41">
        <v>456</v>
      </c>
      <c r="AA41">
        <v>257</v>
      </c>
    </row>
    <row r="42" spans="1:27" x14ac:dyDescent="0.25">
      <c r="A42">
        <v>106.6</v>
      </c>
      <c r="B42">
        <v>157</v>
      </c>
      <c r="C42">
        <v>1</v>
      </c>
      <c r="D42">
        <v>11.1</v>
      </c>
      <c r="E42">
        <v>65</v>
      </c>
      <c r="F42">
        <v>553</v>
      </c>
      <c r="G42">
        <v>955</v>
      </c>
      <c r="H42">
        <v>0</v>
      </c>
      <c r="I42">
        <v>39</v>
      </c>
      <c r="J42">
        <v>81</v>
      </c>
      <c r="K42">
        <v>28</v>
      </c>
      <c r="L42">
        <v>0</v>
      </c>
      <c r="M42">
        <v>421</v>
      </c>
      <c r="N42">
        <v>239</v>
      </c>
      <c r="O42">
        <v>107.8</v>
      </c>
      <c r="P42">
        <v>156</v>
      </c>
      <c r="Q42">
        <v>11.2</v>
      </c>
      <c r="R42">
        <v>62</v>
      </c>
      <c r="S42">
        <v>562</v>
      </c>
      <c r="T42">
        <v>956</v>
      </c>
      <c r="U42">
        <v>0</v>
      </c>
      <c r="V42">
        <v>39</v>
      </c>
      <c r="W42">
        <v>85</v>
      </c>
      <c r="X42">
        <v>29</v>
      </c>
      <c r="Y42">
        <v>0</v>
      </c>
      <c r="Z42">
        <v>499</v>
      </c>
      <c r="AA42">
        <v>243</v>
      </c>
    </row>
    <row r="43" spans="1:27" x14ac:dyDescent="0.25">
      <c r="A43">
        <v>109.4</v>
      </c>
      <c r="B43">
        <v>135</v>
      </c>
      <c r="C43">
        <v>1</v>
      </c>
      <c r="D43">
        <v>11.4</v>
      </c>
      <c r="E43">
        <v>123</v>
      </c>
      <c r="F43">
        <v>537</v>
      </c>
      <c r="G43">
        <v>978</v>
      </c>
      <c r="H43">
        <v>0</v>
      </c>
      <c r="I43">
        <v>31</v>
      </c>
      <c r="J43">
        <v>89</v>
      </c>
      <c r="K43">
        <v>34</v>
      </c>
      <c r="L43">
        <v>0</v>
      </c>
      <c r="M43">
        <v>631</v>
      </c>
      <c r="N43">
        <v>165</v>
      </c>
      <c r="O43">
        <v>113.5</v>
      </c>
      <c r="P43">
        <v>134</v>
      </c>
      <c r="Q43">
        <v>11.3</v>
      </c>
      <c r="R43">
        <v>115</v>
      </c>
      <c r="S43">
        <v>529</v>
      </c>
      <c r="T43">
        <v>978</v>
      </c>
      <c r="U43">
        <v>0</v>
      </c>
      <c r="V43">
        <v>32</v>
      </c>
      <c r="W43">
        <v>93</v>
      </c>
      <c r="X43">
        <v>35</v>
      </c>
      <c r="Y43">
        <v>0</v>
      </c>
      <c r="Z43">
        <v>703</v>
      </c>
      <c r="AA43">
        <v>175</v>
      </c>
    </row>
    <row r="44" spans="1:27" x14ac:dyDescent="0.25">
      <c r="A44">
        <v>112.1</v>
      </c>
      <c r="B44">
        <v>142</v>
      </c>
      <c r="C44">
        <v>1</v>
      </c>
      <c r="D44">
        <v>10.9</v>
      </c>
      <c r="E44">
        <v>81</v>
      </c>
      <c r="F44">
        <v>497</v>
      </c>
      <c r="G44">
        <v>956</v>
      </c>
      <c r="H44">
        <v>0</v>
      </c>
      <c r="I44">
        <v>33</v>
      </c>
      <c r="J44">
        <v>116</v>
      </c>
      <c r="K44">
        <v>47</v>
      </c>
      <c r="L44">
        <v>0</v>
      </c>
      <c r="M44">
        <v>427</v>
      </c>
      <c r="N44">
        <v>247</v>
      </c>
      <c r="O44">
        <v>116.3</v>
      </c>
      <c r="P44">
        <v>147</v>
      </c>
      <c r="Q44">
        <v>10.7</v>
      </c>
      <c r="R44">
        <v>77</v>
      </c>
      <c r="S44">
        <v>501</v>
      </c>
      <c r="T44">
        <v>962</v>
      </c>
      <c r="U44">
        <v>0</v>
      </c>
      <c r="V44">
        <v>33</v>
      </c>
      <c r="W44">
        <v>117</v>
      </c>
      <c r="X44">
        <v>44</v>
      </c>
      <c r="Y44">
        <v>0</v>
      </c>
      <c r="Z44">
        <v>500</v>
      </c>
      <c r="AA44">
        <v>256</v>
      </c>
    </row>
    <row r="45" spans="1:27" x14ac:dyDescent="0.25">
      <c r="A45">
        <v>114.3</v>
      </c>
      <c r="B45">
        <v>127</v>
      </c>
      <c r="C45">
        <v>1</v>
      </c>
      <c r="D45">
        <v>12.8</v>
      </c>
      <c r="E45">
        <v>82</v>
      </c>
      <c r="F45">
        <v>519</v>
      </c>
      <c r="G45">
        <v>982</v>
      </c>
      <c r="H45">
        <v>0</v>
      </c>
      <c r="I45">
        <v>4</v>
      </c>
      <c r="J45">
        <v>97</v>
      </c>
      <c r="K45">
        <v>38</v>
      </c>
      <c r="L45">
        <v>0</v>
      </c>
      <c r="M45">
        <v>620</v>
      </c>
      <c r="N45">
        <v>168</v>
      </c>
      <c r="O45">
        <v>119.7</v>
      </c>
      <c r="P45">
        <v>125</v>
      </c>
      <c r="Q45">
        <v>12.9</v>
      </c>
      <c r="R45">
        <v>79</v>
      </c>
      <c r="S45">
        <v>510</v>
      </c>
      <c r="T45">
        <v>945</v>
      </c>
      <c r="U45">
        <v>0</v>
      </c>
      <c r="V45">
        <v>4</v>
      </c>
      <c r="W45">
        <v>99</v>
      </c>
      <c r="X45">
        <v>39</v>
      </c>
      <c r="Y45">
        <v>0</v>
      </c>
      <c r="Z45">
        <v>696</v>
      </c>
      <c r="AA45">
        <v>170</v>
      </c>
    </row>
    <row r="46" spans="1:27" x14ac:dyDescent="0.25">
      <c r="A46">
        <v>121.6</v>
      </c>
      <c r="B46">
        <v>147</v>
      </c>
      <c r="C46">
        <v>1</v>
      </c>
      <c r="D46">
        <v>13.9</v>
      </c>
      <c r="E46">
        <v>63</v>
      </c>
      <c r="F46">
        <v>560</v>
      </c>
      <c r="G46">
        <v>972</v>
      </c>
      <c r="H46">
        <v>0</v>
      </c>
      <c r="I46">
        <v>23</v>
      </c>
      <c r="J46">
        <v>76</v>
      </c>
      <c r="K46">
        <v>24</v>
      </c>
      <c r="L46">
        <v>1</v>
      </c>
      <c r="M46">
        <v>462</v>
      </c>
      <c r="N46">
        <v>233</v>
      </c>
      <c r="O46">
        <v>130.69999999999999</v>
      </c>
      <c r="P46">
        <v>139</v>
      </c>
      <c r="Q46">
        <v>14</v>
      </c>
      <c r="R46">
        <v>64</v>
      </c>
      <c r="S46">
        <v>571</v>
      </c>
      <c r="T46">
        <v>970</v>
      </c>
      <c r="U46">
        <v>0</v>
      </c>
      <c r="V46">
        <v>24</v>
      </c>
      <c r="W46">
        <v>78</v>
      </c>
      <c r="X46">
        <v>24</v>
      </c>
      <c r="Y46">
        <v>1</v>
      </c>
      <c r="Z46">
        <v>511</v>
      </c>
      <c r="AA46">
        <v>220</v>
      </c>
    </row>
    <row r="47" spans="1:27" x14ac:dyDescent="0.25">
      <c r="A47">
        <v>123.4</v>
      </c>
      <c r="B47">
        <v>145</v>
      </c>
      <c r="C47">
        <v>1</v>
      </c>
      <c r="D47">
        <v>11.7</v>
      </c>
      <c r="E47">
        <v>82</v>
      </c>
      <c r="F47">
        <v>560</v>
      </c>
      <c r="G47">
        <v>981</v>
      </c>
      <c r="H47">
        <v>0</v>
      </c>
      <c r="I47">
        <v>96</v>
      </c>
      <c r="J47">
        <v>88</v>
      </c>
      <c r="K47">
        <v>31</v>
      </c>
      <c r="L47">
        <v>0</v>
      </c>
      <c r="M47">
        <v>488</v>
      </c>
      <c r="N47">
        <v>228</v>
      </c>
      <c r="O47">
        <v>132.5</v>
      </c>
      <c r="P47">
        <v>154</v>
      </c>
      <c r="Q47">
        <v>11.8</v>
      </c>
      <c r="R47">
        <v>74</v>
      </c>
      <c r="S47">
        <v>563</v>
      </c>
      <c r="T47">
        <v>980</v>
      </c>
      <c r="U47">
        <v>0</v>
      </c>
      <c r="V47">
        <v>99</v>
      </c>
      <c r="W47">
        <v>89</v>
      </c>
      <c r="X47">
        <v>29</v>
      </c>
      <c r="Y47">
        <v>1</v>
      </c>
      <c r="Z47">
        <v>550</v>
      </c>
      <c r="AA47">
        <v>230</v>
      </c>
    </row>
    <row r="48" spans="1:27" x14ac:dyDescent="0.25">
      <c r="A48">
        <v>145.4</v>
      </c>
      <c r="B48">
        <v>131</v>
      </c>
      <c r="C48">
        <v>1</v>
      </c>
      <c r="D48">
        <v>12.2</v>
      </c>
      <c r="E48">
        <v>115</v>
      </c>
      <c r="F48">
        <v>542</v>
      </c>
      <c r="G48">
        <v>969</v>
      </c>
      <c r="H48">
        <v>0</v>
      </c>
      <c r="I48">
        <v>50</v>
      </c>
      <c r="J48">
        <v>79</v>
      </c>
      <c r="K48">
        <v>35</v>
      </c>
      <c r="L48">
        <v>0</v>
      </c>
      <c r="M48">
        <v>472</v>
      </c>
      <c r="N48">
        <v>206</v>
      </c>
      <c r="O48">
        <v>157.30000000000001</v>
      </c>
      <c r="P48">
        <v>131</v>
      </c>
      <c r="Q48">
        <v>12.1</v>
      </c>
      <c r="R48">
        <v>109</v>
      </c>
      <c r="S48">
        <v>548</v>
      </c>
      <c r="T48">
        <v>976</v>
      </c>
      <c r="U48">
        <v>0</v>
      </c>
      <c r="V48">
        <v>52</v>
      </c>
      <c r="W48">
        <v>82</v>
      </c>
      <c r="X48">
        <v>34</v>
      </c>
      <c r="Y48">
        <v>0</v>
      </c>
      <c r="Z48">
        <v>539</v>
      </c>
      <c r="AA48">
        <v>219</v>
      </c>
    </row>
  </sheetData>
  <sortState xmlns:xlrd2="http://schemas.microsoft.com/office/spreadsheetml/2017/richdata2" ref="A2:AC48">
    <sortCondition ref="C2:C4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F047-63CC-49EB-90B1-046E40D3C508}">
  <dimension ref="L3"/>
  <sheetViews>
    <sheetView workbookViewId="0">
      <selection activeCell="L3" sqref="L3"/>
    </sheetView>
  </sheetViews>
  <sheetFormatPr defaultRowHeight="15" x14ac:dyDescent="0.25"/>
  <sheetData>
    <row r="3" spans="12:12" ht="18.75" x14ac:dyDescent="0.3">
      <c r="L3" s="5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F9E2-7EAA-4A70-B52E-D02A007E6775}">
  <dimension ref="A1:H9"/>
  <sheetViews>
    <sheetView zoomScale="180" zoomScaleNormal="180" workbookViewId="0">
      <selection activeCell="E12" sqref="E12"/>
    </sheetView>
  </sheetViews>
  <sheetFormatPr defaultRowHeight="15" x14ac:dyDescent="0.25"/>
  <sheetData>
    <row r="1" spans="1:8" x14ac:dyDescent="0.25">
      <c r="B1" t="s">
        <v>58</v>
      </c>
      <c r="C1" t="s">
        <v>59</v>
      </c>
      <c r="D1" t="s">
        <v>60</v>
      </c>
    </row>
    <row r="2" spans="1:8" x14ac:dyDescent="0.25">
      <c r="A2" t="s">
        <v>61</v>
      </c>
      <c r="B2" s="8">
        <v>0.2</v>
      </c>
      <c r="C2" s="8">
        <v>0.3</v>
      </c>
      <c r="D2" s="8">
        <v>0.5</v>
      </c>
      <c r="E2" t="s">
        <v>68</v>
      </c>
      <c r="H2" t="s">
        <v>63</v>
      </c>
    </row>
    <row r="3" spans="1:8" x14ac:dyDescent="0.25">
      <c r="H3" t="s">
        <v>64</v>
      </c>
    </row>
    <row r="4" spans="1:8" x14ac:dyDescent="0.25">
      <c r="A4" t="s">
        <v>62</v>
      </c>
      <c r="B4">
        <v>121</v>
      </c>
      <c r="C4">
        <v>288</v>
      </c>
      <c r="D4">
        <v>91</v>
      </c>
      <c r="E4">
        <f>SUM(B4:D4)</f>
        <v>500</v>
      </c>
    </row>
    <row r="5" spans="1:8" x14ac:dyDescent="0.25">
      <c r="A5" t="s">
        <v>61</v>
      </c>
      <c r="B5">
        <f>B2*$E$4</f>
        <v>100</v>
      </c>
      <c r="C5">
        <f t="shared" ref="C5:D5" si="0">C2*$E$4</f>
        <v>150</v>
      </c>
      <c r="D5">
        <f t="shared" si="0"/>
        <v>250</v>
      </c>
    </row>
    <row r="6" spans="1:8" x14ac:dyDescent="0.25">
      <c r="H6" t="s">
        <v>66</v>
      </c>
    </row>
    <row r="7" spans="1:8" x14ac:dyDescent="0.25">
      <c r="H7" t="s">
        <v>65</v>
      </c>
    </row>
    <row r="9" spans="1:8" x14ac:dyDescent="0.25">
      <c r="H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8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2.285156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45.5</v>
      </c>
      <c r="B2">
        <v>26.5</v>
      </c>
    </row>
    <row r="3" spans="1:2" x14ac:dyDescent="0.25">
      <c r="A3">
        <v>64.2</v>
      </c>
      <c r="B3">
        <v>46.7</v>
      </c>
    </row>
    <row r="4" spans="1:2" x14ac:dyDescent="0.25">
      <c r="A4">
        <v>67.599999999999994</v>
      </c>
      <c r="B4">
        <v>47.9</v>
      </c>
    </row>
    <row r="5" spans="1:2" x14ac:dyDescent="0.25">
      <c r="A5">
        <v>70.5</v>
      </c>
      <c r="B5">
        <v>50.6</v>
      </c>
    </row>
    <row r="6" spans="1:2" x14ac:dyDescent="0.25">
      <c r="A6">
        <v>73.2</v>
      </c>
      <c r="B6">
        <v>55.9</v>
      </c>
    </row>
    <row r="7" spans="1:2" x14ac:dyDescent="0.25">
      <c r="A7">
        <v>75</v>
      </c>
      <c r="B7">
        <v>61.8</v>
      </c>
    </row>
    <row r="8" spans="1:2" x14ac:dyDescent="0.25">
      <c r="A8">
        <v>82.3</v>
      </c>
      <c r="B8">
        <v>75.400000000000006</v>
      </c>
    </row>
    <row r="9" spans="1:2" x14ac:dyDescent="0.25">
      <c r="A9">
        <v>83.1</v>
      </c>
      <c r="B9">
        <v>77.3</v>
      </c>
    </row>
    <row r="10" spans="1:2" x14ac:dyDescent="0.25">
      <c r="A10">
        <v>84.9</v>
      </c>
      <c r="B10">
        <v>78.599999999999994</v>
      </c>
    </row>
    <row r="11" spans="1:2" x14ac:dyDescent="0.25">
      <c r="A11">
        <v>92.3</v>
      </c>
      <c r="B11">
        <v>87.5</v>
      </c>
    </row>
    <row r="12" spans="1:2" x14ac:dyDescent="0.25">
      <c r="A12">
        <v>94.3</v>
      </c>
      <c r="B12">
        <v>92.9</v>
      </c>
    </row>
    <row r="13" spans="1:2" x14ac:dyDescent="0.25">
      <c r="A13">
        <v>95.3</v>
      </c>
      <c r="B13">
        <v>94.1</v>
      </c>
    </row>
    <row r="14" spans="1:2" x14ac:dyDescent="0.25">
      <c r="A14">
        <v>104.3</v>
      </c>
      <c r="B14">
        <v>104.5</v>
      </c>
    </row>
    <row r="15" spans="1:2" x14ac:dyDescent="0.25">
      <c r="A15">
        <v>107.2</v>
      </c>
      <c r="B15">
        <v>110.1</v>
      </c>
    </row>
    <row r="16" spans="1:2" x14ac:dyDescent="0.25">
      <c r="A16">
        <v>108.3</v>
      </c>
      <c r="B16">
        <v>110.5</v>
      </c>
    </row>
    <row r="17" spans="1:2" x14ac:dyDescent="0.25">
      <c r="A17">
        <v>119.7</v>
      </c>
      <c r="B17">
        <v>129.80000000000001</v>
      </c>
    </row>
    <row r="18" spans="1:2" x14ac:dyDescent="0.25">
      <c r="A18">
        <v>127.2</v>
      </c>
      <c r="B18">
        <v>134.6</v>
      </c>
    </row>
    <row r="19" spans="1:2" x14ac:dyDescent="0.25">
      <c r="A19">
        <v>135.5</v>
      </c>
      <c r="B19">
        <v>140.5</v>
      </c>
    </row>
    <row r="20" spans="1:2" x14ac:dyDescent="0.25">
      <c r="A20">
        <v>137.80000000000001</v>
      </c>
      <c r="B20">
        <v>145.69999999999999</v>
      </c>
    </row>
    <row r="21" spans="1:2" x14ac:dyDescent="0.25">
      <c r="A21">
        <v>140.80000000000001</v>
      </c>
      <c r="B21">
        <v>150.6</v>
      </c>
    </row>
    <row r="22" spans="1:2" x14ac:dyDescent="0.25">
      <c r="A22">
        <v>154.30000000000001</v>
      </c>
      <c r="B22">
        <v>169.6</v>
      </c>
    </row>
    <row r="23" spans="1:2" x14ac:dyDescent="0.25">
      <c r="A23">
        <v>157.69999999999999</v>
      </c>
      <c r="B23">
        <v>177.2</v>
      </c>
    </row>
    <row r="24" spans="1:2" x14ac:dyDescent="0.25">
      <c r="A24">
        <v>52.3</v>
      </c>
      <c r="B24">
        <v>35.9</v>
      </c>
    </row>
    <row r="25" spans="1:2" x14ac:dyDescent="0.25">
      <c r="A25">
        <v>78.099999999999994</v>
      </c>
      <c r="B25">
        <v>65.400000000000006</v>
      </c>
    </row>
    <row r="26" spans="1:2" x14ac:dyDescent="0.25">
      <c r="A26">
        <v>88</v>
      </c>
      <c r="B26">
        <v>82.2</v>
      </c>
    </row>
    <row r="27" spans="1:2" x14ac:dyDescent="0.25">
      <c r="A27">
        <v>105.9</v>
      </c>
      <c r="B27">
        <v>106.4</v>
      </c>
    </row>
    <row r="28" spans="1:2" x14ac:dyDescent="0.25">
      <c r="A28">
        <v>115.1</v>
      </c>
      <c r="B28">
        <v>124.5</v>
      </c>
    </row>
    <row r="29" spans="1:2" x14ac:dyDescent="0.25">
      <c r="A29">
        <v>117.2</v>
      </c>
      <c r="B29">
        <v>127.8</v>
      </c>
    </row>
    <row r="30" spans="1:2" x14ac:dyDescent="0.25">
      <c r="A30">
        <v>132.4</v>
      </c>
      <c r="B30">
        <v>137.5</v>
      </c>
    </row>
    <row r="31" spans="1:2" x14ac:dyDescent="0.25">
      <c r="A31">
        <v>149.30000000000001</v>
      </c>
      <c r="B31">
        <v>162.69999999999999</v>
      </c>
    </row>
    <row r="32" spans="1:2" x14ac:dyDescent="0.25">
      <c r="A32">
        <v>161.80000000000001</v>
      </c>
      <c r="B32">
        <v>178.2</v>
      </c>
    </row>
    <row r="33" spans="1:2" x14ac:dyDescent="0.25">
      <c r="A33">
        <v>56.6</v>
      </c>
      <c r="B33">
        <v>37.1</v>
      </c>
    </row>
    <row r="34" spans="1:2" x14ac:dyDescent="0.25">
      <c r="A34">
        <v>60.3</v>
      </c>
      <c r="B34">
        <v>42.7</v>
      </c>
    </row>
    <row r="35" spans="1:2" x14ac:dyDescent="0.25">
      <c r="A35">
        <v>79.8</v>
      </c>
      <c r="B35">
        <v>71.400000000000006</v>
      </c>
    </row>
    <row r="36" spans="1:2" x14ac:dyDescent="0.25">
      <c r="A36">
        <v>85.6</v>
      </c>
      <c r="B36">
        <v>80.599999999999994</v>
      </c>
    </row>
    <row r="37" spans="1:2" x14ac:dyDescent="0.25">
      <c r="A37">
        <v>96.8</v>
      </c>
      <c r="B37">
        <v>96.2</v>
      </c>
    </row>
    <row r="38" spans="1:2" x14ac:dyDescent="0.25">
      <c r="A38">
        <v>97.4</v>
      </c>
      <c r="B38">
        <v>97.8</v>
      </c>
    </row>
    <row r="39" spans="1:2" x14ac:dyDescent="0.25">
      <c r="A39">
        <v>98.7</v>
      </c>
      <c r="B39">
        <v>99.9</v>
      </c>
    </row>
    <row r="40" spans="1:2" x14ac:dyDescent="0.25">
      <c r="A40">
        <v>99.9</v>
      </c>
      <c r="B40">
        <v>101.4</v>
      </c>
    </row>
    <row r="41" spans="1:2" x14ac:dyDescent="0.25">
      <c r="A41">
        <v>103</v>
      </c>
      <c r="B41">
        <v>103.5</v>
      </c>
    </row>
    <row r="42" spans="1:2" x14ac:dyDescent="0.25">
      <c r="A42">
        <v>106.6</v>
      </c>
      <c r="B42">
        <v>107.8</v>
      </c>
    </row>
    <row r="43" spans="1:2" x14ac:dyDescent="0.25">
      <c r="A43">
        <v>109.4</v>
      </c>
      <c r="B43">
        <v>113.5</v>
      </c>
    </row>
    <row r="44" spans="1:2" x14ac:dyDescent="0.25">
      <c r="A44">
        <v>112.1</v>
      </c>
      <c r="B44">
        <v>116.3</v>
      </c>
    </row>
    <row r="45" spans="1:2" x14ac:dyDescent="0.25">
      <c r="A45">
        <v>114.3</v>
      </c>
      <c r="B45">
        <v>119.7</v>
      </c>
    </row>
    <row r="46" spans="1:2" x14ac:dyDescent="0.25">
      <c r="A46">
        <v>121.6</v>
      </c>
      <c r="B46">
        <v>130.69999999999999</v>
      </c>
    </row>
    <row r="47" spans="1:2" x14ac:dyDescent="0.25">
      <c r="A47">
        <v>123.4</v>
      </c>
      <c r="B47">
        <v>132.5</v>
      </c>
    </row>
    <row r="48" spans="1:2" x14ac:dyDescent="0.25">
      <c r="A48">
        <v>145.4</v>
      </c>
      <c r="B48">
        <v>157.30000000000001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:B24"/>
    </sheetView>
  </sheetViews>
  <sheetFormatPr defaultRowHeight="15" x14ac:dyDescent="0.25"/>
  <cols>
    <col min="1" max="1" width="29.140625" bestFit="1" customWidth="1"/>
    <col min="2" max="2" width="25.28515625" bestFit="1" customWidth="1"/>
  </cols>
  <sheetData>
    <row r="1" spans="1:7" x14ac:dyDescent="0.25">
      <c r="A1" t="s">
        <v>47</v>
      </c>
      <c r="B1" t="s">
        <v>48</v>
      </c>
    </row>
    <row r="2" spans="1:7" x14ac:dyDescent="0.25">
      <c r="A2">
        <v>45.5</v>
      </c>
      <c r="B2">
        <v>88</v>
      </c>
    </row>
    <row r="3" spans="1:7" x14ac:dyDescent="0.25">
      <c r="A3">
        <v>64.2</v>
      </c>
      <c r="B3">
        <v>105.9</v>
      </c>
    </row>
    <row r="4" spans="1:7" x14ac:dyDescent="0.25">
      <c r="A4">
        <v>67.599999999999994</v>
      </c>
      <c r="B4">
        <v>115.1</v>
      </c>
      <c r="F4">
        <v>97</v>
      </c>
      <c r="G4">
        <v>107</v>
      </c>
    </row>
    <row r="5" spans="1:7" x14ac:dyDescent="0.25">
      <c r="A5">
        <v>70.5</v>
      </c>
      <c r="B5">
        <v>117.2</v>
      </c>
    </row>
    <row r="6" spans="1:7" x14ac:dyDescent="0.25">
      <c r="A6">
        <v>73.2</v>
      </c>
      <c r="B6">
        <v>132.4</v>
      </c>
    </row>
    <row r="7" spans="1:7" x14ac:dyDescent="0.25">
      <c r="A7">
        <v>75</v>
      </c>
      <c r="B7">
        <v>149.30000000000001</v>
      </c>
    </row>
    <row r="8" spans="1:7" x14ac:dyDescent="0.25">
      <c r="A8">
        <v>82.3</v>
      </c>
      <c r="B8">
        <v>161.80000000000001</v>
      </c>
    </row>
    <row r="9" spans="1:7" x14ac:dyDescent="0.25">
      <c r="A9">
        <v>83.1</v>
      </c>
      <c r="B9">
        <v>56.6</v>
      </c>
    </row>
    <row r="10" spans="1:7" x14ac:dyDescent="0.25">
      <c r="A10">
        <v>84.9</v>
      </c>
      <c r="B10">
        <v>60.3</v>
      </c>
    </row>
    <row r="11" spans="1:7" x14ac:dyDescent="0.25">
      <c r="A11">
        <v>92.3</v>
      </c>
      <c r="B11">
        <v>79.8</v>
      </c>
    </row>
    <row r="12" spans="1:7" x14ac:dyDescent="0.25">
      <c r="A12">
        <v>94.3</v>
      </c>
      <c r="B12">
        <v>85.6</v>
      </c>
    </row>
    <row r="13" spans="1:7" x14ac:dyDescent="0.25">
      <c r="A13">
        <v>95.3</v>
      </c>
      <c r="B13">
        <v>96.8</v>
      </c>
    </row>
    <row r="14" spans="1:7" x14ac:dyDescent="0.25">
      <c r="A14">
        <v>104.3</v>
      </c>
      <c r="B14">
        <v>97.4</v>
      </c>
    </row>
    <row r="15" spans="1:7" x14ac:dyDescent="0.25">
      <c r="A15">
        <v>107.2</v>
      </c>
      <c r="B15">
        <v>98.7</v>
      </c>
    </row>
    <row r="16" spans="1:7" x14ac:dyDescent="0.25">
      <c r="A16">
        <v>108.3</v>
      </c>
      <c r="B16">
        <v>99.9</v>
      </c>
    </row>
    <row r="17" spans="1:2" x14ac:dyDescent="0.25">
      <c r="A17">
        <v>119.7</v>
      </c>
      <c r="B17">
        <v>103</v>
      </c>
    </row>
    <row r="18" spans="1:2" x14ac:dyDescent="0.25">
      <c r="A18">
        <v>127.2</v>
      </c>
      <c r="B18">
        <v>106.6</v>
      </c>
    </row>
    <row r="19" spans="1:2" x14ac:dyDescent="0.25">
      <c r="A19">
        <v>135.5</v>
      </c>
      <c r="B19">
        <v>109.4</v>
      </c>
    </row>
    <row r="20" spans="1:2" x14ac:dyDescent="0.25">
      <c r="A20">
        <v>137.80000000000001</v>
      </c>
      <c r="B20">
        <v>112.1</v>
      </c>
    </row>
    <row r="21" spans="1:2" x14ac:dyDescent="0.25">
      <c r="A21">
        <v>140.80000000000001</v>
      </c>
      <c r="B21">
        <v>114.3</v>
      </c>
    </row>
    <row r="22" spans="1:2" x14ac:dyDescent="0.25">
      <c r="A22">
        <v>154.30000000000001</v>
      </c>
      <c r="B22">
        <v>121.6</v>
      </c>
    </row>
    <row r="23" spans="1:2" x14ac:dyDescent="0.25">
      <c r="A23">
        <v>157.69999999999999</v>
      </c>
      <c r="B23">
        <v>123.4</v>
      </c>
    </row>
    <row r="24" spans="1:2" x14ac:dyDescent="0.25">
      <c r="A24">
        <v>52.3</v>
      </c>
      <c r="B24">
        <v>145.4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197A-4D4E-49F3-8817-E5438D0417D9}">
  <dimension ref="A1:AC30"/>
  <sheetViews>
    <sheetView zoomScale="110" zoomScaleNormal="110" workbookViewId="0">
      <selection activeCell="L12" sqref="L12"/>
    </sheetView>
  </sheetViews>
  <sheetFormatPr defaultRowHeight="15" x14ac:dyDescent="0.25"/>
  <cols>
    <col min="1" max="1" width="3.7109375" customWidth="1"/>
    <col min="2" max="2" width="21.5703125" customWidth="1"/>
    <col min="3" max="3" width="17.28515625" bestFit="1" customWidth="1"/>
    <col min="4" max="4" width="9.7109375" bestFit="1" customWidth="1"/>
    <col min="5" max="5" width="10.28515625" bestFit="1" customWidth="1"/>
    <col min="6" max="7" width="6.28515625" bestFit="1" customWidth="1"/>
  </cols>
  <sheetData>
    <row r="1" spans="1:29" x14ac:dyDescent="0.25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3" spans="1:29" x14ac:dyDescent="0.25">
      <c r="B3" t="s">
        <v>69</v>
      </c>
      <c r="C3">
        <f ca="1">COUNT(INDIRECT(C1))</f>
        <v>47</v>
      </c>
      <c r="D3">
        <f t="shared" ref="D3:N3" ca="1" si="0">COUNT(INDIRECT(D1))</f>
        <v>47</v>
      </c>
      <c r="E3">
        <f t="shared" ca="1" si="0"/>
        <v>47</v>
      </c>
      <c r="F3">
        <f t="shared" ca="1" si="0"/>
        <v>47</v>
      </c>
      <c r="G3">
        <f t="shared" ca="1" si="0"/>
        <v>47</v>
      </c>
      <c r="H3">
        <f t="shared" ca="1" si="0"/>
        <v>47</v>
      </c>
      <c r="I3">
        <f t="shared" ca="1" si="0"/>
        <v>47</v>
      </c>
      <c r="J3">
        <f t="shared" ca="1" si="0"/>
        <v>47</v>
      </c>
      <c r="K3">
        <f t="shared" ca="1" si="0"/>
        <v>47</v>
      </c>
      <c r="L3">
        <f t="shared" ca="1" si="0"/>
        <v>47</v>
      </c>
      <c r="M3">
        <f t="shared" ca="1" si="0"/>
        <v>47</v>
      </c>
      <c r="N3">
        <f t="shared" ca="1" si="0"/>
        <v>47</v>
      </c>
    </row>
    <row r="4" spans="1:29" x14ac:dyDescent="0.25">
      <c r="B4" t="s">
        <v>27</v>
      </c>
      <c r="C4" s="9">
        <f ca="1">AVERAGE(INDIRECT(C1))</f>
        <v>102.80851063829788</v>
      </c>
      <c r="D4" s="9">
        <f t="shared" ref="D4:N4" ca="1" si="1">AVERAGE(INDIRECT(D1))</f>
        <v>138.57446808510639</v>
      </c>
      <c r="E4" s="9">
        <f t="shared" ca="1" si="1"/>
        <v>0.48936170212765956</v>
      </c>
      <c r="F4" s="9">
        <f t="shared" ca="1" si="1"/>
        <v>12.391489361702124</v>
      </c>
      <c r="G4" s="9">
        <f t="shared" ca="1" si="1"/>
        <v>85</v>
      </c>
      <c r="H4" s="9">
        <f t="shared" ca="1" si="1"/>
        <v>561.19148936170211</v>
      </c>
      <c r="I4" s="9">
        <f t="shared" ca="1" si="1"/>
        <v>983.02127659574467</v>
      </c>
      <c r="J4" s="9">
        <f t="shared" ca="1" si="1"/>
        <v>0.19148936170212766</v>
      </c>
      <c r="K4" s="9">
        <f t="shared" ca="1" si="1"/>
        <v>36.617021276595743</v>
      </c>
      <c r="L4" s="9">
        <f t="shared" ca="1" si="1"/>
        <v>95.468085106382972</v>
      </c>
      <c r="M4" s="9">
        <f t="shared" ca="1" si="1"/>
        <v>33.978723404255319</v>
      </c>
      <c r="N4" s="9">
        <f t="shared" ca="1" si="1"/>
        <v>0.31914893617021278</v>
      </c>
    </row>
    <row r="5" spans="1:29" x14ac:dyDescent="0.25">
      <c r="B5" t="s">
        <v>29</v>
      </c>
      <c r="C5">
        <f ca="1">MEDIAN(INDIRECT(C1))</f>
        <v>103</v>
      </c>
      <c r="D5">
        <f t="shared" ref="D5:N5" ca="1" si="2">MEDIAN(INDIRECT(D1))</f>
        <v>136</v>
      </c>
      <c r="E5">
        <f t="shared" ca="1" si="2"/>
        <v>0</v>
      </c>
      <c r="F5">
        <f t="shared" ca="1" si="2"/>
        <v>12.4</v>
      </c>
      <c r="G5">
        <f t="shared" ca="1" si="2"/>
        <v>78</v>
      </c>
      <c r="H5">
        <f t="shared" ca="1" si="2"/>
        <v>560</v>
      </c>
      <c r="I5">
        <f t="shared" ca="1" si="2"/>
        <v>977</v>
      </c>
      <c r="J5">
        <f t="shared" ca="1" si="2"/>
        <v>0</v>
      </c>
      <c r="K5">
        <f t="shared" ca="1" si="2"/>
        <v>25</v>
      </c>
      <c r="L5">
        <f t="shared" ca="1" si="2"/>
        <v>92</v>
      </c>
      <c r="M5">
        <f t="shared" ca="1" si="2"/>
        <v>34</v>
      </c>
      <c r="N5">
        <f t="shared" ca="1" si="2"/>
        <v>0</v>
      </c>
    </row>
    <row r="7" spans="1:29" x14ac:dyDescent="0.25">
      <c r="B7" t="s">
        <v>50</v>
      </c>
      <c r="C7">
        <f ca="1">MIN(INDIRECT(C1))</f>
        <v>45.5</v>
      </c>
      <c r="D7">
        <f t="shared" ref="D7:N7" ca="1" si="3">MIN(INDIRECT(D1))</f>
        <v>119</v>
      </c>
      <c r="E7">
        <f t="shared" ca="1" si="3"/>
        <v>0</v>
      </c>
      <c r="F7">
        <f t="shared" ca="1" si="3"/>
        <v>10</v>
      </c>
      <c r="G7">
        <f t="shared" ca="1" si="3"/>
        <v>45</v>
      </c>
      <c r="H7">
        <f t="shared" ca="1" si="3"/>
        <v>480</v>
      </c>
      <c r="I7">
        <f t="shared" ca="1" si="3"/>
        <v>934</v>
      </c>
      <c r="J7">
        <f t="shared" ca="1" si="3"/>
        <v>0</v>
      </c>
      <c r="K7">
        <f t="shared" ca="1" si="3"/>
        <v>3</v>
      </c>
      <c r="L7">
        <f t="shared" ca="1" si="3"/>
        <v>70</v>
      </c>
      <c r="M7">
        <f t="shared" ca="1" si="3"/>
        <v>20</v>
      </c>
      <c r="N7">
        <f t="shared" ca="1" si="3"/>
        <v>0</v>
      </c>
    </row>
    <row r="8" spans="1:29" x14ac:dyDescent="0.25">
      <c r="B8" t="s">
        <v>28</v>
      </c>
      <c r="C8">
        <f ca="1">MAX(INDIRECT(C1))</f>
        <v>161.80000000000001</v>
      </c>
      <c r="D8">
        <f t="shared" ref="D8:N8" ca="1" si="4">MAX(INDIRECT(D1))</f>
        <v>177</v>
      </c>
      <c r="E8">
        <f t="shared" ca="1" si="4"/>
        <v>1</v>
      </c>
      <c r="F8">
        <f t="shared" ca="1" si="4"/>
        <v>15.1</v>
      </c>
      <c r="G8">
        <f t="shared" ca="1" si="4"/>
        <v>166</v>
      </c>
      <c r="H8">
        <f t="shared" ca="1" si="4"/>
        <v>641</v>
      </c>
      <c r="I8">
        <f t="shared" ca="1" si="4"/>
        <v>1071</v>
      </c>
      <c r="J8">
        <f t="shared" ca="1" si="4"/>
        <v>1</v>
      </c>
      <c r="K8">
        <f t="shared" ca="1" si="4"/>
        <v>168</v>
      </c>
      <c r="L8">
        <f t="shared" ca="1" si="4"/>
        <v>142</v>
      </c>
      <c r="M8">
        <f t="shared" ca="1" si="4"/>
        <v>58</v>
      </c>
      <c r="N8">
        <f t="shared" ca="1" si="4"/>
        <v>1</v>
      </c>
    </row>
    <row r="10" spans="1:29" x14ac:dyDescent="0.25">
      <c r="B10" t="s">
        <v>35</v>
      </c>
      <c r="C10">
        <f ca="1">KURT(INDIRECT(C1))</f>
        <v>-0.53753746729262408</v>
      </c>
      <c r="D10">
        <f t="shared" ref="D10:N10" ca="1" si="5">KURT(INDIRECT(D1))</f>
        <v>0.72619579246412203</v>
      </c>
      <c r="E10">
        <f t="shared" ca="1" si="5"/>
        <v>-2.0888888888888886</v>
      </c>
      <c r="F10">
        <f t="shared" ca="1" si="5"/>
        <v>-0.38528463519604506</v>
      </c>
      <c r="G10">
        <f t="shared" ca="1" si="5"/>
        <v>0.4753837078788119</v>
      </c>
      <c r="H10">
        <f t="shared" ca="1" si="5"/>
        <v>-0.7482002027361796</v>
      </c>
      <c r="I10">
        <f t="shared" ca="1" si="5"/>
        <v>1.0454756019396472</v>
      </c>
      <c r="J10">
        <f t="shared" ca="1" si="5"/>
        <v>0.65132021974127285</v>
      </c>
      <c r="K10">
        <f t="shared" ca="1" si="5"/>
        <v>3.8708135040485221</v>
      </c>
      <c r="L10">
        <f t="shared" ca="1" si="5"/>
        <v>0.1336819308651358</v>
      </c>
      <c r="M10">
        <f t="shared" ca="1" si="5"/>
        <v>0.48783890665261564</v>
      </c>
      <c r="N10">
        <f t="shared" ca="1" si="5"/>
        <v>-1.4194949494949494</v>
      </c>
    </row>
    <row r="11" spans="1:29" x14ac:dyDescent="0.25">
      <c r="B11" t="s">
        <v>51</v>
      </c>
      <c r="C11">
        <f ca="1">SKEW(INDIRECT(C1))</f>
        <v>0.14188953405746785</v>
      </c>
      <c r="D11">
        <f t="shared" ref="D11:N11" ca="1" si="6">SKEW(INDIRECT(D1))</f>
        <v>0.87710806278831477</v>
      </c>
      <c r="E11">
        <f t="shared" ca="1" si="6"/>
        <v>4.3979044766807494E-2</v>
      </c>
      <c r="F11">
        <f t="shared" ca="1" si="6"/>
        <v>1.3953368280322766E-2</v>
      </c>
      <c r="G11">
        <f t="shared" ca="1" si="6"/>
        <v>0.94989564317834552</v>
      </c>
      <c r="H11">
        <f t="shared" ca="1" si="6"/>
        <v>0.28885056630412842</v>
      </c>
      <c r="I11">
        <f t="shared" ca="1" si="6"/>
        <v>1.0599175608911393</v>
      </c>
      <c r="J11">
        <f t="shared" ca="1" si="6"/>
        <v>1.6203180721162036</v>
      </c>
      <c r="K11">
        <f t="shared" ca="1" si="6"/>
        <v>1.9787412574437762</v>
      </c>
      <c r="L11">
        <f t="shared" ca="1" si="6"/>
        <v>0.82690890190711375</v>
      </c>
      <c r="M11">
        <f t="shared" ca="1" si="6"/>
        <v>0.57867685537287972</v>
      </c>
      <c r="N11">
        <f t="shared" ca="1" si="6"/>
        <v>0.80175861231918377</v>
      </c>
    </row>
    <row r="13" spans="1:29" x14ac:dyDescent="0.25">
      <c r="B13" t="s">
        <v>36</v>
      </c>
      <c r="C13">
        <f ca="1">_xlfn.PERCENTILE.EXC(INDIRECT(C1),0.75)</f>
        <v>121.6</v>
      </c>
      <c r="D13">
        <f t="shared" ref="D13:N13" ca="1" si="7">_xlfn.PERCENTILE.EXC(INDIRECT(D1),0.75)</f>
        <v>147</v>
      </c>
      <c r="E13">
        <f t="shared" ca="1" si="7"/>
        <v>1</v>
      </c>
      <c r="F13">
        <f t="shared" ca="1" si="7"/>
        <v>13.2</v>
      </c>
      <c r="G13">
        <f t="shared" ca="1" si="7"/>
        <v>106</v>
      </c>
      <c r="H13">
        <f t="shared" ca="1" si="7"/>
        <v>595</v>
      </c>
      <c r="I13">
        <f t="shared" ca="1" si="7"/>
        <v>994</v>
      </c>
      <c r="J13">
        <f t="shared" ca="1" si="7"/>
        <v>0</v>
      </c>
      <c r="K13">
        <f t="shared" ca="1" si="7"/>
        <v>43</v>
      </c>
      <c r="L13">
        <f t="shared" ca="1" si="7"/>
        <v>105</v>
      </c>
      <c r="M13">
        <f t="shared" ca="1" si="7"/>
        <v>39</v>
      </c>
      <c r="N13">
        <f t="shared" ca="1" si="7"/>
        <v>1</v>
      </c>
    </row>
    <row r="14" spans="1:29" x14ac:dyDescent="0.25">
      <c r="B14" t="s">
        <v>37</v>
      </c>
      <c r="C14">
        <f ca="1">_xlfn.PERCENTILE.EXC(INDIRECT(C1),0.9)</f>
        <v>146.18</v>
      </c>
      <c r="D14">
        <f t="shared" ref="D14:N14" ca="1" si="8">_xlfn.PERCENTILE.EXC(INDIRECT(D1),0.9)</f>
        <v>157</v>
      </c>
      <c r="E14">
        <f t="shared" ca="1" si="8"/>
        <v>1</v>
      </c>
      <c r="F14">
        <f t="shared" ca="1" si="8"/>
        <v>13.82</v>
      </c>
      <c r="G14">
        <f t="shared" ca="1" si="8"/>
        <v>124.00000000000001</v>
      </c>
      <c r="H14">
        <f t="shared" ca="1" si="8"/>
        <v>625.4</v>
      </c>
      <c r="I14">
        <f t="shared" ca="1" si="8"/>
        <v>1030.8</v>
      </c>
      <c r="J14">
        <f t="shared" ca="1" si="8"/>
        <v>1</v>
      </c>
      <c r="K14">
        <f t="shared" ca="1" si="8"/>
        <v>97.800000000000011</v>
      </c>
      <c r="L14">
        <f t="shared" ca="1" si="8"/>
        <v>125.20000000000002</v>
      </c>
      <c r="M14">
        <f t="shared" ca="1" si="8"/>
        <v>43.800000000000011</v>
      </c>
      <c r="N14">
        <f t="shared" ca="1" si="8"/>
        <v>1</v>
      </c>
    </row>
    <row r="16" spans="1:29" x14ac:dyDescent="0.25">
      <c r="B16" t="s">
        <v>52</v>
      </c>
    </row>
    <row r="17" spans="2:14" x14ac:dyDescent="0.25">
      <c r="B17" t="s">
        <v>29</v>
      </c>
      <c r="C17">
        <f ca="1">MEDIAN(INDIRECT(C1))</f>
        <v>103</v>
      </c>
      <c r="D17">
        <f t="shared" ref="D17:N17" ca="1" si="9">MEDIAN(INDIRECT(D1))</f>
        <v>136</v>
      </c>
      <c r="E17">
        <f t="shared" ca="1" si="9"/>
        <v>0</v>
      </c>
      <c r="F17">
        <f t="shared" ca="1" si="9"/>
        <v>12.4</v>
      </c>
      <c r="G17">
        <f t="shared" ca="1" si="9"/>
        <v>78</v>
      </c>
      <c r="H17">
        <f t="shared" ca="1" si="9"/>
        <v>560</v>
      </c>
      <c r="I17">
        <f t="shared" ca="1" si="9"/>
        <v>977</v>
      </c>
      <c r="J17">
        <f t="shared" ca="1" si="9"/>
        <v>0</v>
      </c>
      <c r="K17">
        <f t="shared" ca="1" si="9"/>
        <v>25</v>
      </c>
      <c r="L17">
        <f t="shared" ca="1" si="9"/>
        <v>92</v>
      </c>
      <c r="M17">
        <f t="shared" ca="1" si="9"/>
        <v>34</v>
      </c>
      <c r="N17">
        <f t="shared" ca="1" si="9"/>
        <v>0</v>
      </c>
    </row>
    <row r="18" spans="2:14" x14ac:dyDescent="0.25">
      <c r="B18" t="s">
        <v>38</v>
      </c>
      <c r="C18">
        <f ca="1">_xlfn.PERCENTILE.EXC(INDIRECT(C1),0.5)</f>
        <v>103</v>
      </c>
      <c r="D18">
        <f t="shared" ref="D18:N18" ca="1" si="10">_xlfn.PERCENTILE.EXC(INDIRECT(D1),0.5)</f>
        <v>136</v>
      </c>
      <c r="E18">
        <f t="shared" ca="1" si="10"/>
        <v>0</v>
      </c>
      <c r="F18">
        <f t="shared" ca="1" si="10"/>
        <v>12.4</v>
      </c>
      <c r="G18">
        <f t="shared" ca="1" si="10"/>
        <v>78</v>
      </c>
      <c r="H18">
        <f t="shared" ca="1" si="10"/>
        <v>560</v>
      </c>
      <c r="I18">
        <f t="shared" ca="1" si="10"/>
        <v>977</v>
      </c>
      <c r="J18">
        <f t="shared" ca="1" si="10"/>
        <v>0</v>
      </c>
      <c r="K18">
        <f t="shared" ca="1" si="10"/>
        <v>25</v>
      </c>
      <c r="L18">
        <f t="shared" ca="1" si="10"/>
        <v>92</v>
      </c>
      <c r="M18">
        <f t="shared" ca="1" si="10"/>
        <v>34</v>
      </c>
      <c r="N18">
        <f t="shared" ca="1" si="10"/>
        <v>0</v>
      </c>
    </row>
    <row r="19" spans="2:14" x14ac:dyDescent="0.25">
      <c r="B19" t="s">
        <v>39</v>
      </c>
      <c r="C19">
        <f ca="1">_xlfn.QUARTILE.INC(INDIRECT(C1),2)</f>
        <v>103</v>
      </c>
      <c r="D19">
        <f t="shared" ref="D19:N19" ca="1" si="11">_xlfn.QUARTILE.INC(INDIRECT(D1),2)</f>
        <v>136</v>
      </c>
      <c r="E19">
        <f t="shared" ca="1" si="11"/>
        <v>0</v>
      </c>
      <c r="F19">
        <f t="shared" ca="1" si="11"/>
        <v>12.4</v>
      </c>
      <c r="G19">
        <f t="shared" ca="1" si="11"/>
        <v>78</v>
      </c>
      <c r="H19">
        <f t="shared" ca="1" si="11"/>
        <v>560</v>
      </c>
      <c r="I19">
        <f t="shared" ca="1" si="11"/>
        <v>977</v>
      </c>
      <c r="J19">
        <f t="shared" ca="1" si="11"/>
        <v>0</v>
      </c>
      <c r="K19">
        <f t="shared" ca="1" si="11"/>
        <v>25</v>
      </c>
      <c r="L19">
        <f t="shared" ca="1" si="11"/>
        <v>92</v>
      </c>
      <c r="M19">
        <f t="shared" ca="1" si="11"/>
        <v>34</v>
      </c>
      <c r="N19">
        <f t="shared" ca="1" si="11"/>
        <v>0</v>
      </c>
    </row>
    <row r="21" spans="2:14" x14ac:dyDescent="0.25">
      <c r="B21" s="6" t="s">
        <v>40</v>
      </c>
      <c r="C21" t="s">
        <v>70</v>
      </c>
    </row>
    <row r="22" spans="2:14" x14ac:dyDescent="0.25">
      <c r="B22" t="s">
        <v>41</v>
      </c>
      <c r="C22">
        <f ca="1">_xlfn.QUARTILE.INC(INDIRECT(C1),1)</f>
        <v>82.699999999999989</v>
      </c>
      <c r="D22">
        <f t="shared" ref="D22:N22" ca="1" si="12">_xlfn.QUARTILE.INC(INDIRECT(D1),1)</f>
        <v>130</v>
      </c>
      <c r="E22">
        <f t="shared" ca="1" si="12"/>
        <v>0</v>
      </c>
      <c r="F22">
        <f t="shared" ca="1" si="12"/>
        <v>11.55</v>
      </c>
      <c r="G22">
        <f t="shared" ca="1" si="12"/>
        <v>62.5</v>
      </c>
      <c r="H22">
        <f t="shared" ca="1" si="12"/>
        <v>530.5</v>
      </c>
      <c r="I22">
        <f t="shared" ca="1" si="12"/>
        <v>964.5</v>
      </c>
      <c r="J22">
        <f t="shared" ca="1" si="12"/>
        <v>0</v>
      </c>
      <c r="K22">
        <f t="shared" ca="1" si="12"/>
        <v>10</v>
      </c>
      <c r="L22">
        <f t="shared" ca="1" si="12"/>
        <v>80.5</v>
      </c>
      <c r="M22">
        <f t="shared" ca="1" si="12"/>
        <v>27.5</v>
      </c>
      <c r="N22">
        <f t="shared" ca="1" si="12"/>
        <v>0</v>
      </c>
    </row>
    <row r="23" spans="2:14" x14ac:dyDescent="0.25">
      <c r="B23" t="s">
        <v>42</v>
      </c>
      <c r="C23">
        <f ca="1">_xlfn.QUARTILE.INC(INDIRECT(C1),3)</f>
        <v>120.65</v>
      </c>
      <c r="D23">
        <f t="shared" ref="D23:N23" ca="1" si="13">_xlfn.QUARTILE.INC(INDIRECT(D1),3)</f>
        <v>146</v>
      </c>
      <c r="E23">
        <f t="shared" ca="1" si="13"/>
        <v>1</v>
      </c>
      <c r="F23">
        <f t="shared" ca="1" si="13"/>
        <v>13.2</v>
      </c>
      <c r="G23">
        <f t="shared" ca="1" si="13"/>
        <v>104.5</v>
      </c>
      <c r="H23">
        <f t="shared" ca="1" si="13"/>
        <v>593</v>
      </c>
      <c r="I23">
        <f t="shared" ca="1" si="13"/>
        <v>992</v>
      </c>
      <c r="J23">
        <f t="shared" ca="1" si="13"/>
        <v>0</v>
      </c>
      <c r="K23">
        <f t="shared" ca="1" si="13"/>
        <v>41.5</v>
      </c>
      <c r="L23">
        <f t="shared" ca="1" si="13"/>
        <v>104</v>
      </c>
      <c r="M23">
        <f t="shared" ca="1" si="13"/>
        <v>38.5</v>
      </c>
      <c r="N23">
        <f t="shared" ca="1" si="13"/>
        <v>1</v>
      </c>
    </row>
    <row r="24" spans="2:14" x14ac:dyDescent="0.25">
      <c r="B24" t="s">
        <v>71</v>
      </c>
      <c r="C24">
        <f ca="1">C23-C22</f>
        <v>37.950000000000017</v>
      </c>
      <c r="D24">
        <f t="shared" ref="D24:N24" ca="1" si="14">D23-D22</f>
        <v>16</v>
      </c>
      <c r="E24">
        <f t="shared" ca="1" si="14"/>
        <v>1</v>
      </c>
      <c r="F24">
        <f t="shared" ca="1" si="14"/>
        <v>1.6499999999999986</v>
      </c>
      <c r="G24">
        <f t="shared" ca="1" si="14"/>
        <v>42</v>
      </c>
      <c r="H24">
        <f t="shared" ca="1" si="14"/>
        <v>62.5</v>
      </c>
      <c r="I24">
        <f t="shared" ca="1" si="14"/>
        <v>27.5</v>
      </c>
      <c r="J24">
        <f t="shared" ca="1" si="14"/>
        <v>0</v>
      </c>
      <c r="K24">
        <f t="shared" ca="1" si="14"/>
        <v>31.5</v>
      </c>
      <c r="L24">
        <f t="shared" ca="1" si="14"/>
        <v>23.5</v>
      </c>
      <c r="M24">
        <f t="shared" ca="1" si="14"/>
        <v>11</v>
      </c>
      <c r="N24">
        <f t="shared" ca="1" si="14"/>
        <v>1</v>
      </c>
    </row>
    <row r="26" spans="2:14" x14ac:dyDescent="0.25">
      <c r="B26" t="s">
        <v>43</v>
      </c>
      <c r="C26">
        <f ca="1">C22-1.5*C24</f>
        <v>25.774999999999963</v>
      </c>
      <c r="D26">
        <f t="shared" ref="D26:N26" ca="1" si="15">D22-1.5*D24</f>
        <v>106</v>
      </c>
      <c r="E26">
        <f t="shared" ca="1" si="15"/>
        <v>-1.5</v>
      </c>
      <c r="F26">
        <f t="shared" ca="1" si="15"/>
        <v>9.0750000000000028</v>
      </c>
      <c r="G26">
        <f t="shared" ca="1" si="15"/>
        <v>-0.5</v>
      </c>
      <c r="H26">
        <f t="shared" ca="1" si="15"/>
        <v>436.75</v>
      </c>
      <c r="I26">
        <f t="shared" ca="1" si="15"/>
        <v>923.25</v>
      </c>
      <c r="J26">
        <f t="shared" ca="1" si="15"/>
        <v>0</v>
      </c>
      <c r="K26">
        <f t="shared" ca="1" si="15"/>
        <v>-37.25</v>
      </c>
      <c r="L26">
        <f t="shared" ca="1" si="15"/>
        <v>45.25</v>
      </c>
      <c r="M26">
        <f t="shared" ca="1" si="15"/>
        <v>11</v>
      </c>
      <c r="N26">
        <f t="shared" ca="1" si="15"/>
        <v>-1.5</v>
      </c>
    </row>
    <row r="27" spans="2:14" x14ac:dyDescent="0.25">
      <c r="B27" t="s">
        <v>44</v>
      </c>
      <c r="C27">
        <f ca="1">C23+1.5*C24</f>
        <v>177.57500000000005</v>
      </c>
      <c r="D27">
        <f t="shared" ref="D27:N27" ca="1" si="16">D23+1.5*D24</f>
        <v>170</v>
      </c>
      <c r="E27">
        <f t="shared" ca="1" si="16"/>
        <v>2.5</v>
      </c>
      <c r="F27">
        <f t="shared" ca="1" si="16"/>
        <v>15.674999999999997</v>
      </c>
      <c r="G27">
        <f t="shared" ca="1" si="16"/>
        <v>167.5</v>
      </c>
      <c r="H27">
        <f t="shared" ca="1" si="16"/>
        <v>686.75</v>
      </c>
      <c r="I27">
        <f t="shared" ca="1" si="16"/>
        <v>1033.25</v>
      </c>
      <c r="J27">
        <f t="shared" ca="1" si="16"/>
        <v>0</v>
      </c>
      <c r="K27">
        <f t="shared" ca="1" si="16"/>
        <v>88.75</v>
      </c>
      <c r="L27">
        <f t="shared" ca="1" si="16"/>
        <v>139.25</v>
      </c>
      <c r="M27">
        <f t="shared" ca="1" si="16"/>
        <v>55</v>
      </c>
      <c r="N27">
        <f t="shared" ca="1" si="16"/>
        <v>2.5</v>
      </c>
    </row>
    <row r="29" spans="2:14" x14ac:dyDescent="0.25">
      <c r="B29" t="s">
        <v>45</v>
      </c>
      <c r="C29">
        <f ca="1">C26</f>
        <v>25.774999999999963</v>
      </c>
      <c r="D29">
        <f ca="1">C22</f>
        <v>82.699999999999989</v>
      </c>
    </row>
    <row r="30" spans="2:14" x14ac:dyDescent="0.25">
      <c r="B30" t="s">
        <v>46</v>
      </c>
      <c r="C30">
        <f ca="1">C23</f>
        <v>120.65</v>
      </c>
      <c r="D30">
        <f ca="1">C27</f>
        <v>177.57500000000005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DAD3-865D-4CEA-B17E-2B659750FB2B}">
  <dimension ref="A1:E48"/>
  <sheetViews>
    <sheetView workbookViewId="0">
      <selection activeCell="B1" sqref="B1:B1048576"/>
    </sheetView>
  </sheetViews>
  <sheetFormatPr defaultRowHeight="15" x14ac:dyDescent="0.25"/>
  <cols>
    <col min="2" max="2" width="10.28515625" bestFit="1" customWidth="1"/>
  </cols>
  <sheetData>
    <row r="1" spans="1:2" x14ac:dyDescent="0.25">
      <c r="B1" t="s">
        <v>0</v>
      </c>
    </row>
    <row r="2" spans="1:2" x14ac:dyDescent="0.25">
      <c r="A2">
        <v>1</v>
      </c>
      <c r="B2">
        <v>45.5</v>
      </c>
    </row>
    <row r="3" spans="1:2" x14ac:dyDescent="0.25">
      <c r="A3">
        <v>2</v>
      </c>
      <c r="B3">
        <v>52.3</v>
      </c>
    </row>
    <row r="4" spans="1:2" x14ac:dyDescent="0.25">
      <c r="A4">
        <v>3</v>
      </c>
      <c r="B4">
        <v>56.6</v>
      </c>
    </row>
    <row r="5" spans="1:2" x14ac:dyDescent="0.25">
      <c r="A5">
        <v>4</v>
      </c>
      <c r="B5">
        <v>60.3</v>
      </c>
    </row>
    <row r="6" spans="1:2" x14ac:dyDescent="0.25">
      <c r="A6">
        <v>5</v>
      </c>
      <c r="B6">
        <v>64.2</v>
      </c>
    </row>
    <row r="7" spans="1:2" x14ac:dyDescent="0.25">
      <c r="A7">
        <v>6</v>
      </c>
      <c r="B7">
        <v>67.599999999999994</v>
      </c>
    </row>
    <row r="8" spans="1:2" x14ac:dyDescent="0.25">
      <c r="A8">
        <v>7</v>
      </c>
      <c r="B8">
        <v>70.5</v>
      </c>
    </row>
    <row r="9" spans="1:2" x14ac:dyDescent="0.25">
      <c r="A9">
        <v>8</v>
      </c>
      <c r="B9">
        <v>73.2</v>
      </c>
    </row>
    <row r="10" spans="1:2" x14ac:dyDescent="0.25">
      <c r="A10">
        <v>9</v>
      </c>
      <c r="B10">
        <v>75</v>
      </c>
    </row>
    <row r="11" spans="1:2" x14ac:dyDescent="0.25">
      <c r="A11">
        <v>10</v>
      </c>
      <c r="B11">
        <v>78.099999999999994</v>
      </c>
    </row>
    <row r="12" spans="1:2" x14ac:dyDescent="0.25">
      <c r="A12">
        <v>11</v>
      </c>
      <c r="B12">
        <v>79.8</v>
      </c>
    </row>
    <row r="13" spans="1:2" x14ac:dyDescent="0.25">
      <c r="A13">
        <v>12</v>
      </c>
      <c r="B13">
        <v>82.3</v>
      </c>
    </row>
    <row r="14" spans="1:2" x14ac:dyDescent="0.25">
      <c r="A14">
        <v>13</v>
      </c>
      <c r="B14">
        <v>83.1</v>
      </c>
    </row>
    <row r="15" spans="1:2" x14ac:dyDescent="0.25">
      <c r="A15">
        <v>14</v>
      </c>
      <c r="B15">
        <v>84.9</v>
      </c>
    </row>
    <row r="16" spans="1:2" x14ac:dyDescent="0.25">
      <c r="A16">
        <v>15</v>
      </c>
      <c r="B16">
        <v>85.6</v>
      </c>
    </row>
    <row r="17" spans="1:5" x14ac:dyDescent="0.25">
      <c r="A17">
        <v>16</v>
      </c>
      <c r="B17">
        <v>88</v>
      </c>
    </row>
    <row r="18" spans="1:5" x14ac:dyDescent="0.25">
      <c r="A18">
        <v>17</v>
      </c>
      <c r="B18">
        <v>92.3</v>
      </c>
    </row>
    <row r="19" spans="1:5" x14ac:dyDescent="0.25">
      <c r="A19">
        <v>18</v>
      </c>
      <c r="B19">
        <v>94.3</v>
      </c>
    </row>
    <row r="20" spans="1:5" x14ac:dyDescent="0.25">
      <c r="A20">
        <v>19</v>
      </c>
      <c r="B20">
        <v>95.3</v>
      </c>
    </row>
    <row r="21" spans="1:5" x14ac:dyDescent="0.25">
      <c r="A21">
        <v>20</v>
      </c>
      <c r="B21">
        <v>96.8</v>
      </c>
    </row>
    <row r="22" spans="1:5" x14ac:dyDescent="0.25">
      <c r="A22">
        <v>21</v>
      </c>
      <c r="B22">
        <v>97.4</v>
      </c>
    </row>
    <row r="23" spans="1:5" x14ac:dyDescent="0.25">
      <c r="A23">
        <v>22</v>
      </c>
      <c r="B23">
        <v>98.7</v>
      </c>
      <c r="E23">
        <f>47/2</f>
        <v>23.5</v>
      </c>
    </row>
    <row r="24" spans="1:5" x14ac:dyDescent="0.25">
      <c r="A24">
        <v>23</v>
      </c>
      <c r="B24">
        <v>99.9</v>
      </c>
    </row>
    <row r="25" spans="1:5" x14ac:dyDescent="0.25">
      <c r="A25" s="6">
        <v>24</v>
      </c>
      <c r="B25" s="6">
        <v>103</v>
      </c>
    </row>
    <row r="26" spans="1:5" x14ac:dyDescent="0.25">
      <c r="A26">
        <v>25</v>
      </c>
      <c r="B26">
        <v>104.3</v>
      </c>
    </row>
    <row r="27" spans="1:5" x14ac:dyDescent="0.25">
      <c r="A27">
        <v>26</v>
      </c>
      <c r="B27">
        <v>105.9</v>
      </c>
    </row>
    <row r="28" spans="1:5" x14ac:dyDescent="0.25">
      <c r="A28">
        <v>27</v>
      </c>
      <c r="B28">
        <v>106.6</v>
      </c>
    </row>
    <row r="29" spans="1:5" x14ac:dyDescent="0.25">
      <c r="A29">
        <v>28</v>
      </c>
      <c r="B29">
        <v>107.2</v>
      </c>
    </row>
    <row r="30" spans="1:5" x14ac:dyDescent="0.25">
      <c r="A30">
        <v>29</v>
      </c>
      <c r="B30">
        <v>108.3</v>
      </c>
    </row>
    <row r="31" spans="1:5" x14ac:dyDescent="0.25">
      <c r="A31">
        <v>30</v>
      </c>
      <c r="B31">
        <v>109.4</v>
      </c>
    </row>
    <row r="32" spans="1:5" x14ac:dyDescent="0.25">
      <c r="A32">
        <v>31</v>
      </c>
      <c r="B32">
        <v>112.1</v>
      </c>
    </row>
    <row r="33" spans="1:2" x14ac:dyDescent="0.25">
      <c r="A33">
        <v>32</v>
      </c>
      <c r="B33">
        <v>114.3</v>
      </c>
    </row>
    <row r="34" spans="1:2" x14ac:dyDescent="0.25">
      <c r="A34">
        <v>33</v>
      </c>
      <c r="B34">
        <v>115.1</v>
      </c>
    </row>
    <row r="35" spans="1:2" x14ac:dyDescent="0.25">
      <c r="A35">
        <v>34</v>
      </c>
      <c r="B35">
        <v>117.2</v>
      </c>
    </row>
    <row r="36" spans="1:2" x14ac:dyDescent="0.25">
      <c r="A36">
        <v>35</v>
      </c>
      <c r="B36">
        <v>119.7</v>
      </c>
    </row>
    <row r="37" spans="1:2" x14ac:dyDescent="0.25">
      <c r="A37">
        <v>36</v>
      </c>
      <c r="B37">
        <v>121.6</v>
      </c>
    </row>
    <row r="38" spans="1:2" x14ac:dyDescent="0.25">
      <c r="A38">
        <v>37</v>
      </c>
      <c r="B38">
        <v>123.4</v>
      </c>
    </row>
    <row r="39" spans="1:2" x14ac:dyDescent="0.25">
      <c r="A39">
        <v>38</v>
      </c>
      <c r="B39">
        <v>127.2</v>
      </c>
    </row>
    <row r="40" spans="1:2" x14ac:dyDescent="0.25">
      <c r="A40">
        <v>39</v>
      </c>
      <c r="B40">
        <v>132.4</v>
      </c>
    </row>
    <row r="41" spans="1:2" x14ac:dyDescent="0.25">
      <c r="A41">
        <v>40</v>
      </c>
      <c r="B41">
        <v>135.5</v>
      </c>
    </row>
    <row r="42" spans="1:2" x14ac:dyDescent="0.25">
      <c r="A42">
        <v>41</v>
      </c>
      <c r="B42">
        <v>137.80000000000001</v>
      </c>
    </row>
    <row r="43" spans="1:2" x14ac:dyDescent="0.25">
      <c r="A43">
        <v>42</v>
      </c>
      <c r="B43">
        <v>140.80000000000001</v>
      </c>
    </row>
    <row r="44" spans="1:2" x14ac:dyDescent="0.25">
      <c r="A44">
        <v>43</v>
      </c>
      <c r="B44">
        <v>145.4</v>
      </c>
    </row>
    <row r="45" spans="1:2" x14ac:dyDescent="0.25">
      <c r="A45">
        <v>44</v>
      </c>
      <c r="B45">
        <v>149.30000000000001</v>
      </c>
    </row>
    <row r="46" spans="1:2" x14ac:dyDescent="0.25">
      <c r="A46">
        <v>45</v>
      </c>
      <c r="B46">
        <v>154.30000000000001</v>
      </c>
    </row>
    <row r="47" spans="1:2" x14ac:dyDescent="0.25">
      <c r="A47">
        <v>46</v>
      </c>
      <c r="B47">
        <v>157.69999999999999</v>
      </c>
    </row>
    <row r="48" spans="1:2" x14ac:dyDescent="0.25">
      <c r="A48">
        <v>47</v>
      </c>
      <c r="B48">
        <v>161.80000000000001</v>
      </c>
    </row>
  </sheetData>
  <sortState xmlns:xlrd2="http://schemas.microsoft.com/office/spreadsheetml/2017/richdata2" ref="B2:B48">
    <sortCondition ref="B1:B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D642-06BB-4945-95DF-3EF631AAAD6D}">
  <dimension ref="A1:E50"/>
  <sheetViews>
    <sheetView workbookViewId="0">
      <selection activeCell="K46" sqref="K46"/>
    </sheetView>
  </sheetViews>
  <sheetFormatPr defaultRowHeight="15" x14ac:dyDescent="0.25"/>
  <cols>
    <col min="1" max="1" width="10.28515625" bestFit="1" customWidth="1"/>
    <col min="5" max="5" width="10.28515625" bestFit="1" customWidth="1"/>
  </cols>
  <sheetData>
    <row r="1" spans="1:5" x14ac:dyDescent="0.25">
      <c r="A1" t="s">
        <v>0</v>
      </c>
      <c r="E1" t="s">
        <v>0</v>
      </c>
    </row>
    <row r="2" spans="1:5" x14ac:dyDescent="0.25">
      <c r="A2">
        <v>1</v>
      </c>
    </row>
    <row r="3" spans="1:5" x14ac:dyDescent="0.25">
      <c r="A3">
        <v>45.5</v>
      </c>
      <c r="B3">
        <v>25</v>
      </c>
    </row>
    <row r="4" spans="1:5" x14ac:dyDescent="0.25">
      <c r="A4">
        <v>52.3</v>
      </c>
    </row>
    <row r="5" spans="1:5" x14ac:dyDescent="0.25">
      <c r="A5">
        <v>56.6</v>
      </c>
    </row>
    <row r="6" spans="1:5" x14ac:dyDescent="0.25">
      <c r="A6">
        <v>60.3</v>
      </c>
    </row>
    <row r="7" spans="1:5" x14ac:dyDescent="0.25">
      <c r="A7">
        <v>64.2</v>
      </c>
    </row>
    <row r="8" spans="1:5" x14ac:dyDescent="0.25">
      <c r="A8">
        <v>67.599999999999994</v>
      </c>
    </row>
    <row r="9" spans="1:5" x14ac:dyDescent="0.25">
      <c r="A9">
        <v>70.5</v>
      </c>
    </row>
    <row r="10" spans="1:5" x14ac:dyDescent="0.25">
      <c r="A10">
        <v>73.2</v>
      </c>
    </row>
    <row r="11" spans="1:5" x14ac:dyDescent="0.25">
      <c r="A11">
        <v>75</v>
      </c>
    </row>
    <row r="12" spans="1:5" x14ac:dyDescent="0.25">
      <c r="A12">
        <v>78.099999999999994</v>
      </c>
    </row>
    <row r="13" spans="1:5" x14ac:dyDescent="0.25">
      <c r="A13">
        <v>79.8</v>
      </c>
    </row>
    <row r="14" spans="1:5" x14ac:dyDescent="0.25">
      <c r="A14">
        <v>82.3</v>
      </c>
      <c r="E14">
        <v>82.3</v>
      </c>
    </row>
    <row r="15" spans="1:5" x14ac:dyDescent="0.25">
      <c r="A15">
        <v>83.1</v>
      </c>
      <c r="E15">
        <v>83.1</v>
      </c>
    </row>
    <row r="16" spans="1:5" x14ac:dyDescent="0.25">
      <c r="A16">
        <v>84.9</v>
      </c>
      <c r="E16">
        <v>84.9</v>
      </c>
    </row>
    <row r="17" spans="1:5" x14ac:dyDescent="0.25">
      <c r="A17">
        <v>85.6</v>
      </c>
      <c r="E17">
        <v>85.6</v>
      </c>
    </row>
    <row r="18" spans="1:5" x14ac:dyDescent="0.25">
      <c r="A18">
        <v>88</v>
      </c>
      <c r="E18">
        <v>88</v>
      </c>
    </row>
    <row r="19" spans="1:5" x14ac:dyDescent="0.25">
      <c r="A19">
        <v>92.3</v>
      </c>
      <c r="E19">
        <v>92.3</v>
      </c>
    </row>
    <row r="20" spans="1:5" x14ac:dyDescent="0.25">
      <c r="A20">
        <v>94.3</v>
      </c>
      <c r="E20">
        <v>94.3</v>
      </c>
    </row>
    <row r="21" spans="1:5" x14ac:dyDescent="0.25">
      <c r="A21">
        <v>95.3</v>
      </c>
      <c r="E21">
        <v>95.3</v>
      </c>
    </row>
    <row r="22" spans="1:5" x14ac:dyDescent="0.25">
      <c r="A22">
        <v>96.8</v>
      </c>
      <c r="E22">
        <v>96.8</v>
      </c>
    </row>
    <row r="23" spans="1:5" x14ac:dyDescent="0.25">
      <c r="A23">
        <v>97.4</v>
      </c>
      <c r="E23">
        <v>97.4</v>
      </c>
    </row>
    <row r="24" spans="1:5" x14ac:dyDescent="0.25">
      <c r="A24">
        <v>98.7</v>
      </c>
      <c r="E24">
        <v>98.7</v>
      </c>
    </row>
    <row r="25" spans="1:5" x14ac:dyDescent="0.25">
      <c r="A25">
        <v>99.9</v>
      </c>
      <c r="E25">
        <v>99.9</v>
      </c>
    </row>
    <row r="26" spans="1:5" x14ac:dyDescent="0.25">
      <c r="A26" s="6">
        <v>103</v>
      </c>
      <c r="E26" s="6">
        <v>103</v>
      </c>
    </row>
    <row r="27" spans="1:5" x14ac:dyDescent="0.25">
      <c r="A27">
        <v>104.3</v>
      </c>
      <c r="E27">
        <v>104.3</v>
      </c>
    </row>
    <row r="28" spans="1:5" x14ac:dyDescent="0.25">
      <c r="A28">
        <v>105.9</v>
      </c>
      <c r="E28">
        <v>105.9</v>
      </c>
    </row>
    <row r="29" spans="1:5" x14ac:dyDescent="0.25">
      <c r="A29">
        <v>106.6</v>
      </c>
      <c r="E29">
        <v>106.6</v>
      </c>
    </row>
    <row r="30" spans="1:5" x14ac:dyDescent="0.25">
      <c r="A30">
        <v>107.2</v>
      </c>
      <c r="E30">
        <v>107.2</v>
      </c>
    </row>
    <row r="31" spans="1:5" x14ac:dyDescent="0.25">
      <c r="A31">
        <v>108.3</v>
      </c>
      <c r="E31">
        <v>108.3</v>
      </c>
    </row>
    <row r="32" spans="1:5" x14ac:dyDescent="0.25">
      <c r="A32">
        <v>109.4</v>
      </c>
      <c r="E32">
        <v>109.4</v>
      </c>
    </row>
    <row r="33" spans="1:5" x14ac:dyDescent="0.25">
      <c r="A33">
        <v>112.1</v>
      </c>
      <c r="E33">
        <v>112.1</v>
      </c>
    </row>
    <row r="34" spans="1:5" x14ac:dyDescent="0.25">
      <c r="A34">
        <v>114.3</v>
      </c>
      <c r="E34">
        <v>114.3</v>
      </c>
    </row>
    <row r="35" spans="1:5" x14ac:dyDescent="0.25">
      <c r="A35">
        <v>115.1</v>
      </c>
      <c r="E35">
        <v>115.1</v>
      </c>
    </row>
    <row r="36" spans="1:5" x14ac:dyDescent="0.25">
      <c r="A36">
        <v>117.2</v>
      </c>
      <c r="E36">
        <v>117.2</v>
      </c>
    </row>
    <row r="37" spans="1:5" x14ac:dyDescent="0.25">
      <c r="A37">
        <v>119.7</v>
      </c>
      <c r="E37">
        <v>119.7</v>
      </c>
    </row>
    <row r="38" spans="1:5" x14ac:dyDescent="0.25">
      <c r="A38">
        <v>121.6</v>
      </c>
      <c r="E38">
        <v>121.6</v>
      </c>
    </row>
    <row r="39" spans="1:5" x14ac:dyDescent="0.25">
      <c r="A39">
        <v>123.4</v>
      </c>
    </row>
    <row r="40" spans="1:5" x14ac:dyDescent="0.25">
      <c r="A40">
        <v>127.2</v>
      </c>
    </row>
    <row r="41" spans="1:5" x14ac:dyDescent="0.25">
      <c r="A41">
        <v>132.4</v>
      </c>
    </row>
    <row r="42" spans="1:5" x14ac:dyDescent="0.25">
      <c r="A42">
        <v>135.5</v>
      </c>
    </row>
    <row r="43" spans="1:5" x14ac:dyDescent="0.25">
      <c r="A43">
        <v>137.80000000000001</v>
      </c>
    </row>
    <row r="44" spans="1:5" x14ac:dyDescent="0.25">
      <c r="A44">
        <v>140.80000000000001</v>
      </c>
    </row>
    <row r="45" spans="1:5" x14ac:dyDescent="0.25">
      <c r="A45">
        <v>145.4</v>
      </c>
    </row>
    <row r="46" spans="1:5" x14ac:dyDescent="0.25">
      <c r="A46">
        <v>149.30000000000001</v>
      </c>
    </row>
    <row r="47" spans="1:5" x14ac:dyDescent="0.25">
      <c r="A47">
        <v>154.30000000000001</v>
      </c>
    </row>
    <row r="48" spans="1:5" x14ac:dyDescent="0.25">
      <c r="A48">
        <v>157.69999999999999</v>
      </c>
    </row>
    <row r="49" spans="1:1" x14ac:dyDescent="0.25">
      <c r="A49">
        <v>161.80000000000001</v>
      </c>
    </row>
    <row r="50" spans="1:1" x14ac:dyDescent="0.25">
      <c r="A50"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DDF1-8A60-4619-A460-D6C43B81A410}">
  <dimension ref="A1:F9"/>
  <sheetViews>
    <sheetView workbookViewId="0">
      <selection activeCell="K30" sqref="K30"/>
    </sheetView>
  </sheetViews>
  <sheetFormatPr defaultRowHeight="15" x14ac:dyDescent="0.25"/>
  <sheetData>
    <row r="1" spans="1:6" x14ac:dyDescent="0.25">
      <c r="A1" s="7" t="s">
        <v>34</v>
      </c>
      <c r="F1" t="s">
        <v>57</v>
      </c>
    </row>
    <row r="2" spans="1:6" x14ac:dyDescent="0.25">
      <c r="A2">
        <v>70</v>
      </c>
    </row>
    <row r="3" spans="1:6" x14ac:dyDescent="0.25">
      <c r="A3">
        <v>80</v>
      </c>
    </row>
    <row r="4" spans="1:6" x14ac:dyDescent="0.25">
      <c r="A4">
        <v>90</v>
      </c>
    </row>
    <row r="5" spans="1:6" x14ac:dyDescent="0.25">
      <c r="A5">
        <v>100</v>
      </c>
    </row>
    <row r="6" spans="1:6" x14ac:dyDescent="0.25">
      <c r="A6">
        <v>110</v>
      </c>
    </row>
    <row r="7" spans="1:6" x14ac:dyDescent="0.25">
      <c r="A7">
        <v>120</v>
      </c>
    </row>
    <row r="8" spans="1:6" x14ac:dyDescent="0.25">
      <c r="A8">
        <v>130</v>
      </c>
    </row>
    <row r="9" spans="1:6" x14ac:dyDescent="0.25">
      <c r="A9">
        <v>140</v>
      </c>
    </row>
  </sheetData>
  <sortState xmlns:xlrd2="http://schemas.microsoft.com/office/spreadsheetml/2017/richdata2" ref="E3:E10">
    <sortCondition ref="E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zoomScale="110" zoomScaleNormal="110" workbookViewId="0">
      <selection activeCell="L14" sqref="L14"/>
    </sheetView>
  </sheetViews>
  <sheetFormatPr defaultRowHeight="15" x14ac:dyDescent="0.25"/>
  <cols>
    <col min="12" max="12" width="43.28515625" customWidth="1"/>
  </cols>
  <sheetData>
    <row r="1" spans="1:12" x14ac:dyDescent="0.25">
      <c r="L1" t="s">
        <v>0</v>
      </c>
    </row>
    <row r="2" spans="1:12" ht="75.75" thickBot="1" x14ac:dyDescent="0.35">
      <c r="L2" s="10" t="s">
        <v>33</v>
      </c>
    </row>
    <row r="3" spans="1:12" x14ac:dyDescent="0.25">
      <c r="A3" s="4" t="s">
        <v>32</v>
      </c>
      <c r="B3" s="4" t="s">
        <v>31</v>
      </c>
    </row>
    <row r="4" spans="1:12" x14ac:dyDescent="0.25">
      <c r="A4" s="1">
        <v>40</v>
      </c>
      <c r="B4" s="2">
        <v>0</v>
      </c>
    </row>
    <row r="5" spans="1:12" x14ac:dyDescent="0.25">
      <c r="A5" s="1">
        <v>50</v>
      </c>
      <c r="B5" s="2">
        <v>1</v>
      </c>
    </row>
    <row r="6" spans="1:12" x14ac:dyDescent="0.25">
      <c r="A6" s="1">
        <v>60</v>
      </c>
      <c r="B6" s="2">
        <v>2</v>
      </c>
      <c r="L6" t="s">
        <v>72</v>
      </c>
    </row>
    <row r="7" spans="1:12" x14ac:dyDescent="0.25">
      <c r="A7" s="1">
        <v>70</v>
      </c>
      <c r="B7" s="2">
        <v>3</v>
      </c>
      <c r="L7" t="s">
        <v>73</v>
      </c>
    </row>
    <row r="8" spans="1:12" x14ac:dyDescent="0.25">
      <c r="A8" s="1">
        <v>80</v>
      </c>
      <c r="B8" s="2">
        <v>5</v>
      </c>
    </row>
    <row r="9" spans="1:12" x14ac:dyDescent="0.25">
      <c r="A9" s="1">
        <v>90</v>
      </c>
      <c r="B9" s="2">
        <v>5</v>
      </c>
      <c r="L9" t="s">
        <v>74</v>
      </c>
    </row>
    <row r="10" spans="1:12" x14ac:dyDescent="0.25">
      <c r="A10" s="1">
        <v>100</v>
      </c>
      <c r="B10" s="2">
        <v>7</v>
      </c>
      <c r="L10" t="s">
        <v>75</v>
      </c>
    </row>
    <row r="11" spans="1:12" x14ac:dyDescent="0.25">
      <c r="A11" s="1">
        <v>110</v>
      </c>
      <c r="B11" s="2">
        <v>7</v>
      </c>
      <c r="L11" t="s">
        <v>77</v>
      </c>
    </row>
    <row r="12" spans="1:12" x14ac:dyDescent="0.25">
      <c r="A12" s="1">
        <v>120</v>
      </c>
      <c r="B12" s="2">
        <v>5</v>
      </c>
    </row>
    <row r="13" spans="1:12" x14ac:dyDescent="0.25">
      <c r="A13" s="1">
        <v>130</v>
      </c>
      <c r="B13" s="2">
        <v>3</v>
      </c>
      <c r="L13" t="s">
        <v>76</v>
      </c>
    </row>
    <row r="14" spans="1:12" x14ac:dyDescent="0.25">
      <c r="A14" s="1">
        <v>140</v>
      </c>
      <c r="B14" s="2">
        <v>3</v>
      </c>
      <c r="L14" t="s">
        <v>78</v>
      </c>
    </row>
    <row r="15" spans="1:12" x14ac:dyDescent="0.25">
      <c r="A15" s="1">
        <v>150</v>
      </c>
      <c r="B15" s="2">
        <v>3</v>
      </c>
    </row>
    <row r="16" spans="1:12" x14ac:dyDescent="0.25">
      <c r="A16" s="1">
        <v>160</v>
      </c>
      <c r="B16" s="2">
        <v>2</v>
      </c>
    </row>
    <row r="17" spans="1:2" ht="15.75" thickBot="1" x14ac:dyDescent="0.3">
      <c r="A17" s="3" t="s">
        <v>30</v>
      </c>
      <c r="B17" s="3">
        <v>1</v>
      </c>
    </row>
  </sheetData>
  <sortState xmlns:xlrd2="http://schemas.microsoft.com/office/spreadsheetml/2017/richdata2" ref="A4:A16">
    <sortCondition ref="A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E86E-9802-4E50-9451-728E3A43240D}">
  <dimension ref="A2:R23"/>
  <sheetViews>
    <sheetView workbookViewId="0">
      <selection activeCell="B13" activeCellId="1" sqref="B11 B13"/>
    </sheetView>
  </sheetViews>
  <sheetFormatPr defaultRowHeight="15" x14ac:dyDescent="0.25"/>
  <cols>
    <col min="1" max="1" width="34.140625" bestFit="1" customWidth="1"/>
    <col min="2" max="2" width="29.28515625" bestFit="1" customWidth="1"/>
    <col min="3" max="3" width="25.42578125" bestFit="1" customWidth="1"/>
    <col min="18" max="18" width="19.5703125" bestFit="1" customWidth="1"/>
  </cols>
  <sheetData>
    <row r="2" spans="1:18" x14ac:dyDescent="0.25">
      <c r="A2" t="s">
        <v>79</v>
      </c>
    </row>
    <row r="3" spans="1:18" ht="19.5" thickBot="1" x14ac:dyDescent="0.35">
      <c r="L3" s="5" t="s">
        <v>49</v>
      </c>
      <c r="R3" t="s">
        <v>55</v>
      </c>
    </row>
    <row r="4" spans="1:18" x14ac:dyDescent="0.25">
      <c r="A4" s="4"/>
      <c r="B4" s="4" t="s">
        <v>47</v>
      </c>
      <c r="C4" s="4" t="s">
        <v>48</v>
      </c>
    </row>
    <row r="5" spans="1:18" x14ac:dyDescent="0.25">
      <c r="A5" s="2" t="s">
        <v>27</v>
      </c>
      <c r="B5" s="2">
        <v>98.839130434782604</v>
      </c>
      <c r="C5" s="2">
        <v>107.8521739130435</v>
      </c>
    </row>
    <row r="6" spans="1:18" x14ac:dyDescent="0.25">
      <c r="A6" s="2" t="s">
        <v>80</v>
      </c>
      <c r="B6" s="2">
        <v>1027.2215810276723</v>
      </c>
      <c r="C6" s="2">
        <v>647.49533596837534</v>
      </c>
    </row>
    <row r="7" spans="1:18" x14ac:dyDescent="0.25">
      <c r="A7" s="2" t="s">
        <v>81</v>
      </c>
      <c r="B7" s="2">
        <v>23</v>
      </c>
      <c r="C7" s="2">
        <v>23</v>
      </c>
    </row>
    <row r="8" spans="1:18" x14ac:dyDescent="0.25">
      <c r="A8" s="2" t="s">
        <v>82</v>
      </c>
      <c r="B8" s="2">
        <v>-2.25556562903639E-4</v>
      </c>
      <c r="C8" s="2"/>
    </row>
    <row r="9" spans="1:18" x14ac:dyDescent="0.25">
      <c r="A9" s="2" t="s">
        <v>83</v>
      </c>
      <c r="B9" s="2">
        <v>0</v>
      </c>
      <c r="C9" s="2"/>
    </row>
    <row r="10" spans="1:18" x14ac:dyDescent="0.25">
      <c r="A10" s="2" t="s">
        <v>84</v>
      </c>
      <c r="B10" s="2">
        <v>22</v>
      </c>
      <c r="C10" s="2"/>
    </row>
    <row r="11" spans="1:18" x14ac:dyDescent="0.25">
      <c r="A11" s="11" t="s">
        <v>85</v>
      </c>
      <c r="B11" s="11">
        <v>-1.0561290348885655</v>
      </c>
      <c r="C11" s="2">
        <v>3</v>
      </c>
    </row>
    <row r="12" spans="1:18" x14ac:dyDescent="0.25">
      <c r="A12" s="2" t="s">
        <v>86</v>
      </c>
      <c r="B12" s="2">
        <v>0.15118481386187271</v>
      </c>
      <c r="C12" s="2"/>
    </row>
    <row r="13" spans="1:18" x14ac:dyDescent="0.25">
      <c r="A13" s="11" t="s">
        <v>87</v>
      </c>
      <c r="B13" s="11">
        <v>1.7171443743802424</v>
      </c>
      <c r="C13" s="2"/>
    </row>
    <row r="14" spans="1:18" x14ac:dyDescent="0.25">
      <c r="A14" s="2" t="s">
        <v>88</v>
      </c>
      <c r="B14" s="2">
        <v>0.30236962772374543</v>
      </c>
      <c r="C14" s="2"/>
    </row>
    <row r="15" spans="1:18" ht="15.75" thickBot="1" x14ac:dyDescent="0.3">
      <c r="A15" s="3" t="s">
        <v>89</v>
      </c>
      <c r="B15" s="3">
        <v>2.0738730679040258</v>
      </c>
      <c r="C15" s="3"/>
    </row>
    <row r="20" spans="2:3" x14ac:dyDescent="0.25">
      <c r="B20" t="s">
        <v>90</v>
      </c>
    </row>
    <row r="21" spans="2:3" x14ac:dyDescent="0.25">
      <c r="B21" t="s">
        <v>91</v>
      </c>
    </row>
    <row r="23" spans="2:3" x14ac:dyDescent="0.25">
      <c r="B23" t="s">
        <v>92</v>
      </c>
      <c r="C23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Crime_R</vt:lpstr>
      <vt:lpstr>Crime2Cols</vt:lpstr>
      <vt:lpstr>Crime_2States</vt:lpstr>
      <vt:lpstr>1_Descriptive</vt:lpstr>
      <vt:lpstr>Median</vt:lpstr>
      <vt:lpstr>Outliers</vt:lpstr>
      <vt:lpstr>2_Freq_YouthEmp</vt:lpstr>
      <vt:lpstr>2_Freq_CrimeRate</vt:lpstr>
      <vt:lpstr>3_TwoSample_EqVarOneTail</vt:lpstr>
      <vt:lpstr>4_Paired_T_Test_2Col</vt:lpstr>
      <vt:lpstr>5_ChiSq</vt:lpstr>
      <vt:lpstr>BelowWage</vt:lpstr>
      <vt:lpstr>BelowWage10</vt:lpstr>
      <vt:lpstr>CrimeRate</vt:lpstr>
      <vt:lpstr>CrimeRate10</vt:lpstr>
      <vt:lpstr>Education</vt:lpstr>
      <vt:lpstr>Education10</vt:lpstr>
      <vt:lpstr>ExpenditureYear0</vt:lpstr>
      <vt:lpstr>ExpenditureYear10</vt:lpstr>
      <vt:lpstr>HighYouthUnemploy</vt:lpstr>
      <vt:lpstr>HighYouthUnemploy10</vt:lpstr>
      <vt:lpstr>LabourForce</vt:lpstr>
      <vt:lpstr>LabourForce10</vt:lpstr>
      <vt:lpstr>Males</vt:lpstr>
      <vt:lpstr>Males10</vt:lpstr>
      <vt:lpstr>MatureUnemploy10</vt:lpstr>
      <vt:lpstr>MatureUnemployment</vt:lpstr>
      <vt:lpstr>MoreMales</vt:lpstr>
      <vt:lpstr>MoreMales10</vt:lpstr>
      <vt:lpstr>Southern</vt:lpstr>
      <vt:lpstr>StateSize</vt:lpstr>
      <vt:lpstr>StateSize10</vt:lpstr>
      <vt:lpstr>Wage</vt:lpstr>
      <vt:lpstr>Wage10</vt:lpstr>
      <vt:lpstr>Youth</vt:lpstr>
      <vt:lpstr>Youth10</vt:lpstr>
      <vt:lpstr>YouthUnemploy10</vt:lpstr>
      <vt:lpstr>YouthUnemployment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Parashar Anil</dc:creator>
  <cp:lastModifiedBy>Kunaal Naik</cp:lastModifiedBy>
  <dcterms:created xsi:type="dcterms:W3CDTF">2021-08-04T03:44:05Z</dcterms:created>
  <dcterms:modified xsi:type="dcterms:W3CDTF">2021-11-20T12:18:54Z</dcterms:modified>
</cp:coreProperties>
</file>