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350" yWindow="1365" windowWidth="11790" windowHeight="6045"/>
  </bookViews>
  <sheets>
    <sheet name="Employee List" sheetId="7" r:id="rId1"/>
    <sheet name="Dashboard" sheetId="8" r:id="rId2"/>
    <sheet name="Calculations" sheetId="9" r:id="rId3"/>
    <sheet name="PSW_Sheet" sheetId="5" state="veryHidden" r:id="rId4"/>
  </sheets>
  <definedNames>
    <definedName name="Bonus">'Employee List'!$C$2:$C$1048576</definedName>
    <definedName name="Christopher_Battah">#REF!</definedName>
    <definedName name="datename">'Employee List'!$J:$J</definedName>
    <definedName name="Department">'Employee List'!$G$2:$G$1048576</definedName>
    <definedName name="depname">Calculations!$A$3:$A$11</definedName>
    <definedName name="Eric_W._Kilbride">#REF!</definedName>
    <definedName name="fffffff">'Employee List'!$J$1:$X$1</definedName>
    <definedName name="Full_Name">'Employee List'!$A$2:$A$1048576</definedName>
    <definedName name="Hire_Date">'Employee List'!$H$2:$H$1048576</definedName>
    <definedName name="Janalee_Eggleston">#REF!</definedName>
    <definedName name="Joeanne_Melendez">#REF!</definedName>
    <definedName name="Johnathan_A_Wilhite">#REF!</definedName>
    <definedName name="Joshua_Daniel">#REF!</definedName>
    <definedName name="lll">'Employee List'!$Z$2:$Z$12</definedName>
    <definedName name="Margaret_Pavlovich">#REF!</definedName>
    <definedName name="Matthew_Tait">#REF!</definedName>
    <definedName name="Overtime">'Employee List'!$D$2:$D$1048576</definedName>
    <definedName name="Performance_Score">'Employee List'!$F$2:$F$1048576</definedName>
    <definedName name="PSWFormInput_0" hidden="1">#REF!</definedName>
    <definedName name="PSWFormList_0" hidden="1">#REF!</definedName>
    <definedName name="PSWOutput_0" hidden="1">#REF!</definedName>
    <definedName name="PSWSeries_0_0_Labels" hidden="1">#REF!</definedName>
    <definedName name="PSWSeries_0_0_Values" hidden="1">#REF!</definedName>
    <definedName name="PSWSeries_1_0_Labels" hidden="1">#REF!</definedName>
    <definedName name="PSWSeries_1_0_Values" hidden="1">#REF!</definedName>
    <definedName name="PSWSeries_2_0_Labels" hidden="1">#REF!</definedName>
    <definedName name="PSWSeries_2_0_Values" hidden="1">#REF!</definedName>
    <definedName name="PSWSeries_3_0_Labels" hidden="1">#REF!</definedName>
    <definedName name="PSWSeries_3_0_Values" hidden="1">#REF!</definedName>
    <definedName name="PSWSeries_3_1_Labels" hidden="1">#REF!</definedName>
    <definedName name="PSWSeries_3_1_Values" hidden="1">#REF!</definedName>
    <definedName name="PSWSeries_3_2_Labels" hidden="1">#REF!</definedName>
    <definedName name="PSWSeries_3_2_Values" hidden="1">#REF!</definedName>
    <definedName name="PSWSeries_4_0_Values" hidden="1">#REF!</definedName>
    <definedName name="Richard__Garza">#REF!</definedName>
    <definedName name="Rose_Moreno">#REF!</definedName>
    <definedName name="Roshan_Coon">#REF!</definedName>
    <definedName name="Saif_Perrine">#REF!</definedName>
    <definedName name="Salary">'Employee List'!$B$2:$B$1048576</definedName>
    <definedName name="Shireen_Battah">#REF!</definedName>
    <definedName name="Sick_Days">'Employee List'!$E$2:$E$1048576</definedName>
    <definedName name="SpreadsheetWEBInternalConnection" hidden="1">PSW_Sheet!$A$12</definedName>
    <definedName name="SpreadsheetWEBUserName" hidden="1">PSW_Sheet!$A$13</definedName>
    <definedName name="SpreadsheetWEBUserRole" hidden="1">PSW_Sheet!$A$14</definedName>
  </definedNames>
  <calcPr calcId="125725"/>
</workbook>
</file>

<file path=xl/calcChain.xml><?xml version="1.0" encoding="utf-8"?>
<calcChain xmlns="http://schemas.openxmlformats.org/spreadsheetml/2006/main">
  <c r="D30" i="8"/>
  <c r="B27"/>
  <c r="C27"/>
  <c r="D21"/>
  <c r="D22"/>
  <c r="D20"/>
  <c r="D19"/>
  <c r="D18"/>
  <c r="D17"/>
  <c r="D16"/>
  <c r="D15"/>
  <c r="D18" i="9"/>
  <c r="D20"/>
  <c r="D16"/>
  <c r="D22"/>
  <c r="D15"/>
  <c r="C17"/>
  <c r="C15"/>
  <c r="C22"/>
  <c r="I16"/>
  <c r="I17"/>
  <c r="I18"/>
  <c r="I19"/>
  <c r="I20"/>
  <c r="I21"/>
  <c r="I22"/>
  <c r="I23"/>
  <c r="I15"/>
  <c r="H16"/>
  <c r="H17"/>
  <c r="H18"/>
  <c r="H19"/>
  <c r="H20"/>
  <c r="H21"/>
  <c r="H22"/>
  <c r="H23"/>
  <c r="H15"/>
  <c r="F16"/>
  <c r="F17"/>
  <c r="F18"/>
  <c r="F19"/>
  <c r="F20"/>
  <c r="F21"/>
  <c r="F22"/>
  <c r="F23"/>
  <c r="F15"/>
  <c r="D17"/>
  <c r="D19"/>
  <c r="D21"/>
  <c r="D23"/>
  <c r="B16"/>
  <c r="B17"/>
  <c r="B18"/>
  <c r="B19"/>
  <c r="B20"/>
  <c r="B21"/>
  <c r="B22"/>
  <c r="B23"/>
  <c r="B15"/>
  <c r="K4"/>
  <c r="K5"/>
  <c r="K6"/>
  <c r="K7"/>
  <c r="K8"/>
  <c r="K9"/>
  <c r="K10"/>
  <c r="K3"/>
  <c r="J4"/>
  <c r="J5"/>
  <c r="J6"/>
  <c r="J7"/>
  <c r="J8"/>
  <c r="J9"/>
  <c r="J10"/>
  <c r="J3"/>
  <c r="L3" s="1"/>
  <c r="E5"/>
  <c r="E11"/>
  <c r="E7"/>
  <c r="E9"/>
  <c r="E4"/>
  <c r="E8"/>
  <c r="E6"/>
  <c r="E3"/>
  <c r="E10"/>
  <c r="F30" i="8"/>
  <c r="D24"/>
  <c r="E15" i="9" l="1"/>
  <c r="G15" s="1"/>
  <c r="E22"/>
  <c r="G22" s="1"/>
  <c r="E17"/>
  <c r="G17" s="1"/>
  <c r="C20"/>
  <c r="E20" s="1"/>
  <c r="G20" s="1"/>
  <c r="C21"/>
  <c r="E21" s="1"/>
  <c r="G21" s="1"/>
  <c r="C23"/>
  <c r="E23" s="1"/>
  <c r="G23" s="1"/>
  <c r="C16"/>
  <c r="E16" s="1"/>
  <c r="G16" s="1"/>
  <c r="C19"/>
  <c r="E19" s="1"/>
  <c r="G19" s="1"/>
  <c r="C18"/>
  <c r="E18" s="1"/>
  <c r="G18" s="1"/>
  <c r="L4"/>
  <c r="L5"/>
  <c r="L6" s="1"/>
  <c r="L7" s="1"/>
  <c r="L8" s="1"/>
  <c r="L9" s="1"/>
  <c r="L10" s="1"/>
</calcChain>
</file>

<file path=xl/sharedStrings.xml><?xml version="1.0" encoding="utf-8"?>
<sst xmlns="http://schemas.openxmlformats.org/spreadsheetml/2006/main" count="1733" uniqueCount="148">
  <si>
    <t>Department</t>
  </si>
  <si>
    <t>Sales</t>
  </si>
  <si>
    <t>Administration</t>
  </si>
  <si>
    <t>Finance</t>
  </si>
  <si>
    <t>Marketing</t>
  </si>
  <si>
    <t>Accounting</t>
  </si>
  <si>
    <t>Customer Support</t>
  </si>
  <si>
    <t>Human Resources</t>
  </si>
  <si>
    <t>Year</t>
  </si>
  <si>
    <t>Employee</t>
  </si>
  <si>
    <t>Salary Range</t>
  </si>
  <si>
    <t>Average Salary</t>
  </si>
  <si>
    <t>Number of Employees</t>
  </si>
  <si>
    <t>R&amp;D</t>
  </si>
  <si>
    <t>IT</t>
  </si>
  <si>
    <t>Sick Days</t>
  </si>
  <si>
    <t>Total Sick Days</t>
  </si>
  <si>
    <t>Average Sick Days</t>
  </si>
  <si>
    <t>Hire Date</t>
  </si>
  <si>
    <t>Bonus</t>
  </si>
  <si>
    <t>Overtime</t>
  </si>
  <si>
    <t>Total</t>
  </si>
  <si>
    <t>Salary</t>
  </si>
  <si>
    <t>Full Name</t>
  </si>
  <si>
    <t>Performance Score</t>
  </si>
  <si>
    <t>2.0.0.0</t>
  </si>
  <si>
    <t>%3c%3fxml+version%3d%221.0%22+encoding%3d%22utf-16%22%3f%3e%0d%0a%3cSavingCells+xmlns%3axsi%3d%22http%3a%2f%2fwww.w3.org%2f2001%2fXMLSchema-instance%22+xmlns%3axsd%3d%22http%3a%2f%2fwww.w3.org%2f2001%2fXMLSchema%22+CellCount%3d%220%22+SavingCellPrefix%3d%22PSWSavingCell_%22+%2f%3e</t>
  </si>
  <si>
    <t>UEsFBgAAAAAAAAAAAAAAAAAAAAAAAA%3d%3d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</si>
  <si>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Dashboard%22+IsAjaxEnabled%3d%22true%22+Recipient%3d%22Enter+e-mail+address+here.%22+Location%3d%22Bottom%22+Alignment%3d%22Center%22+AutoResponseEmail%3d%22Fals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false%22+Type%3d%22Save%22+Order%3d%223%22+CellLink%3d%22DEFAULT%22+Name%3d%22Save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HR_Dashboard%3c%2fApplicationName%3e%0d%0a%3c%2fPageLayouts%3e</t>
  </si>
  <si>
    <t>tr-TR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</si>
  <si>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%3c%2fPageInputCells%3e</t>
  </si>
  <si>
    <t>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</t>
  </si>
  <si>
    <t xml:space="preserve">
.Class45{font-family: Verdana; font-size:14pt; color:#376091;font-weight: bold;border: 0.5pt  None  Black ;background-color:White; text-align:center;vertical-align:middle;}
.Class46{font-family: Calibri; font-size:11pt; color:Black;border: 0.5pt  None  Black ;background-color:White; text-align:left;vertical-align:bottom;}
.Class47{font-family: Calibri; font-size:11pt; color:Black;border: 0.5pt  None  Black ;background-color:White; text-align:left;vertical-align:middle;}
.Class48{font-family: Calibri; font-size:11pt; color:#EEECE1;font-weight: bold;border-bottom-style: Solid ;border-width: 0.5pt ;border-top-color: Black ;border-left-color: Black ;border-right-color: Black ;border-bottom-color: #376091 ;background-color:#376091; text-align:left;vertical-align:middle;}
.Class49{font-family: Calibri; font-size:11pt; color:#EEECE1;font-weight: bold;border-bottom-style: Solid ;border-width: 0.5pt ;border-top-color: Black ;border-left-color: Black ;border-right-color: Black ;border-bottom-color: #376091 ;background-color:#376091; text-align:right;vertical-align:middle;}
.Class50{font-family: Calibri; font-size:11pt; color:Black;border-top-style: Solid ;border-bottom-style: Solid ;border-width: 0.5pt ;border-top-color: #376091 ;border-left-color: Black ;border-right-color: Black ;border-bottom-color: #376091 ;background-color:#B8CCE4; text-align:left;vertical-align:middle;}
.Class51{font-family: Calibri; font-size:11pt; color:Black;border-top-style: Solid ;border-bottom-style: Solid ;border-width: 0.5pt ;border-top-color: #376091 ;border-left-color: Black ;border-right-color: Black ;border-bottom-color: #376091 ;background-color:White; text-align:right;vertical-align:middle;}
.Class52{font-family: Calibri; font-size:11pt; color:Black;border-top-style: Solid ;border-width: 0.5pt ;border-top-color: #376091 ;border-left-color: Black ;border-right-color: Black ;border-bottom-color: Black ;background-color:White; text-align:left;vertical-align:bottom;}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</si>
  <si>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2248-48-48-48-48-48-48-48-48-48-48-48-48-48-48-48%22+RowCount%3d%2243%22+Width%3d%22768%22+InputPrefix%3d%22PSWInput_%22%3e%0d%0a++++%3cTR%3e%0d%0a++++++%3cTD+Style%3d%22Class45%22+Merge%3d%22True%22+RowSpan%3d%22%22+ColSpan%3d%2216%22+Format%3d%22General%22+Width%3d%22768%22+Text%3d%22HUMAN+RESOURCES%22+Height%3d%2224.75%22+Align%3d%22Center%22+CellHasFormula%3d%22False%22+FontName%3d%22Verdana%22+WrapText%3d%22False%22+FontSize%3d%2214%22+X%3d%221%22+Y%3d%221%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222%22%3e%0d%0a++++++++%3cChart%3e%0d%0a++++++++++%3cNameIndex%3e0%3c%2fNameIndex%3e%0d%0a++++++++++%3cZOrder%3e1%3c%2fZOrder%3e%0d%0a++++++++++%3cChartType%3exlColumnClustered%3c%2fChartType%3e%0d%0a++++++++++%3cChartHeight%3e186%3c%2fChartHeight%3e%0d%0a++++++++++%3cChartWidth%3e360%3c%2fChartWidth%3e%0d%0a++++++++++%3cPlotHeight%3e140.35%3c%2fPlotHeight%3e%0d%0a++++++++++%3cPlotWidth%3e338%3c%2fPlotWidth%3e%0d%0a++++++++++%3cPlotTop%3e30.65%3c%2fPlotTop%3e%0d%0a++++++++++%3cPlotLeft%3e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true%3c%2fYAxisHasMajorGrid%3e%0d%0a++++++++++%3cXAxisHasMinorGrid%3efalse%3c%2fXAxisHasMinorGrid%3e%0d%0a++++++++++%3cYAxisHasMinorGrid%3efalse%3c%2fYAxisHasMinorGrid%3e%0d%0a++++++++++%3cTop%3e0.45%3c%2fTop%3e%0d%0a++++++++++%3cLeft%3e0.3125%3c%2fLeft%3e%0d%0a++++++++++%3cTitle%3eNumber+of+Employees+by+Year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31.5%3c%2fAbsoluteTop%3e%0d%0a++++++++++%3cAbsoluteLeft%3e15%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222%22%3e%0d%0a++++++++%3cChart%3e%0d%0a++++++++++%3cNameIndex%3e2%3c%2fNameIndex%3e%0d%0a++++++++++%3cZOrder%3e3%3c%2fZOrder%3e%0d%0a++++++++++%3cChartType%3exlBarClustered%3c%2fChartType%3e%0d%0a++++++++++%3cChartHeight%3e186%3c%2fChartHeight%3e%0d%0a++++++++++%3cChartWidth%3e360%3c%2fChartWidth%3e%0d%0a++++++++++%3cPlotHeight%3e161.322598425197%3c%2fPlotHeight%3e%0d%0a++++++++++%3cPlotWidth%3e332.3%3c%2fPlotWidth%3e%0d%0a++++++++++%3cPlotTop%3e20.1885826771654%3c%2fPlotTop%3e%0d%0a++++++++++%3cPlotLeft%3e1%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true%3c%2fYAxisHasMajorGrid%3e%0d%0a++++++++++%3cXAxisHasMinorGrid%3efalse%3c%2fXAxisHasMinorGrid%3e%0d%0a++++++++++%3cYAxisHasMinorGrid%3efalse%3c%2fYAxisHasMinorGrid%3e%0d%0a++++++++++%3cTop%3e0.45%3c%2fTop%3e%0d%0a++++++++++%3cLeft%3e0.09375%3c%2fLeft%3e%0d%0a++++++++++%3cTitle%3eHeadcount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31.5%3c%2fAbsoluteTop%3e%0d%0a++++++++++%3cAbsoluteLeft%3e388.5%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227%22+%2f%3e%0d%0a++++++%3cTD+Style%3d%22Class46%22+Merge%3d%22False%22+RowSpan%3d%22%22+ColSpan%3d%22%22+Format%3d%22General%22+Width%3d%2248%22+Text%3d%22%22+Height%3d%2215%22+Align%3d%22Left%22+CellHasFormula%3d%22False%22+FontName%3</t>
  </si>
  <si>
    <t xml:space="preserve"> d%22Calibri%22+WrapText%3d%22False%22+FontSize%3d%2211%22+X%3d%229%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2213%22+%2f%3e%0d%0a++++%3c%2fTR%3e%0d%0a++++%3cTR%3e%0d%0a++++++%3cTD+Style%3d%22Class46%22+Merge%3d%22False%22+RowSpan%3d%22%22+ColSpan%3d%22%22+Format%3d%22General%22+Width%3d%2248%22+Text%3d%22%22+He</t>
  </si>
  <si>
    <t xml:space="preserve"> ight%3d%2215%22+Align%3d%22Left%22+CellHasFormula%3d%22False%22+FontName%3d%22Calibri%22+WrapText%3d%22False%22+FontSize%3d%2211%22+X%3d%221%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2215%22%3e%0d%0a++++++++%3cChart%3e%0d%0a++++++++++%3cNameIndex%3e1%3c%2fNameIndex%3e%0d%0a++++++++++%3cZOrder%3e2%3c%2fZOrder%3e%0d%0a++++++++++%3cChartType%3exlBarClustered%3c%2fChartType%3e%0d%0a++++++++++%3cChartHeight%3e186%3c%2fChartHeight%3e%0d%0a++++++++++%3cChartWidth%3e360%3c%2fChartWidth%3e%0d%0a++++++++++%3cPlotHeight%3e155.673700787402%3c%2fPlotHeight%3e%0d%0a++++++++++%3cPlotWidth%3e350.93%3c%2fPlotWidth%3e%0d%0a++++++++++%3cPlotTop%3e25.8374803149606%3c%2fPlotTop%3e%0d%0a++++++++++%3cPlotLeft%3e1.07%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true%3c%2fYAxisHasMajorGrid%3e%0d%0a++++++++++%3cXAxisHasMinorGrid%3efalse%3c%2fXAxisHasMinorGrid%3e%0d%0a++++++++++%3cYAxisHasMinorGrid%3efalse%3c%2fYAxisHasMinorGrid%3e%0d%0a++++++++++%3cTop%3e0.5%3c%2fTop%3e%0d%0a++++++++++%3cLeft%3e0.328125%3c%2fLeft%3e%0d%0a++++++++++%3cTitle%3eNumber+of+Employees+by+Salary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227.25%3c%2fAbsoluteTop%3e%0d%0a++++++++++%3cAbsoluteLeft%3e15.75%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2215%22%3e%0d%0a++++++++%3cChart%3e%0d%0a++++++++++%3cNameIndex%3e3%3c%2fNameIndex%3e%0d%0a++++++++++%3cZOrder%3e4%3c%2fZOrder%3e%0d%0a++++++++++%3cChartType%3exlBarStacked%3c%2fChartType%3e%0d%0a++++++++++%3cChartHeight%3e186%3c%2fChartHeight%3e%0d%0a++++++++++%3cChartWidth%3e360%3c%2fChartWidth%3e%0d%0a++++++++++%3cPlotHeight%3e161.322598425197%3c%2fPlotHeight%3e%0d%0a++++++++++%3cPlotWidth%3e352.03%3c%2fPlotWidth%3e%0d%0a++++++++++%3cPlotTop%3e20.1885826771654%3c%2fPlotTop%3e%0d%0a++++++++++%3cPlotLeft%3e1%3c%2fPlotLeft%3e%0d%0a++++++++++%3cPlotColor%3e-1%3c%2fPlotColor%3e%0d%0a++++++++++%3cWallColor%3e-1%3c%2fWallColor%3e%0d%0a++++++++++%3cLegendBoxBackColor%3e-65537%3c%2fLegendBoxBackColor%3e%0d%0a++++++++++%3cLegendBoxTop%3e74.9206299212598%3c%2fLegendBoxTop%3e%0d%0a++++++++++%3cLegendBoxLeft%3e294.810472440945%3c%2fLegendBoxLeft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0.45%3c%2fTop%3e%0d%0a++++++++++%3cLeft%3e0.078125%3c%2fLeft%3e%0d%0a++++++++++%3cTitle%3ePayroll+Breakdown%3c%2fTitle%3e%0d%0a++++++++++%3cFont+%2f%3e%0d%0a++++++++++%3cChartColor%3e-1%3c%2fChartColor%3e%0d%0a++++++++++%3cSeriesCollection%3e%0d%0a++++++++++++%3cSeries%3e%0d%0a++++++++++++++%3cNameIndex%3e0%3c%2fNameIndex%3e%0d%0a++++++++++++++%3cName%3eSalary%3c%2fName%3e%0d%0a++++++++++++++%3cColor%3e-11566659%3c%2fColor%3e%0d%0a++++++++++++++%3cBorderColor%3e-65537%3c%2fBorderColor%3e%0d%0a++++++++++++%3c%2fSeries%3e%0d%0a++++++++++++%3cSeries%3e%0d%0a++++++++++++++%3cNameIndex%3e1%3c%2fNameIndex%3e%0d%0a++++++++++++++%3cName%3eBonus%3c%2fName%3e%0d%0a++++++++++++++%3cColor%3e-4173747%3c%2fColor%3e%0d%0a++++++++++++++%3cBorderColor%3e-65537%3c%2fBorderColor%3e%0d%0a++++++++++++%3c%2fSeries%3e%0d%0a++++++++++++%3cSeries%3e%0d%0a++++++++++++++%3cNameIndex%3e2%3c%2fNameIndex%3e%0d%0a++++++++++++++%3cName%3eOvertime%3c%2fName%3e%0d%0a++++++++++++++%3cColor%3e-6571175%3c%2fColor%3e%0d%0a++++++++++++++%3cBorderColor%3e-65537%3c%2fBorderColor%3e%0d%0a++++++++++++%3c%2fSeries%3e%0d%0a++++++++++%3c%2fSeriesCollection%3e%0d%0a++++++++++%3cLegendPosition+%2f%3e%0d%0a++++++++++%3cHasLegend%3etrue%3c%2fHasLegend%3e%0d%0a++++++++++%3cAbsoluteTop%3e226.5%3c%2fAbsoluteTop%3e%0d%0a++++++++++%3cAbsoluteLeft%3e387.75%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2219%22+%2f%3e%0d%0a++++++%3cTD+Style%3d%22Class46%22+Merge%3d%22False%22+RowSpan%3d%22%22+ColSpan%3d%22%22+Format%3d%22Gen</t>
  </si>
  <si>
    <t xml:space="preserve"> eral%22+Width%3d%2248%22+Text%3d%22%22+Height%3d%2215%22+Align%3d%22Left%22+CellHasFormula%3d%22False%22+FontName%3d%22Calibri%22+WrapText%3d%22False%22+FontSize%3d%2211%22+X%3d%2210%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2223%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2226%22+%</t>
  </si>
  <si>
    <t xml:space="preserve"> 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2228%22%3e%0d%0a++++++++%3cChart%3e%0d%0a++++++++++%3cNameIndex%3e4%3c%2fNameIndex%3e%0d%0a++++++++++%3cZOrder%3e5%3c%2fZOrder%3e%0d%0a++++++++++%3cChartType%3exlArea%3c%2fChartType%3e%0d%0a++++++++++%3cChartHeight%3e216%3c%2fChartHeight%3e%0d%0a++++++++++%3cChartWidth%3e360%3c%2fChartWidth%3e%0d%0a++++++++++%3cPlotHeight%3e170.35%3c%2fPlotHeight%3e%0d%0a++++++++++%3cPlotWidth%3e338%3c%2fPlotWidth%3e%0d%0a++++++++++%3cPlotTop%3e30.65%3c%2fPlotTop%3e%0d%0a++++++++++%3cPlotLeft%3e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0.6%3c%2fTop%3e%0d%0a++++++++++%3cLeft%3e0.328125%3c%2fLeft%3e%0d%0a++++++++++%3cTitle%3eSalary+Distribution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423.75%3c%2fAbsoluteTop%3e%0d%0a++++++++++%3cAbsoluteLeft%3e15.75%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2228%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2228%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2213%22+Y%3d%2228%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2214%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2229%22%3e%0d%0a++++++++%3cFormControl%3e%0d%0a++++++++++%3cDefaultValue%3e82%3c%2fDefaultValue%3e%0d%0a++++++++++%3cWidth%3e238.5%3c%2fWidth%3e%0d%0a++++++++++%3cHeight%3e81%3c%2fHeight%3e%0d%0a++++++++++%3cLeft%3e519%3c%2fLeft%3e%0d%0a++++++++++%3cTop%3e432.75%3c%2fTop%3e%0d%0a++++++++++%3cNameIndex%3e0%3c%2fNameIndex%3e%0d%0a++++++++++%3cChecked%3efalse%3c%2fChecked%3e%0d%0a++++++++++%3cType%3eListBox%3c%2fType%3e%0d%0a++++++++%3c%2fFormControl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2229%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2230%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2231%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</t>
  </si>
  <si>
    <t xml:space="preserve"> %22+X%3d%221%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2232%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2233%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2233%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2234%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2235%22+%2f%3e%0d%0a++++++%3cTD+Style%3d%22Class48%22+Merge%3d%22True%22+RowSpan%3d%22%22+ColSpan%3d%222%22+Format%3d%22General%22+Width%3d%2296%22+Text%3d%22Employee%22+Height%3d%2215%22+Align%3d%22Left%22+CellHasFormula%3d%22False%22+FontName%3d%22Calibri%22+WrapText%3d%22False%22+FontSize%3d%2211%22+X%3d%2211%22+Y%3d%2235%22+%2f%3e%0d%0a++++++%3cTD+Style%3d%22Class49%22+Merge%3d%22True%22+RowSpan%3d%22%22+ColSpan%3d%223%22+Format%3d%22General%22+Width%3d%22144%22+Text%3d%22%22+Height%3d%2215%22+Align%3d%22Right%22+CellHasFormula%3d%22True%22+FontName%3d%22Calibri%22+WrapText%3d%22False%22+FontSize%3d%2211%22+X%3d%2213%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2236%22+%2f%3e%0d%0a++++++%3cTD+Style%3d%22Class50%22+Merge%3d%22True%22+RowSpan%3d%22%22+ColSpan%3d%222%22+Format%3d%22General%22+Width%3d%2296%22+Text%3d%22Department%22+Height%3d%2215%22+Align%3d%22Left%22+CellHasFormula%3d%22False%22+FontName%3d%22Calibri%22+WrapText%3d%22False%22+FontSize%3d%2211%22+X%3d%2211%22+Y%3d%2236%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2237%22+%2f%3e%0d%0a++++++%3cTD+Style%3d%22Class50%22+Merge%3d%22True%22+RowSpan%3d%22%22+ColSpan%3d%222%22+Format%3d%22General%22+Width%3d%2296%22+Text%3d%22Hire+Date%22+Height%3d%2215%22+Align%3d%22Left%22+CellHasFormula%3d%22False%22+FontName%3d%22Calibri%22+WrapText%3d%22False%22+FontSize%3d%2211%22+X%3d%2211%22+Y%3d%2237%22+%2f%3e%0d%0a++++++%3cTD+Style%3d%22Class51%22+Merge%3d%22True%22+RowSpan%3d%22%22+ColSpan%3d%223%22+Format%3d%22m%2fd%2fyy%3b%40%22+Width%3d%22144%22+Text%3d%22%22+Height%3d%2215%22+Align%3d%22Right%22+CellHasFormula%3d%22True%22+FontName%3d%22Calibri%22+WrapText%3d%22False%22+FontSize%3d%2211%22+X%3d%2213%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2238%22+%2f%3e%0d%0a++++++%3cTD+Style%3d%22Class50%22+Merge%3d%22True%22+RowSpan%3d%22%22+ColSpan%3d%222%22+Format%3d%22General%22+Width%3d%2296%22+Text%3d%22Salary%22+Height%3d%2215%22+Align%3d%22Left%22+CellHasFormula%3d%22False%22+FontName%3d%22Calibri%22+WrapText%3d%22False%22+FontSize%3d%2211%22+X%3d%2211%22+Y%3d%2238%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2239%22+%2f%3e%0d%0a++++++%3cTD+Style%3d%22Class46%22+Merge%3d%22False%22+RowSpan%3d%2</t>
  </si>
  <si>
    <t xml:space="preserve"> 2%22+ColSpan%3d%22%22+Format%3d%22General%22+Width%3d%2248%22+Text%3d%22%22+Height%3d%2215%22+Align%3d%22Left%22+CellHasFormula%3d%22False%22+FontName%3d%22Calibri%22+WrapText%3d%22False%22+FontSize%3d%2211%22+X%3d%225%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2239%22+%2f%3e%0d%0a++++++%3cTD+Style%3d%22Class50%22+Merge%3d%22True%22+RowSpan%3d%22%22+ColSpan%3d%222%22+Format%3d%22General%22+Width%3d%2296%22+Text%3d%22Bonus%22+Height%3d%2215%22+Align%3d%22Left%22+CellHasFormula%3d%22False%22+FontName%3d%22Calibri%22+WrapText%3d%22False%22+FontSize%3d%2211%22+X%3d%2211%22+Y%3d%2239%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2240%22+%2f%3e%0d%0a++++++%3cTD+Style%3d%22Class50%22+Merge%3d%22True%22+RowSpan%3d%22%22+ColSpan%3d%222%22+Format%3d%22General%22+Width%3d%2296%22+Text%3d%22Overtime%22+Height%3d%2215%22+Align%3d%22Left%22+CellHasFormula%3d%22False%22+FontName%3d%22Calibri%22+WrapText%3d%22False%22+FontSize%3d%2211%22+X%3d%2211%22+Y%3d%2240%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2241%22+%2f%3e%0d%0a++++++%3cTD+Style%3d%22Class50%22+Merge%3d%22True%22+RowSpan%3d%22%22+ColSpan%3d%222%22+Format%3d%22General%22+Width%3d%2296%22+Text%3d%22Sick+Days%22+Height%3d%2215%22+Align%3d%22Left%22+CellHasFormula%3d%22False%22+FontName%3d%22Calibri%22+WrapText%3d%22False%22+FontSize%3d%2211%22+X%3d%2211%22+Y%3d%2241%22+%2f%3e%0d%0a++++++%3cTD+Style%3d%22Class51%22+Merge%3d%22True%22+RowSpan%3d%22%22+ColSpan%3d%223%22+Format%3d%220%22+Width%3d%22144%22+Text%3d%22%22+Height%3d%2215%22+Align%3d%22Right%22+CellHasFormula%3d%22True%22+FontName%3d%22Calibri%22+WrapText%3d%22False%22+FontSize%3d%2211%22+X%3d%2213%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2242%22+%2f%3e%0d%0a++++++%3cTD+Style%3d%22Class50%22+Merge%3d%22True%22+RowSpan%3d%22%22+ColSpan%3d%222%22+Format%3d%22General%22+Width%3d%2296%22+Text%3d%22Performance+Score%22+Height%3d%2215%22+Align%3d%22Left%22+CellHasFormula%3d%22False%22+FontName%3d%22Calibri%22+WrapText%3d%22False%22+FontSize%3d%2211%22+X%3d%2211%22+Y%3d%2242%22+%2f%3e%0d%0a++++++%3cTD+Style%3d%22Class51%22+Merge%3d%22True%22+RowSpan%3d%22%22+ColSpan%3d%223%22+Format%3d%220%22+Width%3d%22144%22+Text%3d%22%22+Height%3d%2215%22+Align%3d%22Right%22+CellHasFormula%3d%22True%22+FontName%3d%22Calibri%22+WrapText%3d%22False%22+FontSize%3d%2211%22+X%3d%2213%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2211%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2212%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2213%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2214%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2215%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2243%22+%2f%3e%0d%0a++++%3c%2fTR%3e%0d%0a++%3c%2fTable%3e%0d%0a%3c%2fTables%3e</t>
  </si>
  <si>
    <t>P</t>
  </si>
  <si>
    <t>UP</t>
  </si>
  <si>
    <t>L</t>
  </si>
  <si>
    <t>Aaditya</t>
  </si>
  <si>
    <t>Aarya</t>
  </si>
  <si>
    <t>Abhay</t>
  </si>
  <si>
    <t>Abhinay</t>
  </si>
  <si>
    <t>Abhishek</t>
  </si>
  <si>
    <t>Abimanyu</t>
  </si>
  <si>
    <t>Aditya</t>
  </si>
  <si>
    <t>Akhil</t>
  </si>
  <si>
    <t>Akshat</t>
  </si>
  <si>
    <t>Avi</t>
  </si>
  <si>
    <t>Balaraam</t>
  </si>
  <si>
    <t>Bharat</t>
  </si>
  <si>
    <t>Bhaskar</t>
  </si>
  <si>
    <t>Bhaumik</t>
  </si>
  <si>
    <t>Bijoy</t>
  </si>
  <si>
    <t>Brijesh</t>
  </si>
  <si>
    <t>Chandan</t>
  </si>
  <si>
    <t>Chetan</t>
  </si>
  <si>
    <t>Chirag</t>
  </si>
  <si>
    <t>Chiranjeeve</t>
  </si>
  <si>
    <t>Daksh</t>
  </si>
  <si>
    <t>Daman</t>
  </si>
  <si>
    <t>Depen</t>
  </si>
  <si>
    <t>Dev</t>
  </si>
  <si>
    <t>Dhruv</t>
  </si>
  <si>
    <t>Divyanshu</t>
  </si>
  <si>
    <t>Ekambar</t>
  </si>
  <si>
    <t>Ekansh</t>
  </si>
  <si>
    <t>Ekaraj</t>
  </si>
  <si>
    <t>Eklavya</t>
  </si>
  <si>
    <t>Elilarasan</t>
  </si>
  <si>
    <t>Falak</t>
  </si>
  <si>
    <t>Faraj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</si>
  <si>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</si>
  <si>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</si>
  <si>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</si>
  <si>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</si>
  <si>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</si>
  <si>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</si>
  <si>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</si>
  <si>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</si>
  <si>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</si>
  <si>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</si>
  <si>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</si>
  <si>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</si>
  <si>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</si>
  <si>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Indivar</t>
  </si>
  <si>
    <t>Indra</t>
  </si>
  <si>
    <t>Indraneel</t>
  </si>
  <si>
    <t>Ishaan</t>
  </si>
  <si>
    <t>Ishwar</t>
  </si>
  <si>
    <t>Jai</t>
  </si>
  <si>
    <t>Jaideep</t>
  </si>
  <si>
    <t>Jatindra</t>
  </si>
  <si>
    <t>Jayant</t>
  </si>
  <si>
    <t>Kabir</t>
  </si>
  <si>
    <t>Kamal</t>
  </si>
  <si>
    <t>Kanha</t>
  </si>
  <si>
    <t>Kartik</t>
  </si>
  <si>
    <t>Kush</t>
  </si>
  <si>
    <t>Lakhan</t>
  </si>
  <si>
    <t>Lakshya</t>
  </si>
  <si>
    <t>Lateef</t>
  </si>
  <si>
    <t>Lingam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</si>
  <si>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</si>
  <si>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</si>
  <si>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</si>
  <si>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</si>
  <si>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</si>
  <si>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</si>
  <si>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</si>
  <si>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</si>
  <si>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</si>
  <si>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</si>
  <si>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</si>
  <si>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Om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</si>
  <si>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</si>
  <si>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</si>
  <si>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</si>
  <si>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</si>
  <si>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</si>
  <si>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</si>
  <si>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</si>
  <si>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</si>
  <si>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</si>
  <si>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</si>
  <si>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</si>
  <si>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</si>
  <si>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Saumil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</si>
  <si>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</si>
  <si>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</si>
  <si>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</si>
  <si>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</si>
  <si>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</si>
  <si>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</si>
  <si>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</si>
  <si>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</si>
  <si>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</si>
  <si>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List</t>
  </si>
  <si>
    <t>Department Names</t>
  </si>
  <si>
    <t>Head Count</t>
  </si>
  <si>
    <t>Total Salary</t>
  </si>
  <si>
    <t>Total Bonus</t>
  </si>
  <si>
    <t>Total Overtime</t>
  </si>
  <si>
    <t>Next Leave Date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</si>
</sst>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indexed="64"/>
      </left>
      <right/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/>
    <xf numFmtId="14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0" fillId="0" borderId="0" xfId="0" applyAlignment="1"/>
    <xf numFmtId="0" fontId="3" fillId="0" borderId="0" xfId="0" applyFont="1" applyAlignment="1"/>
    <xf numFmtId="0" fontId="1" fillId="0" borderId="0" xfId="0" applyFont="1"/>
    <xf numFmtId="0" fontId="0" fillId="2" borderId="0" xfId="0" applyFill="1" applyAlignment="1"/>
    <xf numFmtId="0" fontId="0" fillId="2" borderId="0" xfId="0" applyNumberFormat="1" applyFill="1" applyAlignment="1"/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Calculations!$E$2</c:f>
              <c:strCache>
                <c:ptCount val="1"/>
                <c:pt idx="0">
                  <c:v>Employee</c:v>
                </c:pt>
              </c:strCache>
            </c:strRef>
          </c:tx>
          <c:dLbls>
            <c:showVal val="1"/>
          </c:dLbls>
          <c:cat>
            <c:numRef>
              <c:f>Calculations!$D$3:$D$11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Calculations!$E$3:$E$11</c:f>
              <c:numCache>
                <c:formatCode>General</c:formatCode>
                <c:ptCount val="9"/>
                <c:pt idx="0">
                  <c:v>98</c:v>
                </c:pt>
                <c:pt idx="1">
                  <c:v>59</c:v>
                </c:pt>
                <c:pt idx="2">
                  <c:v>24</c:v>
                </c:pt>
                <c:pt idx="3">
                  <c:v>85</c:v>
                </c:pt>
                <c:pt idx="4">
                  <c:v>40</c:v>
                </c:pt>
                <c:pt idx="5">
                  <c:v>68</c:v>
                </c:pt>
                <c:pt idx="6">
                  <c:v>47</c:v>
                </c:pt>
                <c:pt idx="7">
                  <c:v>7</c:v>
                </c:pt>
                <c:pt idx="8">
                  <c:v>27</c:v>
                </c:pt>
              </c:numCache>
            </c:numRef>
          </c:val>
        </c:ser>
        <c:axId val="168853888"/>
        <c:axId val="168855424"/>
      </c:barChart>
      <c:catAx>
        <c:axId val="168853888"/>
        <c:scaling>
          <c:orientation val="minMax"/>
        </c:scaling>
        <c:axPos val="b"/>
        <c:numFmt formatCode="General" sourceLinked="1"/>
        <c:tickLblPos val="nextTo"/>
        <c:crossAx val="168855424"/>
        <c:crosses val="autoZero"/>
        <c:auto val="1"/>
        <c:lblAlgn val="ctr"/>
        <c:lblOffset val="100"/>
      </c:catAx>
      <c:valAx>
        <c:axId val="168855424"/>
        <c:scaling>
          <c:orientation val="minMax"/>
        </c:scaling>
        <c:axPos val="l"/>
        <c:majorGridlines/>
        <c:numFmt formatCode="General" sourceLinked="1"/>
        <c:tickLblPos val="nextTo"/>
        <c:crossAx val="1688538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Count of</a:t>
            </a:r>
            <a:r>
              <a:rPr lang="en-US" baseline="0"/>
              <a:t> Employees by Salary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Calculations!$L$2</c:f>
              <c:strCache>
                <c:ptCount val="1"/>
                <c:pt idx="0">
                  <c:v>Head Count</c:v>
                </c:pt>
              </c:strCache>
            </c:strRef>
          </c:tx>
          <c:dLbls>
            <c:showVal val="1"/>
          </c:dLbls>
          <c:cat>
            <c:strRef>
              <c:f>Calculations!$K$3:$K$10</c:f>
              <c:strCache>
                <c:ptCount val="8"/>
                <c:pt idx="0">
                  <c:v>0-300000</c:v>
                </c:pt>
                <c:pt idx="1">
                  <c:v>300001-400000</c:v>
                </c:pt>
                <c:pt idx="2">
                  <c:v>400001-500000</c:v>
                </c:pt>
                <c:pt idx="3">
                  <c:v>500001-600000</c:v>
                </c:pt>
                <c:pt idx="4">
                  <c:v>600001-700000</c:v>
                </c:pt>
                <c:pt idx="5">
                  <c:v>700001-800000</c:v>
                </c:pt>
                <c:pt idx="6">
                  <c:v>800001-900000</c:v>
                </c:pt>
                <c:pt idx="7">
                  <c:v>900001-1000000</c:v>
                </c:pt>
              </c:strCache>
            </c:strRef>
          </c:cat>
          <c:val>
            <c:numRef>
              <c:f>Calculations!$L$3:$L$10</c:f>
              <c:numCache>
                <c:formatCode>General</c:formatCode>
                <c:ptCount val="8"/>
                <c:pt idx="0">
                  <c:v>15</c:v>
                </c:pt>
                <c:pt idx="1">
                  <c:v>32</c:v>
                </c:pt>
                <c:pt idx="2">
                  <c:v>59</c:v>
                </c:pt>
                <c:pt idx="3">
                  <c:v>32</c:v>
                </c:pt>
                <c:pt idx="4">
                  <c:v>59</c:v>
                </c:pt>
                <c:pt idx="5">
                  <c:v>32</c:v>
                </c:pt>
                <c:pt idx="6">
                  <c:v>59</c:v>
                </c:pt>
                <c:pt idx="7">
                  <c:v>32</c:v>
                </c:pt>
              </c:numCache>
            </c:numRef>
          </c:val>
        </c:ser>
        <c:axId val="168876672"/>
        <c:axId val="168886656"/>
      </c:barChart>
      <c:catAx>
        <c:axId val="168876672"/>
        <c:scaling>
          <c:orientation val="minMax"/>
        </c:scaling>
        <c:axPos val="b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68886656"/>
        <c:crosses val="autoZero"/>
        <c:auto val="1"/>
        <c:lblAlgn val="ctr"/>
        <c:lblOffset val="100"/>
      </c:catAx>
      <c:valAx>
        <c:axId val="168886656"/>
        <c:scaling>
          <c:orientation val="minMax"/>
        </c:scaling>
        <c:axPos val="l"/>
        <c:majorGridlines/>
        <c:numFmt formatCode="General" sourceLinked="1"/>
        <c:tickLblPos val="nextTo"/>
        <c:crossAx val="1688766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stacked"/>
        <c:ser>
          <c:idx val="0"/>
          <c:order val="0"/>
          <c:tx>
            <c:strRef>
              <c:f>Calculations!$B$14</c:f>
              <c:strCache>
                <c:ptCount val="1"/>
                <c:pt idx="0">
                  <c:v>Total Salary</c:v>
                </c:pt>
              </c:strCache>
            </c:strRef>
          </c:tx>
          <c:cat>
            <c:strRef>
              <c:f>Calculations!$A$15:$A$23</c:f>
              <c:strCache>
                <c:ptCount val="9"/>
                <c:pt idx="0">
                  <c:v>Finance</c:v>
                </c:pt>
                <c:pt idx="1">
                  <c:v>Administration</c:v>
                </c:pt>
                <c:pt idx="2">
                  <c:v>Human Resources</c:v>
                </c:pt>
                <c:pt idx="3">
                  <c:v>Marketing</c:v>
                </c:pt>
                <c:pt idx="4">
                  <c:v>R&amp;D</c:v>
                </c:pt>
                <c:pt idx="5">
                  <c:v>Customer Support</c:v>
                </c:pt>
                <c:pt idx="6">
                  <c:v>Accounting</c:v>
                </c:pt>
                <c:pt idx="7">
                  <c:v>IT</c:v>
                </c:pt>
                <c:pt idx="8">
                  <c:v>Sales</c:v>
                </c:pt>
              </c:strCache>
            </c:strRef>
          </c:cat>
          <c:val>
            <c:numRef>
              <c:f>Calculations!$B$15:$B$23</c:f>
              <c:numCache>
                <c:formatCode>General</c:formatCode>
                <c:ptCount val="9"/>
                <c:pt idx="0">
                  <c:v>3390773</c:v>
                </c:pt>
                <c:pt idx="1">
                  <c:v>4928985</c:v>
                </c:pt>
                <c:pt idx="2">
                  <c:v>3021675</c:v>
                </c:pt>
                <c:pt idx="3">
                  <c:v>4194424</c:v>
                </c:pt>
                <c:pt idx="4">
                  <c:v>4000499</c:v>
                </c:pt>
                <c:pt idx="5">
                  <c:v>2343571</c:v>
                </c:pt>
                <c:pt idx="6">
                  <c:v>3572331</c:v>
                </c:pt>
                <c:pt idx="7">
                  <c:v>5768529</c:v>
                </c:pt>
                <c:pt idx="8">
                  <c:v>4220873</c:v>
                </c:pt>
              </c:numCache>
            </c:numRef>
          </c:val>
        </c:ser>
        <c:ser>
          <c:idx val="1"/>
          <c:order val="1"/>
          <c:tx>
            <c:strRef>
              <c:f>Calculations!$C$14</c:f>
              <c:strCache>
                <c:ptCount val="1"/>
                <c:pt idx="0">
                  <c:v>Total Bonus</c:v>
                </c:pt>
              </c:strCache>
            </c:strRef>
          </c:tx>
          <c:cat>
            <c:strRef>
              <c:f>Calculations!$A$15:$A$23</c:f>
              <c:strCache>
                <c:ptCount val="9"/>
                <c:pt idx="0">
                  <c:v>Finance</c:v>
                </c:pt>
                <c:pt idx="1">
                  <c:v>Administration</c:v>
                </c:pt>
                <c:pt idx="2">
                  <c:v>Human Resources</c:v>
                </c:pt>
                <c:pt idx="3">
                  <c:v>Marketing</c:v>
                </c:pt>
                <c:pt idx="4">
                  <c:v>R&amp;D</c:v>
                </c:pt>
                <c:pt idx="5">
                  <c:v>Customer Support</c:v>
                </c:pt>
                <c:pt idx="6">
                  <c:v>Accounting</c:v>
                </c:pt>
                <c:pt idx="7">
                  <c:v>IT</c:v>
                </c:pt>
                <c:pt idx="8">
                  <c:v>Sales</c:v>
                </c:pt>
              </c:strCache>
            </c:strRef>
          </c:cat>
          <c:val>
            <c:numRef>
              <c:f>Calculations!$C$15:$C$23</c:f>
              <c:numCache>
                <c:formatCode>General</c:formatCode>
                <c:ptCount val="9"/>
                <c:pt idx="0">
                  <c:v>523989</c:v>
                </c:pt>
                <c:pt idx="1">
                  <c:v>815519</c:v>
                </c:pt>
                <c:pt idx="2">
                  <c:v>569848</c:v>
                </c:pt>
                <c:pt idx="3">
                  <c:v>554127</c:v>
                </c:pt>
                <c:pt idx="4">
                  <c:v>672266</c:v>
                </c:pt>
                <c:pt idx="5">
                  <c:v>314041</c:v>
                </c:pt>
                <c:pt idx="6">
                  <c:v>521567</c:v>
                </c:pt>
                <c:pt idx="7">
                  <c:v>692075</c:v>
                </c:pt>
                <c:pt idx="8">
                  <c:v>3348217</c:v>
                </c:pt>
              </c:numCache>
            </c:numRef>
          </c:val>
        </c:ser>
        <c:ser>
          <c:idx val="2"/>
          <c:order val="2"/>
          <c:tx>
            <c:strRef>
              <c:f>Calculations!$D$14</c:f>
              <c:strCache>
                <c:ptCount val="1"/>
                <c:pt idx="0">
                  <c:v>Total Overtime</c:v>
                </c:pt>
              </c:strCache>
            </c:strRef>
          </c:tx>
          <c:cat>
            <c:strRef>
              <c:f>Calculations!$A$15:$A$23</c:f>
              <c:strCache>
                <c:ptCount val="9"/>
                <c:pt idx="0">
                  <c:v>Finance</c:v>
                </c:pt>
                <c:pt idx="1">
                  <c:v>Administration</c:v>
                </c:pt>
                <c:pt idx="2">
                  <c:v>Human Resources</c:v>
                </c:pt>
                <c:pt idx="3">
                  <c:v>Marketing</c:v>
                </c:pt>
                <c:pt idx="4">
                  <c:v>R&amp;D</c:v>
                </c:pt>
                <c:pt idx="5">
                  <c:v>Customer Support</c:v>
                </c:pt>
                <c:pt idx="6">
                  <c:v>Accounting</c:v>
                </c:pt>
                <c:pt idx="7">
                  <c:v>IT</c:v>
                </c:pt>
                <c:pt idx="8">
                  <c:v>Sales</c:v>
                </c:pt>
              </c:strCache>
            </c:strRef>
          </c:cat>
          <c:val>
            <c:numRef>
              <c:f>Calculations!$D$15:$D$23</c:f>
              <c:numCache>
                <c:formatCode>General</c:formatCode>
                <c:ptCount val="9"/>
                <c:pt idx="0">
                  <c:v>55230</c:v>
                </c:pt>
                <c:pt idx="1">
                  <c:v>105538</c:v>
                </c:pt>
                <c:pt idx="2">
                  <c:v>54813</c:v>
                </c:pt>
                <c:pt idx="3">
                  <c:v>132966</c:v>
                </c:pt>
                <c:pt idx="4">
                  <c:v>133580</c:v>
                </c:pt>
                <c:pt idx="5">
                  <c:v>71342</c:v>
                </c:pt>
                <c:pt idx="6">
                  <c:v>91373</c:v>
                </c:pt>
                <c:pt idx="7">
                  <c:v>133429</c:v>
                </c:pt>
                <c:pt idx="8">
                  <c:v>123387</c:v>
                </c:pt>
              </c:numCache>
            </c:numRef>
          </c:val>
        </c:ser>
        <c:overlap val="100"/>
        <c:axId val="168899712"/>
        <c:axId val="168901248"/>
      </c:barChart>
      <c:catAx>
        <c:axId val="168899712"/>
        <c:scaling>
          <c:orientation val="minMax"/>
        </c:scaling>
        <c:axPos val="l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01248"/>
        <c:crosses val="autoZero"/>
        <c:auto val="1"/>
        <c:lblAlgn val="ctr"/>
        <c:lblOffset val="100"/>
      </c:catAx>
      <c:valAx>
        <c:axId val="168901248"/>
        <c:scaling>
          <c:orientation val="minMax"/>
        </c:scaling>
        <c:axPos val="b"/>
        <c:majorGridlines/>
        <c:numFmt formatCode="General" sourceLinked="1"/>
        <c:tickLblPos val="nextTo"/>
        <c:crossAx val="16889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Salary Distribution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Calculations!$O$2</c:f>
              <c:strCache>
                <c:ptCount val="1"/>
                <c:pt idx="0">
                  <c:v>Salary</c:v>
                </c:pt>
              </c:strCache>
            </c:strRef>
          </c:tx>
          <c:val>
            <c:numRef>
              <c:f>Calculations!$O$3:$O$100</c:f>
              <c:numCache>
                <c:formatCode>General</c:formatCode>
                <c:ptCount val="98"/>
                <c:pt idx="0">
                  <c:v>252020</c:v>
                </c:pt>
                <c:pt idx="1">
                  <c:v>253906</c:v>
                </c:pt>
                <c:pt idx="2">
                  <c:v>260463</c:v>
                </c:pt>
                <c:pt idx="3">
                  <c:v>260693</c:v>
                </c:pt>
                <c:pt idx="4">
                  <c:v>262899</c:v>
                </c:pt>
                <c:pt idx="5">
                  <c:v>264578</c:v>
                </c:pt>
                <c:pt idx="6">
                  <c:v>265611</c:v>
                </c:pt>
                <c:pt idx="7">
                  <c:v>267081</c:v>
                </c:pt>
                <c:pt idx="8">
                  <c:v>274614</c:v>
                </c:pt>
                <c:pt idx="9">
                  <c:v>287748</c:v>
                </c:pt>
                <c:pt idx="10">
                  <c:v>290177</c:v>
                </c:pt>
                <c:pt idx="11">
                  <c:v>294438</c:v>
                </c:pt>
                <c:pt idx="12">
                  <c:v>294706</c:v>
                </c:pt>
                <c:pt idx="13">
                  <c:v>296839</c:v>
                </c:pt>
                <c:pt idx="14">
                  <c:v>297011</c:v>
                </c:pt>
                <c:pt idx="15">
                  <c:v>300318</c:v>
                </c:pt>
                <c:pt idx="16">
                  <c:v>304758</c:v>
                </c:pt>
                <c:pt idx="17">
                  <c:v>309751</c:v>
                </c:pt>
                <c:pt idx="18">
                  <c:v>315837</c:v>
                </c:pt>
                <c:pt idx="19">
                  <c:v>317240</c:v>
                </c:pt>
                <c:pt idx="20">
                  <c:v>317311</c:v>
                </c:pt>
                <c:pt idx="21">
                  <c:v>319634</c:v>
                </c:pt>
                <c:pt idx="22">
                  <c:v>320124</c:v>
                </c:pt>
                <c:pt idx="23">
                  <c:v>325165</c:v>
                </c:pt>
                <c:pt idx="24">
                  <c:v>328267</c:v>
                </c:pt>
                <c:pt idx="25">
                  <c:v>338246</c:v>
                </c:pt>
                <c:pt idx="26">
                  <c:v>341822</c:v>
                </c:pt>
                <c:pt idx="27">
                  <c:v>344650</c:v>
                </c:pt>
                <c:pt idx="28">
                  <c:v>347491</c:v>
                </c:pt>
                <c:pt idx="29">
                  <c:v>349514</c:v>
                </c:pt>
                <c:pt idx="30">
                  <c:v>352585</c:v>
                </c:pt>
                <c:pt idx="31">
                  <c:v>353477</c:v>
                </c:pt>
                <c:pt idx="32">
                  <c:v>353489</c:v>
                </c:pt>
                <c:pt idx="33">
                  <c:v>354024</c:v>
                </c:pt>
                <c:pt idx="34">
                  <c:v>354302</c:v>
                </c:pt>
                <c:pt idx="35">
                  <c:v>358818</c:v>
                </c:pt>
                <c:pt idx="36">
                  <c:v>359550</c:v>
                </c:pt>
                <c:pt idx="37">
                  <c:v>360488</c:v>
                </c:pt>
                <c:pt idx="38">
                  <c:v>361624</c:v>
                </c:pt>
                <c:pt idx="39">
                  <c:v>363264</c:v>
                </c:pt>
                <c:pt idx="40">
                  <c:v>382780</c:v>
                </c:pt>
                <c:pt idx="41">
                  <c:v>382945</c:v>
                </c:pt>
                <c:pt idx="42">
                  <c:v>385438</c:v>
                </c:pt>
                <c:pt idx="43">
                  <c:v>387864</c:v>
                </c:pt>
                <c:pt idx="44">
                  <c:v>393029</c:v>
                </c:pt>
                <c:pt idx="45">
                  <c:v>394113</c:v>
                </c:pt>
                <c:pt idx="46">
                  <c:v>396501</c:v>
                </c:pt>
                <c:pt idx="47">
                  <c:v>400152</c:v>
                </c:pt>
                <c:pt idx="48">
                  <c:v>401989</c:v>
                </c:pt>
                <c:pt idx="49">
                  <c:v>402298</c:v>
                </c:pt>
                <c:pt idx="50">
                  <c:v>403629</c:v>
                </c:pt>
                <c:pt idx="51">
                  <c:v>418116</c:v>
                </c:pt>
                <c:pt idx="52">
                  <c:v>423077</c:v>
                </c:pt>
                <c:pt idx="53">
                  <c:v>424491</c:v>
                </c:pt>
                <c:pt idx="54">
                  <c:v>427385</c:v>
                </c:pt>
                <c:pt idx="55">
                  <c:v>432478</c:v>
                </c:pt>
                <c:pt idx="56">
                  <c:v>440177</c:v>
                </c:pt>
                <c:pt idx="57">
                  <c:v>440353</c:v>
                </c:pt>
                <c:pt idx="58">
                  <c:v>442321</c:v>
                </c:pt>
                <c:pt idx="59">
                  <c:v>442925</c:v>
                </c:pt>
                <c:pt idx="60">
                  <c:v>443954</c:v>
                </c:pt>
                <c:pt idx="61">
                  <c:v>444573</c:v>
                </c:pt>
                <c:pt idx="62">
                  <c:v>449702</c:v>
                </c:pt>
                <c:pt idx="63">
                  <c:v>449943</c:v>
                </c:pt>
                <c:pt idx="64">
                  <c:v>450348</c:v>
                </c:pt>
                <c:pt idx="65">
                  <c:v>451240</c:v>
                </c:pt>
                <c:pt idx="66">
                  <c:v>451504</c:v>
                </c:pt>
                <c:pt idx="67">
                  <c:v>451570</c:v>
                </c:pt>
                <c:pt idx="68">
                  <c:v>456438</c:v>
                </c:pt>
                <c:pt idx="69">
                  <c:v>457260</c:v>
                </c:pt>
                <c:pt idx="70">
                  <c:v>460308</c:v>
                </c:pt>
                <c:pt idx="71">
                  <c:v>466919</c:v>
                </c:pt>
                <c:pt idx="72">
                  <c:v>468184</c:v>
                </c:pt>
                <c:pt idx="73">
                  <c:v>472366</c:v>
                </c:pt>
                <c:pt idx="74">
                  <c:v>476445</c:v>
                </c:pt>
                <c:pt idx="75">
                  <c:v>478408</c:v>
                </c:pt>
                <c:pt idx="76">
                  <c:v>478631</c:v>
                </c:pt>
                <c:pt idx="77">
                  <c:v>478770</c:v>
                </c:pt>
                <c:pt idx="78">
                  <c:v>480093</c:v>
                </c:pt>
                <c:pt idx="79">
                  <c:v>481170</c:v>
                </c:pt>
                <c:pt idx="80">
                  <c:v>481388</c:v>
                </c:pt>
                <c:pt idx="81">
                  <c:v>482508</c:v>
                </c:pt>
                <c:pt idx="82">
                  <c:v>483800</c:v>
                </c:pt>
                <c:pt idx="83">
                  <c:v>488799</c:v>
                </c:pt>
                <c:pt idx="84">
                  <c:v>491485</c:v>
                </c:pt>
                <c:pt idx="85">
                  <c:v>492916</c:v>
                </c:pt>
                <c:pt idx="86">
                  <c:v>493347</c:v>
                </c:pt>
                <c:pt idx="87">
                  <c:v>493890</c:v>
                </c:pt>
                <c:pt idx="88">
                  <c:v>496206</c:v>
                </c:pt>
                <c:pt idx="89">
                  <c:v>496359</c:v>
                </c:pt>
                <c:pt idx="90">
                  <c:v>496542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axId val="168952576"/>
        <c:axId val="168954112"/>
      </c:areaChart>
      <c:catAx>
        <c:axId val="168952576"/>
        <c:scaling>
          <c:orientation val="minMax"/>
        </c:scaling>
        <c:axPos val="b"/>
        <c:tickLblPos val="nextTo"/>
        <c:crossAx val="168954112"/>
        <c:crosses val="autoZero"/>
        <c:auto val="1"/>
        <c:lblAlgn val="ctr"/>
        <c:lblOffset val="100"/>
      </c:catAx>
      <c:valAx>
        <c:axId val="168954112"/>
        <c:scaling>
          <c:orientation val="minMax"/>
        </c:scaling>
        <c:axPos val="l"/>
        <c:majorGridlines/>
        <c:numFmt formatCode="General" sourceLinked="1"/>
        <c:tickLblPos val="nextTo"/>
        <c:crossAx val="1689525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0</xdr:row>
      <xdr:rowOff>85725</xdr:rowOff>
    </xdr:from>
    <xdr:to>
      <xdr:col>19</xdr:col>
      <xdr:colOff>123825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12</xdr:row>
      <xdr:rowOff>28574</xdr:rowOff>
    </xdr:from>
    <xdr:to>
      <xdr:col>19</xdr:col>
      <xdr:colOff>114300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0</xdr:row>
      <xdr:rowOff>85725</xdr:rowOff>
    </xdr:from>
    <xdr:to>
      <xdr:col>12</xdr:col>
      <xdr:colOff>419100</xdr:colOff>
      <xdr:row>12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114299</xdr:colOff>
      <xdr:row>12</xdr:row>
      <xdr:rowOff>28575</xdr:rowOff>
    </xdr:from>
    <xdr:to>
      <xdr:col>12</xdr:col>
      <xdr:colOff>428624</xdr:colOff>
      <xdr:row>23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Y99"/>
  <sheetViews>
    <sheetView tabSelected="1" workbookViewId="0"/>
  </sheetViews>
  <sheetFormatPr defaultRowHeight="15"/>
  <cols>
    <col min="1" max="1" width="12.42578125" bestFit="1" customWidth="1"/>
    <col min="2" max="2" width="7" bestFit="1" customWidth="1"/>
    <col min="3" max="3" width="6.42578125" bestFit="1" customWidth="1"/>
    <col min="4" max="4" width="9.42578125" bestFit="1" customWidth="1"/>
    <col min="5" max="5" width="9" bestFit="1" customWidth="1"/>
    <col min="6" max="6" width="9.5703125" customWidth="1"/>
    <col min="7" max="7" width="17.28515625" bestFit="1" customWidth="1"/>
    <col min="8" max="8" width="10.42578125" bestFit="1" customWidth="1"/>
  </cols>
  <sheetData>
    <row r="1" spans="1:25" s="13" customFormat="1" ht="30">
      <c r="A1" s="8" t="s">
        <v>23</v>
      </c>
      <c r="B1" s="10" t="s">
        <v>22</v>
      </c>
      <c r="C1" s="10" t="s">
        <v>19</v>
      </c>
      <c r="D1" s="10" t="s">
        <v>20</v>
      </c>
      <c r="E1" s="11" t="s">
        <v>15</v>
      </c>
      <c r="F1" s="12" t="s">
        <v>24</v>
      </c>
      <c r="G1" s="8" t="s">
        <v>0</v>
      </c>
      <c r="H1" s="9" t="s">
        <v>18</v>
      </c>
      <c r="J1" s="7" t="s">
        <v>23</v>
      </c>
      <c r="K1" s="5">
        <v>1</v>
      </c>
      <c r="L1" s="5">
        <v>2</v>
      </c>
      <c r="M1" s="5">
        <v>3</v>
      </c>
      <c r="N1" s="5">
        <v>4</v>
      </c>
      <c r="O1" s="5">
        <v>5</v>
      </c>
      <c r="P1" s="5">
        <v>6</v>
      </c>
      <c r="Q1" s="5">
        <v>7</v>
      </c>
      <c r="R1" s="5">
        <v>8</v>
      </c>
      <c r="S1" s="5">
        <v>9</v>
      </c>
      <c r="T1" s="5">
        <v>10</v>
      </c>
      <c r="U1" s="5">
        <v>11</v>
      </c>
      <c r="V1" s="5">
        <v>12</v>
      </c>
      <c r="W1" s="5">
        <v>13</v>
      </c>
      <c r="X1" s="5">
        <v>14</v>
      </c>
      <c r="Y1" s="5"/>
    </row>
    <row r="2" spans="1:25">
      <c r="A2" t="s">
        <v>43</v>
      </c>
      <c r="B2">
        <v>317240</v>
      </c>
      <c r="C2">
        <v>74456</v>
      </c>
      <c r="D2">
        <v>6611</v>
      </c>
      <c r="E2">
        <v>3</v>
      </c>
      <c r="F2">
        <v>4</v>
      </c>
      <c r="G2" t="s">
        <v>3</v>
      </c>
      <c r="H2" s="1">
        <v>39534</v>
      </c>
      <c r="J2" t="s">
        <v>43</v>
      </c>
      <c r="K2" t="s">
        <v>40</v>
      </c>
      <c r="L2" t="s">
        <v>40</v>
      </c>
      <c r="M2" t="s">
        <v>40</v>
      </c>
      <c r="N2" t="s">
        <v>40</v>
      </c>
      <c r="O2" t="s">
        <v>41</v>
      </c>
      <c r="P2" t="s">
        <v>42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40</v>
      </c>
      <c r="X2" t="s">
        <v>40</v>
      </c>
    </row>
    <row r="3" spans="1:25">
      <c r="A3" t="s">
        <v>44</v>
      </c>
      <c r="B3">
        <v>363264</v>
      </c>
      <c r="C3">
        <v>53472</v>
      </c>
      <c r="D3">
        <v>0</v>
      </c>
      <c r="E3">
        <v>8</v>
      </c>
      <c r="F3">
        <v>1</v>
      </c>
      <c r="G3" t="s">
        <v>2</v>
      </c>
      <c r="H3" s="1">
        <v>37977</v>
      </c>
      <c r="J3" t="s">
        <v>44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</row>
    <row r="4" spans="1:25">
      <c r="A4" t="s">
        <v>45</v>
      </c>
      <c r="B4">
        <v>481388</v>
      </c>
      <c r="C4">
        <v>57022</v>
      </c>
      <c r="D4">
        <v>0</v>
      </c>
      <c r="E4">
        <v>6</v>
      </c>
      <c r="F4">
        <v>2</v>
      </c>
      <c r="G4" t="s">
        <v>7</v>
      </c>
      <c r="H4" s="1">
        <v>39891</v>
      </c>
      <c r="J4" t="s">
        <v>45</v>
      </c>
      <c r="K4" t="s">
        <v>40</v>
      </c>
      <c r="L4" t="s">
        <v>40</v>
      </c>
      <c r="M4" t="s">
        <v>42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41</v>
      </c>
      <c r="T4" t="s">
        <v>40</v>
      </c>
      <c r="U4" t="s">
        <v>41</v>
      </c>
      <c r="V4" t="s">
        <v>40</v>
      </c>
      <c r="W4" t="s">
        <v>40</v>
      </c>
      <c r="X4" t="s">
        <v>42</v>
      </c>
    </row>
    <row r="5" spans="1:25">
      <c r="A5" t="s">
        <v>46</v>
      </c>
      <c r="B5">
        <v>361624</v>
      </c>
      <c r="C5">
        <v>42664</v>
      </c>
      <c r="D5">
        <v>6372</v>
      </c>
      <c r="E5">
        <v>8</v>
      </c>
      <c r="F5">
        <v>4</v>
      </c>
      <c r="G5" t="s">
        <v>3</v>
      </c>
      <c r="H5" s="1">
        <v>39622</v>
      </c>
      <c r="J5" t="s">
        <v>46</v>
      </c>
      <c r="K5" t="s">
        <v>40</v>
      </c>
      <c r="L5" t="s">
        <v>40</v>
      </c>
      <c r="M5" t="s">
        <v>42</v>
      </c>
      <c r="N5" t="s">
        <v>40</v>
      </c>
      <c r="O5" t="s">
        <v>40</v>
      </c>
      <c r="P5" t="s">
        <v>42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</row>
    <row r="6" spans="1:25">
      <c r="A6" t="s">
        <v>47</v>
      </c>
      <c r="B6">
        <v>393029</v>
      </c>
      <c r="C6">
        <v>42590</v>
      </c>
      <c r="D6">
        <v>17290</v>
      </c>
      <c r="E6">
        <v>9</v>
      </c>
      <c r="F6">
        <v>1</v>
      </c>
      <c r="G6" t="s">
        <v>4</v>
      </c>
      <c r="H6" s="1">
        <v>38483</v>
      </c>
      <c r="J6" t="s">
        <v>47</v>
      </c>
      <c r="K6" t="s">
        <v>42</v>
      </c>
      <c r="L6" t="s">
        <v>40</v>
      </c>
      <c r="M6" t="s">
        <v>40</v>
      </c>
      <c r="N6" t="s">
        <v>40</v>
      </c>
      <c r="O6" t="s">
        <v>42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41</v>
      </c>
      <c r="W6" t="s">
        <v>40</v>
      </c>
      <c r="X6" t="s">
        <v>40</v>
      </c>
    </row>
    <row r="7" spans="1:25">
      <c r="A7" t="s">
        <v>48</v>
      </c>
      <c r="B7">
        <v>260693</v>
      </c>
      <c r="C7">
        <v>46856</v>
      </c>
      <c r="D7">
        <v>0</v>
      </c>
      <c r="E7">
        <v>7</v>
      </c>
      <c r="F7">
        <v>5</v>
      </c>
      <c r="G7" t="s">
        <v>4</v>
      </c>
      <c r="H7" s="1">
        <v>39111</v>
      </c>
      <c r="J7" t="s">
        <v>48</v>
      </c>
      <c r="K7" t="s">
        <v>40</v>
      </c>
      <c r="L7" t="s">
        <v>40</v>
      </c>
      <c r="M7" t="s">
        <v>41</v>
      </c>
      <c r="N7" t="s">
        <v>40</v>
      </c>
      <c r="O7" t="s">
        <v>40</v>
      </c>
      <c r="P7" t="s">
        <v>40</v>
      </c>
      <c r="Q7" t="s">
        <v>40</v>
      </c>
      <c r="R7" t="s">
        <v>42</v>
      </c>
      <c r="S7" t="s">
        <v>41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</row>
    <row r="8" spans="1:25">
      <c r="A8" t="s">
        <v>49</v>
      </c>
      <c r="B8">
        <v>320124</v>
      </c>
      <c r="C8">
        <v>69819</v>
      </c>
      <c r="D8">
        <v>9086</v>
      </c>
      <c r="E8">
        <v>6</v>
      </c>
      <c r="F8">
        <v>5</v>
      </c>
      <c r="G8" t="s">
        <v>13</v>
      </c>
      <c r="H8" s="1">
        <v>37519</v>
      </c>
      <c r="J8" t="s">
        <v>49</v>
      </c>
      <c r="K8" t="s">
        <v>41</v>
      </c>
      <c r="L8" t="s">
        <v>40</v>
      </c>
      <c r="M8" t="s">
        <v>42</v>
      </c>
      <c r="N8" t="s">
        <v>41</v>
      </c>
      <c r="O8" t="s">
        <v>40</v>
      </c>
      <c r="P8" t="s">
        <v>40</v>
      </c>
      <c r="Q8" t="s">
        <v>40</v>
      </c>
      <c r="R8" t="s">
        <v>40</v>
      </c>
      <c r="S8" t="s">
        <v>42</v>
      </c>
      <c r="T8" t="s">
        <v>40</v>
      </c>
      <c r="U8" t="s">
        <v>40</v>
      </c>
      <c r="V8" t="s">
        <v>40</v>
      </c>
      <c r="W8" t="s">
        <v>40</v>
      </c>
      <c r="X8" t="s">
        <v>42</v>
      </c>
    </row>
    <row r="9" spans="1:25">
      <c r="A9" t="s">
        <v>50</v>
      </c>
      <c r="B9">
        <v>476445</v>
      </c>
      <c r="C9">
        <v>76216</v>
      </c>
      <c r="D9">
        <v>18985</v>
      </c>
      <c r="E9">
        <v>7</v>
      </c>
      <c r="F9">
        <v>4</v>
      </c>
      <c r="G9" t="s">
        <v>2</v>
      </c>
      <c r="H9" s="1">
        <v>38967</v>
      </c>
      <c r="J9" t="s">
        <v>50</v>
      </c>
      <c r="K9" t="s">
        <v>41</v>
      </c>
      <c r="L9" t="s">
        <v>40</v>
      </c>
      <c r="M9" t="s">
        <v>40</v>
      </c>
      <c r="N9" t="s">
        <v>42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41</v>
      </c>
      <c r="X9" t="s">
        <v>40</v>
      </c>
    </row>
    <row r="10" spans="1:25">
      <c r="A10" t="s">
        <v>51</v>
      </c>
      <c r="B10">
        <v>496542</v>
      </c>
      <c r="C10">
        <v>53234</v>
      </c>
      <c r="D10">
        <v>0</v>
      </c>
      <c r="E10">
        <v>4</v>
      </c>
      <c r="F10">
        <v>4</v>
      </c>
      <c r="G10" t="s">
        <v>6</v>
      </c>
      <c r="H10" s="1">
        <v>37616</v>
      </c>
      <c r="J10" t="s">
        <v>51</v>
      </c>
      <c r="K10" t="s">
        <v>40</v>
      </c>
      <c r="L10" t="s">
        <v>40</v>
      </c>
      <c r="M10" t="s">
        <v>40</v>
      </c>
      <c r="N10" t="s">
        <v>41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</row>
    <row r="11" spans="1:25">
      <c r="A11" t="s">
        <v>52</v>
      </c>
      <c r="B11">
        <v>451504</v>
      </c>
      <c r="C11">
        <v>37374</v>
      </c>
      <c r="D11">
        <v>0</v>
      </c>
      <c r="E11">
        <v>1</v>
      </c>
      <c r="F11">
        <v>2</v>
      </c>
      <c r="G11" t="s">
        <v>5</v>
      </c>
      <c r="H11" s="1">
        <v>38096</v>
      </c>
      <c r="J11" t="s">
        <v>52</v>
      </c>
      <c r="K11" t="s">
        <v>40</v>
      </c>
      <c r="L11" t="s">
        <v>40</v>
      </c>
      <c r="M11" t="s">
        <v>40</v>
      </c>
      <c r="N11" t="s">
        <v>42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41</v>
      </c>
      <c r="W11" t="s">
        <v>40</v>
      </c>
      <c r="X11" t="s">
        <v>40</v>
      </c>
    </row>
    <row r="12" spans="1:25">
      <c r="A12" t="s">
        <v>53</v>
      </c>
      <c r="B12">
        <v>290177</v>
      </c>
      <c r="C12">
        <v>79511</v>
      </c>
      <c r="D12">
        <v>0</v>
      </c>
      <c r="E12">
        <v>4</v>
      </c>
      <c r="F12">
        <v>3</v>
      </c>
      <c r="G12" t="s">
        <v>2</v>
      </c>
      <c r="H12" s="1">
        <v>38051</v>
      </c>
      <c r="J12" t="s">
        <v>53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</row>
    <row r="13" spans="1:25">
      <c r="A13" t="s">
        <v>54</v>
      </c>
      <c r="B13">
        <v>496359</v>
      </c>
      <c r="C13">
        <v>47757</v>
      </c>
      <c r="D13">
        <v>0</v>
      </c>
      <c r="E13">
        <v>2</v>
      </c>
      <c r="F13">
        <v>1</v>
      </c>
      <c r="G13" t="s">
        <v>7</v>
      </c>
      <c r="H13" s="1">
        <v>39526</v>
      </c>
      <c r="J13" t="s">
        <v>54</v>
      </c>
      <c r="K13" t="s">
        <v>40</v>
      </c>
      <c r="L13" t="s">
        <v>41</v>
      </c>
      <c r="M13" t="s">
        <v>40</v>
      </c>
      <c r="N13" t="s">
        <v>42</v>
      </c>
      <c r="O13" t="s">
        <v>40</v>
      </c>
      <c r="P13" t="s">
        <v>40</v>
      </c>
      <c r="Q13" t="s">
        <v>41</v>
      </c>
      <c r="R13" t="s">
        <v>40</v>
      </c>
      <c r="S13" t="s">
        <v>40</v>
      </c>
      <c r="T13" t="s">
        <v>41</v>
      </c>
      <c r="U13" t="s">
        <v>40</v>
      </c>
      <c r="V13" t="s">
        <v>40</v>
      </c>
      <c r="W13" t="s">
        <v>42</v>
      </c>
      <c r="X13" t="s">
        <v>40</v>
      </c>
    </row>
    <row r="14" spans="1:25">
      <c r="A14" t="s">
        <v>55</v>
      </c>
      <c r="B14">
        <v>488799</v>
      </c>
      <c r="C14">
        <v>44386</v>
      </c>
      <c r="D14">
        <v>0</v>
      </c>
      <c r="E14">
        <v>9</v>
      </c>
      <c r="F14">
        <v>2</v>
      </c>
      <c r="G14" t="s">
        <v>13</v>
      </c>
      <c r="H14" s="1">
        <v>37320</v>
      </c>
      <c r="J14" t="s">
        <v>55</v>
      </c>
      <c r="K14" t="s">
        <v>40</v>
      </c>
      <c r="L14" t="s">
        <v>42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42</v>
      </c>
      <c r="S14" t="s">
        <v>40</v>
      </c>
      <c r="T14" t="s">
        <v>40</v>
      </c>
      <c r="U14" t="s">
        <v>41</v>
      </c>
      <c r="V14" t="s">
        <v>40</v>
      </c>
      <c r="W14" t="s">
        <v>40</v>
      </c>
      <c r="X14" t="s">
        <v>40</v>
      </c>
    </row>
    <row r="15" spans="1:25">
      <c r="A15" t="s">
        <v>56</v>
      </c>
      <c r="B15">
        <v>352585</v>
      </c>
      <c r="C15">
        <v>77674</v>
      </c>
      <c r="D15">
        <v>14279</v>
      </c>
      <c r="E15">
        <v>8</v>
      </c>
      <c r="F15">
        <v>4</v>
      </c>
      <c r="G15" t="s">
        <v>13</v>
      </c>
      <c r="H15" s="1">
        <v>39690</v>
      </c>
      <c r="J15" t="s">
        <v>56</v>
      </c>
      <c r="K15" t="s">
        <v>40</v>
      </c>
      <c r="L15" t="s">
        <v>40</v>
      </c>
      <c r="M15" t="s">
        <v>40</v>
      </c>
      <c r="N15" t="s">
        <v>40</v>
      </c>
      <c r="O15" t="s">
        <v>41</v>
      </c>
      <c r="P15" t="s">
        <v>40</v>
      </c>
      <c r="Q15" t="s">
        <v>40</v>
      </c>
      <c r="R15" t="s">
        <v>40</v>
      </c>
      <c r="S15" t="s">
        <v>40</v>
      </c>
      <c r="T15" t="s">
        <v>42</v>
      </c>
      <c r="U15" t="s">
        <v>40</v>
      </c>
      <c r="V15" t="s">
        <v>40</v>
      </c>
      <c r="W15" t="s">
        <v>40</v>
      </c>
      <c r="X15" t="s">
        <v>40</v>
      </c>
    </row>
    <row r="16" spans="1:25">
      <c r="A16" t="s">
        <v>57</v>
      </c>
      <c r="B16">
        <v>451570</v>
      </c>
      <c r="C16">
        <v>44570</v>
      </c>
      <c r="D16">
        <v>0</v>
      </c>
      <c r="E16">
        <v>8</v>
      </c>
      <c r="F16">
        <v>4</v>
      </c>
      <c r="G16" t="s">
        <v>2</v>
      </c>
      <c r="H16" s="1">
        <v>37132</v>
      </c>
      <c r="J16" t="s">
        <v>57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</row>
    <row r="17" spans="1:24">
      <c r="A17" t="s">
        <v>58</v>
      </c>
      <c r="B17">
        <v>456438</v>
      </c>
      <c r="C17">
        <v>58832</v>
      </c>
      <c r="D17">
        <v>11399</v>
      </c>
      <c r="E17">
        <v>5</v>
      </c>
      <c r="F17">
        <v>4</v>
      </c>
      <c r="G17" t="s">
        <v>14</v>
      </c>
      <c r="H17" s="1">
        <v>39629</v>
      </c>
      <c r="J17" t="s">
        <v>58</v>
      </c>
      <c r="K17" t="s">
        <v>42</v>
      </c>
      <c r="L17" t="s">
        <v>40</v>
      </c>
      <c r="M17" t="s">
        <v>41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</row>
    <row r="18" spans="1:24">
      <c r="A18" t="s">
        <v>59</v>
      </c>
      <c r="B18">
        <v>353489</v>
      </c>
      <c r="C18">
        <v>49920</v>
      </c>
      <c r="D18">
        <v>11379</v>
      </c>
      <c r="E18">
        <v>7</v>
      </c>
      <c r="F18">
        <v>2</v>
      </c>
      <c r="G18" t="s">
        <v>5</v>
      </c>
      <c r="H18" s="1">
        <v>39042</v>
      </c>
      <c r="J18" t="s">
        <v>59</v>
      </c>
      <c r="K18" t="s">
        <v>40</v>
      </c>
      <c r="L18" t="s">
        <v>42</v>
      </c>
      <c r="M18" t="s">
        <v>40</v>
      </c>
      <c r="N18" t="s">
        <v>40</v>
      </c>
      <c r="O18" t="s">
        <v>42</v>
      </c>
      <c r="P18" t="s">
        <v>40</v>
      </c>
      <c r="Q18" t="s">
        <v>40</v>
      </c>
      <c r="R18" t="s">
        <v>40</v>
      </c>
      <c r="S18" t="s">
        <v>42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</row>
    <row r="19" spans="1:24">
      <c r="A19" t="s">
        <v>60</v>
      </c>
      <c r="B19">
        <v>309751</v>
      </c>
      <c r="C19">
        <v>42209</v>
      </c>
      <c r="D19">
        <v>20426</v>
      </c>
      <c r="E19">
        <v>8</v>
      </c>
      <c r="F19">
        <v>3</v>
      </c>
      <c r="G19" t="s">
        <v>13</v>
      </c>
      <c r="H19" s="1">
        <v>39685</v>
      </c>
      <c r="J19" t="s">
        <v>60</v>
      </c>
      <c r="K19" t="s">
        <v>40</v>
      </c>
      <c r="L19" t="s">
        <v>40</v>
      </c>
      <c r="M19" t="s">
        <v>40</v>
      </c>
      <c r="N19" t="s">
        <v>42</v>
      </c>
      <c r="O19" t="s">
        <v>42</v>
      </c>
      <c r="P19" t="s">
        <v>40</v>
      </c>
      <c r="Q19" t="s">
        <v>40</v>
      </c>
      <c r="R19" t="s">
        <v>40</v>
      </c>
      <c r="S19" t="s">
        <v>42</v>
      </c>
      <c r="T19" t="s">
        <v>40</v>
      </c>
      <c r="U19" t="s">
        <v>40</v>
      </c>
      <c r="V19" t="s">
        <v>42</v>
      </c>
      <c r="W19" t="s">
        <v>40</v>
      </c>
      <c r="X19" t="s">
        <v>40</v>
      </c>
    </row>
    <row r="20" spans="1:24">
      <c r="A20" t="s">
        <v>61</v>
      </c>
      <c r="B20">
        <v>344650</v>
      </c>
      <c r="C20">
        <v>295425</v>
      </c>
      <c r="D20">
        <v>19744</v>
      </c>
      <c r="E20">
        <v>1</v>
      </c>
      <c r="F20">
        <v>3</v>
      </c>
      <c r="G20" t="s">
        <v>1</v>
      </c>
      <c r="H20" s="1">
        <v>39169</v>
      </c>
      <c r="J20" t="s">
        <v>61</v>
      </c>
      <c r="K20" t="s">
        <v>40</v>
      </c>
      <c r="L20" t="s">
        <v>40</v>
      </c>
      <c r="M20" t="s">
        <v>40</v>
      </c>
      <c r="N20" t="s">
        <v>42</v>
      </c>
      <c r="O20" t="s">
        <v>40</v>
      </c>
      <c r="P20" t="s">
        <v>40</v>
      </c>
      <c r="Q20" t="s">
        <v>40</v>
      </c>
      <c r="R20" t="s">
        <v>40</v>
      </c>
      <c r="S20" t="s">
        <v>41</v>
      </c>
      <c r="T20" t="s">
        <v>40</v>
      </c>
      <c r="U20" t="s">
        <v>41</v>
      </c>
      <c r="V20" t="s">
        <v>40</v>
      </c>
      <c r="W20" t="s">
        <v>40</v>
      </c>
      <c r="X20" t="s">
        <v>40</v>
      </c>
    </row>
    <row r="21" spans="1:24">
      <c r="A21" t="s">
        <v>62</v>
      </c>
      <c r="B21">
        <v>423077</v>
      </c>
      <c r="C21">
        <v>44673</v>
      </c>
      <c r="D21">
        <v>14868</v>
      </c>
      <c r="E21">
        <v>1</v>
      </c>
      <c r="F21">
        <v>2</v>
      </c>
      <c r="G21" t="s">
        <v>4</v>
      </c>
      <c r="H21" s="1">
        <v>40150</v>
      </c>
      <c r="J21" t="s">
        <v>62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41</v>
      </c>
      <c r="W21" t="s">
        <v>40</v>
      </c>
      <c r="X21" t="s">
        <v>42</v>
      </c>
    </row>
    <row r="22" spans="1:24">
      <c r="A22" t="s">
        <v>63</v>
      </c>
      <c r="B22">
        <v>287748</v>
      </c>
      <c r="C22">
        <v>49855</v>
      </c>
      <c r="D22">
        <v>0</v>
      </c>
      <c r="E22">
        <v>4</v>
      </c>
      <c r="F22">
        <v>2</v>
      </c>
      <c r="G22" t="s">
        <v>14</v>
      </c>
      <c r="H22" s="1">
        <v>39910</v>
      </c>
      <c r="J22" t="s">
        <v>63</v>
      </c>
      <c r="K22" t="s">
        <v>40</v>
      </c>
      <c r="L22" t="s">
        <v>40</v>
      </c>
      <c r="M22" t="s">
        <v>40</v>
      </c>
      <c r="N22" t="s">
        <v>40</v>
      </c>
      <c r="O22" t="s">
        <v>41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42</v>
      </c>
    </row>
    <row r="23" spans="1:24">
      <c r="A23" t="s">
        <v>64</v>
      </c>
      <c r="B23">
        <v>444573</v>
      </c>
      <c r="C23">
        <v>40839</v>
      </c>
      <c r="D23">
        <v>23170</v>
      </c>
      <c r="E23">
        <v>9</v>
      </c>
      <c r="F23">
        <v>1</v>
      </c>
      <c r="G23" t="s">
        <v>4</v>
      </c>
      <c r="H23" s="1">
        <v>39868</v>
      </c>
      <c r="J23" t="s">
        <v>64</v>
      </c>
      <c r="K23" t="s">
        <v>40</v>
      </c>
      <c r="L23" t="s">
        <v>41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42</v>
      </c>
      <c r="T23" t="s">
        <v>41</v>
      </c>
      <c r="U23" t="s">
        <v>40</v>
      </c>
      <c r="V23" t="s">
        <v>42</v>
      </c>
      <c r="W23" t="s">
        <v>40</v>
      </c>
      <c r="X23" t="s">
        <v>40</v>
      </c>
    </row>
    <row r="24" spans="1:24">
      <c r="A24" t="s">
        <v>65</v>
      </c>
      <c r="B24">
        <v>325165</v>
      </c>
      <c r="C24">
        <v>76058</v>
      </c>
      <c r="D24">
        <v>21894</v>
      </c>
      <c r="E24">
        <v>7</v>
      </c>
      <c r="F24">
        <v>5</v>
      </c>
      <c r="G24" t="s">
        <v>6</v>
      </c>
      <c r="H24" s="1">
        <v>38957</v>
      </c>
      <c r="J24" t="s">
        <v>65</v>
      </c>
      <c r="K24" t="s">
        <v>42</v>
      </c>
      <c r="L24" t="s">
        <v>40</v>
      </c>
      <c r="M24" t="s">
        <v>40</v>
      </c>
      <c r="N24" t="s">
        <v>40</v>
      </c>
      <c r="O24" t="s">
        <v>40</v>
      </c>
      <c r="P24" t="s">
        <v>41</v>
      </c>
      <c r="Q24" t="s">
        <v>42</v>
      </c>
      <c r="R24" t="s">
        <v>41</v>
      </c>
      <c r="S24" t="s">
        <v>40</v>
      </c>
      <c r="T24" t="s">
        <v>40</v>
      </c>
      <c r="U24" t="s">
        <v>40</v>
      </c>
      <c r="V24" t="s">
        <v>40</v>
      </c>
      <c r="W24" t="s">
        <v>42</v>
      </c>
      <c r="X24" t="s">
        <v>40</v>
      </c>
    </row>
    <row r="25" spans="1:24">
      <c r="A25" t="s">
        <v>66</v>
      </c>
      <c r="B25">
        <v>394113</v>
      </c>
      <c r="C25">
        <v>79409</v>
      </c>
      <c r="D25">
        <v>12474</v>
      </c>
      <c r="E25">
        <v>6</v>
      </c>
      <c r="F25">
        <v>1</v>
      </c>
      <c r="G25" t="s">
        <v>3</v>
      </c>
      <c r="H25" s="1">
        <v>38277</v>
      </c>
      <c r="J25" t="s">
        <v>66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</row>
    <row r="26" spans="1:24">
      <c r="A26" t="s">
        <v>67</v>
      </c>
      <c r="B26" t="b">
        <v>0</v>
      </c>
      <c r="C26">
        <v>75545</v>
      </c>
      <c r="D26">
        <v>0</v>
      </c>
      <c r="E26">
        <v>9</v>
      </c>
      <c r="F26">
        <v>2</v>
      </c>
      <c r="G26" t="s">
        <v>7</v>
      </c>
      <c r="H26" s="1">
        <v>40020</v>
      </c>
      <c r="J26" t="s">
        <v>67</v>
      </c>
      <c r="K26" t="s">
        <v>40</v>
      </c>
      <c r="L26" t="s">
        <v>41</v>
      </c>
      <c r="M26" t="s">
        <v>40</v>
      </c>
      <c r="N26" t="s">
        <v>40</v>
      </c>
      <c r="O26" t="s">
        <v>40</v>
      </c>
      <c r="P26" t="s">
        <v>40</v>
      </c>
      <c r="Q26" t="s">
        <v>41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</row>
    <row r="27" spans="1:24">
      <c r="A27" t="s">
        <v>68</v>
      </c>
      <c r="B27">
        <v>449702</v>
      </c>
      <c r="C27">
        <v>49210</v>
      </c>
      <c r="D27">
        <v>10661</v>
      </c>
      <c r="E27">
        <v>9</v>
      </c>
      <c r="F27">
        <v>2</v>
      </c>
      <c r="G27" t="s">
        <v>5</v>
      </c>
      <c r="H27" s="1">
        <v>37607</v>
      </c>
      <c r="J27" t="s">
        <v>68</v>
      </c>
      <c r="K27" t="s">
        <v>42</v>
      </c>
      <c r="L27" t="s">
        <v>40</v>
      </c>
      <c r="M27" t="s">
        <v>40</v>
      </c>
      <c r="N27" t="s">
        <v>40</v>
      </c>
      <c r="O27" t="s">
        <v>41</v>
      </c>
      <c r="P27" t="s">
        <v>40</v>
      </c>
      <c r="Q27" t="s">
        <v>40</v>
      </c>
      <c r="R27" t="s">
        <v>41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</row>
    <row r="28" spans="1:24">
      <c r="A28" t="s">
        <v>69</v>
      </c>
      <c r="B28">
        <v>353477</v>
      </c>
      <c r="C28">
        <v>208225</v>
      </c>
      <c r="D28">
        <v>16953</v>
      </c>
      <c r="E28">
        <v>7</v>
      </c>
      <c r="F28">
        <v>4</v>
      </c>
      <c r="G28" t="s">
        <v>1</v>
      </c>
      <c r="H28" s="1">
        <v>37340</v>
      </c>
      <c r="J28" t="s">
        <v>69</v>
      </c>
      <c r="K28" t="s">
        <v>40</v>
      </c>
      <c r="L28" t="s">
        <v>40</v>
      </c>
      <c r="M28" t="s">
        <v>40</v>
      </c>
      <c r="N28" t="s">
        <v>40</v>
      </c>
      <c r="O28" t="s">
        <v>42</v>
      </c>
      <c r="P28" t="s">
        <v>40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41</v>
      </c>
      <c r="W28" t="s">
        <v>42</v>
      </c>
      <c r="X28" t="s">
        <v>40</v>
      </c>
    </row>
    <row r="29" spans="1:24">
      <c r="A29" t="s">
        <v>70</v>
      </c>
      <c r="B29">
        <v>493890</v>
      </c>
      <c r="C29">
        <v>422749</v>
      </c>
      <c r="D29">
        <v>18973</v>
      </c>
      <c r="E29">
        <v>5</v>
      </c>
      <c r="F29">
        <v>5</v>
      </c>
      <c r="G29" t="s">
        <v>1</v>
      </c>
      <c r="H29" s="1">
        <v>37206</v>
      </c>
      <c r="J29" t="s">
        <v>70</v>
      </c>
      <c r="K29" t="s">
        <v>40</v>
      </c>
      <c r="L29" t="s">
        <v>40</v>
      </c>
      <c r="M29" t="s">
        <v>40</v>
      </c>
      <c r="N29" t="s">
        <v>40</v>
      </c>
      <c r="O29" t="s">
        <v>40</v>
      </c>
      <c r="P29" t="s">
        <v>40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</row>
    <row r="30" spans="1:24">
      <c r="A30" t="s">
        <v>71</v>
      </c>
      <c r="B30">
        <v>450348</v>
      </c>
      <c r="C30">
        <v>39711</v>
      </c>
      <c r="D30">
        <v>0</v>
      </c>
      <c r="E30">
        <v>6</v>
      </c>
      <c r="F30">
        <v>1</v>
      </c>
      <c r="G30" t="s">
        <v>3</v>
      </c>
      <c r="H30" s="1">
        <v>39267</v>
      </c>
      <c r="J30" t="s">
        <v>71</v>
      </c>
      <c r="K30" t="s">
        <v>41</v>
      </c>
      <c r="L30" t="s">
        <v>40</v>
      </c>
      <c r="M30" t="s">
        <v>40</v>
      </c>
      <c r="N30" t="s">
        <v>41</v>
      </c>
      <c r="O30" t="s">
        <v>40</v>
      </c>
      <c r="P30" t="s">
        <v>40</v>
      </c>
      <c r="Q30" t="s">
        <v>40</v>
      </c>
      <c r="R30" t="s">
        <v>40</v>
      </c>
      <c r="S30" t="s">
        <v>40</v>
      </c>
      <c r="T30" t="s">
        <v>41</v>
      </c>
      <c r="U30" t="s">
        <v>40</v>
      </c>
      <c r="V30" t="s">
        <v>40</v>
      </c>
      <c r="W30" t="s">
        <v>40</v>
      </c>
      <c r="X30" t="s">
        <v>40</v>
      </c>
    </row>
    <row r="31" spans="1:24">
      <c r="A31" t="s">
        <v>72</v>
      </c>
      <c r="B31">
        <v>265611</v>
      </c>
      <c r="C31">
        <v>272370</v>
      </c>
      <c r="D31">
        <v>0</v>
      </c>
      <c r="E31">
        <v>9</v>
      </c>
      <c r="F31">
        <v>4</v>
      </c>
      <c r="G31" t="s">
        <v>1</v>
      </c>
      <c r="H31" s="1">
        <v>37066</v>
      </c>
      <c r="J31" t="s">
        <v>72</v>
      </c>
      <c r="K31" t="s">
        <v>41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41</v>
      </c>
      <c r="R31" t="s">
        <v>40</v>
      </c>
      <c r="S31" t="s">
        <v>41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</row>
    <row r="32" spans="1:24">
      <c r="A32" t="s">
        <v>73</v>
      </c>
      <c r="B32">
        <v>252020</v>
      </c>
      <c r="C32">
        <v>65388</v>
      </c>
      <c r="D32">
        <v>17014</v>
      </c>
      <c r="E32">
        <v>4</v>
      </c>
      <c r="F32">
        <v>4</v>
      </c>
      <c r="G32" t="s">
        <v>2</v>
      </c>
      <c r="H32" s="1">
        <v>38465</v>
      </c>
      <c r="J32" t="s">
        <v>73</v>
      </c>
      <c r="K32" t="s">
        <v>40</v>
      </c>
      <c r="L32" t="s">
        <v>40</v>
      </c>
      <c r="M32" t="s">
        <v>42</v>
      </c>
      <c r="N32" t="s">
        <v>41</v>
      </c>
      <c r="O32" t="s">
        <v>42</v>
      </c>
      <c r="P32" t="s">
        <v>40</v>
      </c>
      <c r="Q32" t="s">
        <v>40</v>
      </c>
      <c r="R32" t="s">
        <v>42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</row>
    <row r="33" spans="1:24">
      <c r="A33" t="s">
        <v>74</v>
      </c>
      <c r="B33">
        <v>482508</v>
      </c>
      <c r="C33">
        <v>40392</v>
      </c>
      <c r="D33">
        <v>0</v>
      </c>
      <c r="E33">
        <v>7</v>
      </c>
      <c r="F33">
        <v>1</v>
      </c>
      <c r="G33" t="s">
        <v>14</v>
      </c>
      <c r="H33" s="1">
        <v>40116</v>
      </c>
      <c r="J33" t="s">
        <v>74</v>
      </c>
      <c r="K33" t="s">
        <v>40</v>
      </c>
      <c r="L33" t="s">
        <v>40</v>
      </c>
      <c r="M33" t="s">
        <v>40</v>
      </c>
      <c r="N33" t="s">
        <v>41</v>
      </c>
      <c r="O33" t="s">
        <v>42</v>
      </c>
      <c r="P33" t="s">
        <v>40</v>
      </c>
      <c r="Q33" t="s">
        <v>41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</row>
    <row r="34" spans="1:24">
      <c r="A34" t="s">
        <v>75</v>
      </c>
      <c r="B34">
        <v>493347</v>
      </c>
      <c r="C34">
        <v>362334</v>
      </c>
      <c r="D34">
        <v>29203</v>
      </c>
      <c r="E34">
        <v>3</v>
      </c>
      <c r="F34">
        <v>2</v>
      </c>
      <c r="G34" t="s">
        <v>1</v>
      </c>
      <c r="H34" s="1">
        <v>38835</v>
      </c>
      <c r="J34" t="s">
        <v>75</v>
      </c>
      <c r="K34" t="s">
        <v>40</v>
      </c>
      <c r="L34" t="s">
        <v>40</v>
      </c>
      <c r="M34" t="s">
        <v>42</v>
      </c>
      <c r="N34" t="s">
        <v>40</v>
      </c>
      <c r="O34" t="s">
        <v>40</v>
      </c>
      <c r="P34" t="s">
        <v>42</v>
      </c>
      <c r="Q34" t="s">
        <v>40</v>
      </c>
      <c r="R34" t="s">
        <v>40</v>
      </c>
      <c r="S34" t="s">
        <v>40</v>
      </c>
      <c r="T34" t="s">
        <v>40</v>
      </c>
      <c r="U34" t="s">
        <v>41</v>
      </c>
      <c r="V34" t="s">
        <v>40</v>
      </c>
      <c r="W34" t="s">
        <v>40</v>
      </c>
      <c r="X34" t="s">
        <v>40</v>
      </c>
    </row>
    <row r="35" spans="1:24">
      <c r="A35" t="s">
        <v>76</v>
      </c>
      <c r="B35">
        <v>432478</v>
      </c>
      <c r="C35">
        <v>76570</v>
      </c>
      <c r="D35">
        <v>16616</v>
      </c>
      <c r="E35">
        <v>7</v>
      </c>
      <c r="F35">
        <v>2</v>
      </c>
      <c r="G35" t="s">
        <v>7</v>
      </c>
      <c r="H35" s="1">
        <v>37752</v>
      </c>
      <c r="J35" t="s">
        <v>76</v>
      </c>
      <c r="K35" t="s">
        <v>40</v>
      </c>
      <c r="L35" t="s">
        <v>42</v>
      </c>
      <c r="M35" t="s">
        <v>42</v>
      </c>
      <c r="N35" t="s">
        <v>40</v>
      </c>
      <c r="O35" t="s">
        <v>40</v>
      </c>
      <c r="P35" t="s">
        <v>40</v>
      </c>
      <c r="Q35" t="s">
        <v>42</v>
      </c>
      <c r="R35" t="s">
        <v>40</v>
      </c>
      <c r="S35" t="s">
        <v>40</v>
      </c>
      <c r="T35" t="s">
        <v>41</v>
      </c>
      <c r="U35" t="s">
        <v>40</v>
      </c>
      <c r="V35" t="s">
        <v>42</v>
      </c>
      <c r="W35" t="s">
        <v>40</v>
      </c>
      <c r="X35" t="s">
        <v>40</v>
      </c>
    </row>
    <row r="36" spans="1:24">
      <c r="A36" t="s">
        <v>77</v>
      </c>
      <c r="B36">
        <v>296839</v>
      </c>
      <c r="C36">
        <v>50504</v>
      </c>
      <c r="D36">
        <v>0</v>
      </c>
      <c r="E36">
        <v>7</v>
      </c>
      <c r="F36">
        <v>4</v>
      </c>
      <c r="G36" t="s">
        <v>5</v>
      </c>
      <c r="H36" s="1">
        <v>37595</v>
      </c>
      <c r="J36" t="s">
        <v>77</v>
      </c>
      <c r="K36" t="s">
        <v>40</v>
      </c>
      <c r="L36" t="s">
        <v>40</v>
      </c>
      <c r="M36" t="s">
        <v>40</v>
      </c>
      <c r="N36" t="s">
        <v>40</v>
      </c>
      <c r="O36" t="s">
        <v>40</v>
      </c>
      <c r="P36" t="s">
        <v>40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</row>
    <row r="37" spans="1:24">
      <c r="A37" t="s">
        <v>78</v>
      </c>
      <c r="B37">
        <v>328267</v>
      </c>
      <c r="C37">
        <v>36901</v>
      </c>
      <c r="D37">
        <v>0</v>
      </c>
      <c r="E37">
        <v>8</v>
      </c>
      <c r="F37">
        <v>3</v>
      </c>
      <c r="G37" t="s">
        <v>3</v>
      </c>
      <c r="H37" s="1">
        <v>38511</v>
      </c>
      <c r="J37" t="s">
        <v>78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40</v>
      </c>
      <c r="Q37" t="s">
        <v>40</v>
      </c>
      <c r="R37" t="s">
        <v>41</v>
      </c>
      <c r="S37" t="s">
        <v>42</v>
      </c>
      <c r="T37" t="s">
        <v>42</v>
      </c>
      <c r="U37" t="s">
        <v>40</v>
      </c>
      <c r="V37" t="s">
        <v>41</v>
      </c>
      <c r="W37" t="s">
        <v>40</v>
      </c>
      <c r="X37" t="s">
        <v>40</v>
      </c>
    </row>
    <row r="38" spans="1:24">
      <c r="A38" t="s">
        <v>79</v>
      </c>
      <c r="B38">
        <v>382780</v>
      </c>
      <c r="C38">
        <v>49363</v>
      </c>
      <c r="D38">
        <v>24835</v>
      </c>
      <c r="E38">
        <v>4</v>
      </c>
      <c r="F38">
        <v>5</v>
      </c>
      <c r="G38" t="s">
        <v>5</v>
      </c>
      <c r="H38" s="1">
        <v>38728</v>
      </c>
      <c r="J38" t="s">
        <v>79</v>
      </c>
      <c r="K38" t="s">
        <v>40</v>
      </c>
      <c r="L38" t="s">
        <v>40</v>
      </c>
      <c r="M38" t="s">
        <v>40</v>
      </c>
      <c r="N38" t="s">
        <v>42</v>
      </c>
      <c r="O38" t="s">
        <v>40</v>
      </c>
      <c r="P38" t="s">
        <v>40</v>
      </c>
      <c r="Q38" t="s">
        <v>40</v>
      </c>
      <c r="R38" t="s">
        <v>40</v>
      </c>
      <c r="S38" t="s">
        <v>40</v>
      </c>
      <c r="T38" t="s">
        <v>40</v>
      </c>
      <c r="U38" t="s">
        <v>42</v>
      </c>
      <c r="V38" t="s">
        <v>42</v>
      </c>
      <c r="W38" t="s">
        <v>40</v>
      </c>
      <c r="X38" t="s">
        <v>40</v>
      </c>
    </row>
    <row r="39" spans="1:24">
      <c r="A39" t="s">
        <v>80</v>
      </c>
      <c r="B39">
        <v>481170</v>
      </c>
      <c r="C39">
        <v>34951</v>
      </c>
      <c r="D39">
        <v>10299</v>
      </c>
      <c r="E39">
        <v>6</v>
      </c>
      <c r="F39">
        <v>4</v>
      </c>
      <c r="G39" t="s">
        <v>4</v>
      </c>
      <c r="H39" s="1">
        <v>38312</v>
      </c>
      <c r="J39" t="s">
        <v>80</v>
      </c>
      <c r="K39" t="s">
        <v>40</v>
      </c>
      <c r="L39" t="s">
        <v>40</v>
      </c>
      <c r="M39" t="s">
        <v>40</v>
      </c>
      <c r="N39" t="s">
        <v>42</v>
      </c>
      <c r="O39" t="s">
        <v>40</v>
      </c>
      <c r="P39" t="s">
        <v>40</v>
      </c>
      <c r="Q39" t="s">
        <v>40</v>
      </c>
      <c r="R39" t="s">
        <v>40</v>
      </c>
      <c r="S39" t="s">
        <v>40</v>
      </c>
      <c r="T39" t="s">
        <v>40</v>
      </c>
      <c r="U39" t="s">
        <v>41</v>
      </c>
      <c r="V39" t="s">
        <v>40</v>
      </c>
      <c r="W39" t="s">
        <v>40</v>
      </c>
      <c r="X39" t="s">
        <v>40</v>
      </c>
    </row>
    <row r="40" spans="1:24">
      <c r="A40" t="s">
        <v>81</v>
      </c>
      <c r="B40">
        <v>466919</v>
      </c>
      <c r="C40">
        <v>77573</v>
      </c>
      <c r="D40">
        <v>9514</v>
      </c>
      <c r="E40">
        <v>7</v>
      </c>
      <c r="F40">
        <v>3</v>
      </c>
      <c r="G40" t="s">
        <v>13</v>
      </c>
      <c r="H40" s="1">
        <v>39797</v>
      </c>
      <c r="J40" t="s">
        <v>81</v>
      </c>
      <c r="K40" t="s">
        <v>40</v>
      </c>
      <c r="L40" t="s">
        <v>40</v>
      </c>
      <c r="M40" t="s">
        <v>40</v>
      </c>
      <c r="N40" t="s">
        <v>42</v>
      </c>
      <c r="O40" t="s">
        <v>40</v>
      </c>
      <c r="P40" t="s">
        <v>40</v>
      </c>
      <c r="Q40" t="s">
        <v>40</v>
      </c>
      <c r="R40" t="s">
        <v>40</v>
      </c>
      <c r="S40" t="s">
        <v>42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</row>
    <row r="41" spans="1:24">
      <c r="A41" t="s">
        <v>82</v>
      </c>
      <c r="B41">
        <v>349514</v>
      </c>
      <c r="C41">
        <v>75143</v>
      </c>
      <c r="D41">
        <v>0</v>
      </c>
      <c r="E41">
        <v>9</v>
      </c>
      <c r="F41">
        <v>4</v>
      </c>
      <c r="G41" t="s">
        <v>7</v>
      </c>
      <c r="H41" s="1">
        <v>39776</v>
      </c>
      <c r="J41" t="s">
        <v>82</v>
      </c>
      <c r="K41" t="s">
        <v>40</v>
      </c>
      <c r="L41" t="s">
        <v>41</v>
      </c>
      <c r="M41" t="s">
        <v>40</v>
      </c>
      <c r="N41" t="s">
        <v>40</v>
      </c>
      <c r="O41" t="s">
        <v>40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41</v>
      </c>
      <c r="X41" t="s">
        <v>40</v>
      </c>
    </row>
    <row r="42" spans="1:24">
      <c r="A42" t="s">
        <v>83</v>
      </c>
      <c r="B42">
        <v>385438</v>
      </c>
      <c r="C42">
        <v>31440</v>
      </c>
      <c r="D42">
        <v>7320</v>
      </c>
      <c r="E42">
        <v>11</v>
      </c>
      <c r="F42">
        <v>1</v>
      </c>
      <c r="G42" t="s">
        <v>13</v>
      </c>
      <c r="H42" s="1">
        <v>39057</v>
      </c>
      <c r="J42" t="s">
        <v>83</v>
      </c>
      <c r="K42" t="s">
        <v>40</v>
      </c>
      <c r="L42" t="s">
        <v>40</v>
      </c>
      <c r="M42" t="s">
        <v>40</v>
      </c>
      <c r="N42" t="s">
        <v>40</v>
      </c>
      <c r="O42" t="s">
        <v>40</v>
      </c>
      <c r="P42" t="s">
        <v>41</v>
      </c>
      <c r="Q42" t="s">
        <v>40</v>
      </c>
      <c r="R42" t="s">
        <v>40</v>
      </c>
      <c r="S42" t="s">
        <v>41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</row>
    <row r="43" spans="1:24">
      <c r="A43" t="s">
        <v>84</v>
      </c>
      <c r="B43">
        <v>300318</v>
      </c>
      <c r="C43">
        <v>104620</v>
      </c>
      <c r="D43">
        <v>16378</v>
      </c>
      <c r="E43">
        <v>3</v>
      </c>
      <c r="F43">
        <v>3</v>
      </c>
      <c r="G43" t="s">
        <v>1</v>
      </c>
      <c r="H43" s="1">
        <v>39579</v>
      </c>
      <c r="J43" t="s">
        <v>84</v>
      </c>
      <c r="K43" t="s">
        <v>40</v>
      </c>
      <c r="L43" t="s">
        <v>42</v>
      </c>
      <c r="M43" t="s">
        <v>40</v>
      </c>
      <c r="N43" t="s">
        <v>40</v>
      </c>
      <c r="O43" t="s">
        <v>42</v>
      </c>
      <c r="P43" t="s">
        <v>40</v>
      </c>
      <c r="Q43" t="s">
        <v>40</v>
      </c>
      <c r="R43" t="s">
        <v>40</v>
      </c>
      <c r="S43" t="s">
        <v>40</v>
      </c>
      <c r="T43" t="s">
        <v>41</v>
      </c>
      <c r="U43" t="s">
        <v>40</v>
      </c>
      <c r="V43" t="s">
        <v>40</v>
      </c>
      <c r="W43" t="s">
        <v>40</v>
      </c>
      <c r="X43" t="s">
        <v>41</v>
      </c>
    </row>
    <row r="44" spans="1:24">
      <c r="A44" t="s">
        <v>85</v>
      </c>
      <c r="B44">
        <v>483800</v>
      </c>
      <c r="C44">
        <v>63035</v>
      </c>
      <c r="D44">
        <v>0</v>
      </c>
      <c r="E44">
        <v>3</v>
      </c>
      <c r="F44">
        <v>3</v>
      </c>
      <c r="G44" t="s">
        <v>4</v>
      </c>
      <c r="H44" s="1">
        <v>39601</v>
      </c>
      <c r="J44" t="s">
        <v>85</v>
      </c>
      <c r="K44" t="s">
        <v>40</v>
      </c>
      <c r="L44" t="s">
        <v>40</v>
      </c>
      <c r="M44" t="s">
        <v>40</v>
      </c>
      <c r="N44" t="s">
        <v>40</v>
      </c>
      <c r="O44" t="s">
        <v>40</v>
      </c>
      <c r="P44" t="s">
        <v>40</v>
      </c>
      <c r="Q44" t="s">
        <v>40</v>
      </c>
      <c r="R44" t="s">
        <v>42</v>
      </c>
      <c r="S44" t="s">
        <v>40</v>
      </c>
      <c r="T44" t="s">
        <v>40</v>
      </c>
      <c r="U44" t="s">
        <v>42</v>
      </c>
      <c r="V44" t="s">
        <v>40</v>
      </c>
      <c r="W44" t="s">
        <v>42</v>
      </c>
      <c r="X44" t="s">
        <v>41</v>
      </c>
    </row>
    <row r="45" spans="1:24">
      <c r="A45" t="s">
        <v>86</v>
      </c>
      <c r="B45">
        <v>440353</v>
      </c>
      <c r="C45">
        <v>70705</v>
      </c>
      <c r="D45">
        <v>0</v>
      </c>
      <c r="E45">
        <v>7</v>
      </c>
      <c r="F45">
        <v>3</v>
      </c>
      <c r="G45" t="s">
        <v>2</v>
      </c>
      <c r="H45" s="1">
        <v>37194</v>
      </c>
      <c r="J45" t="s">
        <v>86</v>
      </c>
      <c r="K45" t="s">
        <v>40</v>
      </c>
      <c r="L45" t="s">
        <v>40</v>
      </c>
      <c r="M45" t="s">
        <v>40</v>
      </c>
      <c r="N45" t="s">
        <v>42</v>
      </c>
      <c r="O45" t="s">
        <v>40</v>
      </c>
      <c r="P45" t="s">
        <v>40</v>
      </c>
      <c r="Q45" t="s">
        <v>41</v>
      </c>
      <c r="R45" t="s">
        <v>40</v>
      </c>
      <c r="S45" t="s">
        <v>41</v>
      </c>
      <c r="T45" t="s">
        <v>41</v>
      </c>
      <c r="U45" t="s">
        <v>40</v>
      </c>
      <c r="V45" t="s">
        <v>40</v>
      </c>
      <c r="W45" t="s">
        <v>40</v>
      </c>
      <c r="X45" t="s">
        <v>41</v>
      </c>
    </row>
    <row r="46" spans="1:24">
      <c r="A46" t="s">
        <v>87</v>
      </c>
      <c r="B46">
        <v>491485</v>
      </c>
      <c r="C46">
        <v>76201</v>
      </c>
      <c r="D46">
        <v>0</v>
      </c>
      <c r="E46">
        <v>8</v>
      </c>
      <c r="F46">
        <v>1</v>
      </c>
      <c r="G46" t="s">
        <v>2</v>
      </c>
      <c r="H46" s="1">
        <v>37331</v>
      </c>
      <c r="J46" t="s">
        <v>87</v>
      </c>
      <c r="K46" t="s">
        <v>40</v>
      </c>
      <c r="L46" t="s">
        <v>40</v>
      </c>
      <c r="M46" t="s">
        <v>40</v>
      </c>
      <c r="N46" t="s">
        <v>40</v>
      </c>
      <c r="O46" t="s">
        <v>40</v>
      </c>
      <c r="P46" t="s">
        <v>40</v>
      </c>
      <c r="Q46" t="s">
        <v>40</v>
      </c>
      <c r="R46" t="s">
        <v>40</v>
      </c>
      <c r="S46" t="s">
        <v>41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</row>
    <row r="47" spans="1:24">
      <c r="A47" t="s">
        <v>88</v>
      </c>
      <c r="B47">
        <v>449943</v>
      </c>
      <c r="C47">
        <v>43303</v>
      </c>
      <c r="D47">
        <v>0</v>
      </c>
      <c r="E47">
        <v>6</v>
      </c>
      <c r="F47">
        <v>3</v>
      </c>
      <c r="G47" t="s">
        <v>5</v>
      </c>
      <c r="H47" s="1">
        <v>38421</v>
      </c>
      <c r="J47" t="s">
        <v>88</v>
      </c>
      <c r="K47" t="s">
        <v>40</v>
      </c>
      <c r="L47" t="s">
        <v>40</v>
      </c>
      <c r="M47" t="s">
        <v>40</v>
      </c>
      <c r="N47" t="s">
        <v>40</v>
      </c>
      <c r="O47" t="s">
        <v>40</v>
      </c>
      <c r="P47" t="s">
        <v>40</v>
      </c>
      <c r="Q47" t="s">
        <v>42</v>
      </c>
      <c r="R47" t="s">
        <v>40</v>
      </c>
      <c r="S47" t="s">
        <v>41</v>
      </c>
      <c r="T47" t="s">
        <v>40</v>
      </c>
      <c r="U47" t="s">
        <v>41</v>
      </c>
      <c r="V47" t="s">
        <v>40</v>
      </c>
      <c r="W47" t="s">
        <v>40</v>
      </c>
      <c r="X47" t="s">
        <v>42</v>
      </c>
    </row>
    <row r="48" spans="1:24">
      <c r="A48" t="s">
        <v>89</v>
      </c>
      <c r="B48" t="b">
        <v>0</v>
      </c>
      <c r="C48">
        <v>39541</v>
      </c>
      <c r="D48">
        <v>0</v>
      </c>
      <c r="E48">
        <v>9</v>
      </c>
      <c r="F48">
        <v>5</v>
      </c>
      <c r="G48" t="s">
        <v>13</v>
      </c>
      <c r="H48" s="1">
        <v>39085</v>
      </c>
      <c r="J48" t="s">
        <v>89</v>
      </c>
      <c r="K48" t="s">
        <v>41</v>
      </c>
      <c r="L48" t="s">
        <v>40</v>
      </c>
      <c r="M48" t="s">
        <v>40</v>
      </c>
      <c r="N48" t="s">
        <v>40</v>
      </c>
      <c r="O48" t="s">
        <v>40</v>
      </c>
      <c r="P48" t="s">
        <v>41</v>
      </c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</row>
    <row r="49" spans="1:24">
      <c r="A49" t="s">
        <v>90</v>
      </c>
      <c r="B49">
        <v>478631</v>
      </c>
      <c r="C49">
        <v>52699</v>
      </c>
      <c r="D49">
        <v>0</v>
      </c>
      <c r="E49">
        <v>9</v>
      </c>
      <c r="F49">
        <v>1</v>
      </c>
      <c r="G49" t="s">
        <v>14</v>
      </c>
      <c r="H49" s="1">
        <v>37598</v>
      </c>
      <c r="J49" t="s">
        <v>90</v>
      </c>
      <c r="K49" t="s">
        <v>40</v>
      </c>
      <c r="L49" t="s">
        <v>40</v>
      </c>
      <c r="M49" t="s">
        <v>40</v>
      </c>
      <c r="N49" t="s">
        <v>40</v>
      </c>
      <c r="O49" t="s">
        <v>42</v>
      </c>
      <c r="P49" t="s">
        <v>40</v>
      </c>
      <c r="Q49" t="s">
        <v>40</v>
      </c>
      <c r="R49" t="s">
        <v>40</v>
      </c>
      <c r="S49" t="s">
        <v>42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</row>
    <row r="50" spans="1:24">
      <c r="A50" t="s">
        <v>91</v>
      </c>
      <c r="B50">
        <v>354302</v>
      </c>
      <c r="C50">
        <v>57357</v>
      </c>
      <c r="D50">
        <v>8811</v>
      </c>
      <c r="E50">
        <v>8</v>
      </c>
      <c r="F50">
        <v>2</v>
      </c>
      <c r="G50" t="s">
        <v>3</v>
      </c>
      <c r="H50" s="1">
        <v>38256</v>
      </c>
      <c r="J50" t="s">
        <v>91</v>
      </c>
      <c r="K50" t="s">
        <v>40</v>
      </c>
      <c r="L50" t="s">
        <v>40</v>
      </c>
      <c r="M50" t="s">
        <v>41</v>
      </c>
      <c r="N50" t="s">
        <v>40</v>
      </c>
      <c r="O50" t="s">
        <v>40</v>
      </c>
      <c r="P50" t="s">
        <v>40</v>
      </c>
      <c r="Q50" t="s">
        <v>41</v>
      </c>
      <c r="R50" t="s">
        <v>42</v>
      </c>
      <c r="S50" t="s">
        <v>40</v>
      </c>
      <c r="T50" t="s">
        <v>40</v>
      </c>
      <c r="U50" t="s">
        <v>40</v>
      </c>
      <c r="V50" t="s">
        <v>40</v>
      </c>
      <c r="W50" t="s">
        <v>42</v>
      </c>
      <c r="X50" t="s">
        <v>40</v>
      </c>
    </row>
    <row r="51" spans="1:24">
      <c r="A51" t="s">
        <v>92</v>
      </c>
      <c r="B51">
        <v>387864</v>
      </c>
      <c r="C51">
        <v>35390</v>
      </c>
      <c r="D51">
        <v>27385</v>
      </c>
      <c r="E51">
        <v>6</v>
      </c>
      <c r="F51">
        <v>3</v>
      </c>
      <c r="G51" t="s">
        <v>4</v>
      </c>
      <c r="H51" s="1">
        <v>38283</v>
      </c>
      <c r="J51" t="s">
        <v>92</v>
      </c>
      <c r="K51" t="s">
        <v>40</v>
      </c>
      <c r="L51" t="s">
        <v>40</v>
      </c>
      <c r="M51" t="s">
        <v>40</v>
      </c>
      <c r="N51" t="s">
        <v>42</v>
      </c>
      <c r="O51" t="s">
        <v>40</v>
      </c>
      <c r="P51" t="s">
        <v>40</v>
      </c>
      <c r="Q51" t="s">
        <v>40</v>
      </c>
      <c r="R51" t="s">
        <v>40</v>
      </c>
      <c r="S51" t="s">
        <v>41</v>
      </c>
      <c r="T51" t="s">
        <v>40</v>
      </c>
      <c r="U51" t="s">
        <v>40</v>
      </c>
      <c r="V51" t="s">
        <v>40</v>
      </c>
      <c r="W51" t="s">
        <v>40</v>
      </c>
      <c r="X51" t="s">
        <v>40</v>
      </c>
    </row>
    <row r="52" spans="1:24">
      <c r="A52" t="s">
        <v>93</v>
      </c>
      <c r="B52" t="b">
        <v>0</v>
      </c>
      <c r="C52">
        <v>30388</v>
      </c>
      <c r="D52">
        <v>0</v>
      </c>
      <c r="E52">
        <v>5</v>
      </c>
      <c r="F52">
        <v>3</v>
      </c>
      <c r="G52" t="s">
        <v>3</v>
      </c>
      <c r="H52" s="1">
        <v>37133</v>
      </c>
      <c r="J52" t="s">
        <v>93</v>
      </c>
      <c r="K52" t="s">
        <v>40</v>
      </c>
      <c r="L52" t="s">
        <v>40</v>
      </c>
      <c r="M52" t="s">
        <v>40</v>
      </c>
      <c r="N52" t="s">
        <v>41</v>
      </c>
      <c r="O52" t="s">
        <v>40</v>
      </c>
      <c r="P52" t="s">
        <v>40</v>
      </c>
      <c r="Q52" t="s">
        <v>40</v>
      </c>
      <c r="R52" t="s">
        <v>40</v>
      </c>
      <c r="S52" t="s">
        <v>40</v>
      </c>
      <c r="T52" t="s">
        <v>41</v>
      </c>
      <c r="U52" t="s">
        <v>40</v>
      </c>
      <c r="V52" t="s">
        <v>40</v>
      </c>
      <c r="W52" t="s">
        <v>40</v>
      </c>
      <c r="X52" t="s">
        <v>40</v>
      </c>
    </row>
    <row r="53" spans="1:24">
      <c r="A53" t="s">
        <v>94</v>
      </c>
      <c r="B53" t="b">
        <v>0</v>
      </c>
      <c r="C53">
        <v>60880</v>
      </c>
      <c r="D53">
        <v>0</v>
      </c>
      <c r="E53">
        <v>3</v>
      </c>
      <c r="F53">
        <v>5</v>
      </c>
      <c r="G53" t="s">
        <v>7</v>
      </c>
      <c r="H53" s="1">
        <v>37572</v>
      </c>
      <c r="J53" t="s">
        <v>94</v>
      </c>
      <c r="K53" t="s">
        <v>42</v>
      </c>
      <c r="L53" t="s">
        <v>41</v>
      </c>
      <c r="M53" t="s">
        <v>40</v>
      </c>
      <c r="N53" t="s">
        <v>40</v>
      </c>
      <c r="O53" t="s">
        <v>40</v>
      </c>
      <c r="P53" t="s">
        <v>40</v>
      </c>
      <c r="Q53" t="s">
        <v>41</v>
      </c>
      <c r="R53" t="s">
        <v>40</v>
      </c>
      <c r="S53" t="s">
        <v>40</v>
      </c>
      <c r="T53" t="s">
        <v>40</v>
      </c>
      <c r="U53" t="s">
        <v>42</v>
      </c>
      <c r="V53" t="s">
        <v>40</v>
      </c>
      <c r="W53" t="s">
        <v>40</v>
      </c>
      <c r="X53" t="s">
        <v>40</v>
      </c>
    </row>
    <row r="54" spans="1:24">
      <c r="A54" t="s">
        <v>95</v>
      </c>
      <c r="B54">
        <v>354024</v>
      </c>
      <c r="C54">
        <v>53673</v>
      </c>
      <c r="D54">
        <v>0</v>
      </c>
      <c r="E54">
        <v>7</v>
      </c>
      <c r="F54">
        <v>3</v>
      </c>
      <c r="G54" t="s">
        <v>14</v>
      </c>
      <c r="H54" s="1">
        <v>37509</v>
      </c>
      <c r="J54" t="s">
        <v>95</v>
      </c>
      <c r="K54" t="s">
        <v>40</v>
      </c>
      <c r="L54" t="s">
        <v>40</v>
      </c>
      <c r="M54" t="s">
        <v>42</v>
      </c>
      <c r="N54" t="s">
        <v>40</v>
      </c>
      <c r="O54" t="s">
        <v>40</v>
      </c>
      <c r="P54" t="s">
        <v>41</v>
      </c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42</v>
      </c>
      <c r="W54" t="s">
        <v>40</v>
      </c>
      <c r="X54" t="s">
        <v>41</v>
      </c>
    </row>
    <row r="55" spans="1:24">
      <c r="A55" t="s">
        <v>96</v>
      </c>
      <c r="B55">
        <v>403629</v>
      </c>
      <c r="C55">
        <v>31673</v>
      </c>
      <c r="D55">
        <v>22998</v>
      </c>
      <c r="E55">
        <v>7</v>
      </c>
      <c r="F55">
        <v>3</v>
      </c>
      <c r="G55" t="s">
        <v>14</v>
      </c>
      <c r="H55" s="1">
        <v>37505</v>
      </c>
      <c r="J55" t="s">
        <v>96</v>
      </c>
      <c r="K55" t="s">
        <v>41</v>
      </c>
      <c r="L55" t="s">
        <v>40</v>
      </c>
      <c r="M55" t="s">
        <v>40</v>
      </c>
      <c r="N55" t="s">
        <v>40</v>
      </c>
      <c r="O55" t="s">
        <v>40</v>
      </c>
      <c r="P55" t="s">
        <v>40</v>
      </c>
      <c r="Q55" t="s">
        <v>40</v>
      </c>
      <c r="R55" t="s">
        <v>40</v>
      </c>
      <c r="S55" t="s">
        <v>40</v>
      </c>
      <c r="T55" t="s">
        <v>40</v>
      </c>
      <c r="U55" t="s">
        <v>40</v>
      </c>
      <c r="V55" t="s">
        <v>40</v>
      </c>
      <c r="W55" t="s">
        <v>42</v>
      </c>
      <c r="X55" t="s">
        <v>40</v>
      </c>
    </row>
    <row r="56" spans="1:24">
      <c r="A56" t="s">
        <v>97</v>
      </c>
      <c r="B56">
        <v>468184</v>
      </c>
      <c r="C56">
        <v>37625</v>
      </c>
      <c r="D56">
        <v>0</v>
      </c>
      <c r="E56">
        <v>5</v>
      </c>
      <c r="F56">
        <v>4</v>
      </c>
      <c r="G56" t="s">
        <v>6</v>
      </c>
      <c r="H56" s="1">
        <v>39459</v>
      </c>
      <c r="J56" t="s">
        <v>97</v>
      </c>
      <c r="K56" t="s">
        <v>42</v>
      </c>
      <c r="L56" t="s">
        <v>40</v>
      </c>
      <c r="M56" t="s">
        <v>42</v>
      </c>
      <c r="N56" t="s">
        <v>40</v>
      </c>
      <c r="O56" t="s">
        <v>42</v>
      </c>
      <c r="P56" t="s">
        <v>42</v>
      </c>
      <c r="Q56" t="s">
        <v>40</v>
      </c>
      <c r="R56" t="s">
        <v>40</v>
      </c>
      <c r="S56" t="s">
        <v>40</v>
      </c>
      <c r="T56" t="s">
        <v>40</v>
      </c>
      <c r="U56" t="s">
        <v>41</v>
      </c>
      <c r="V56" t="s">
        <v>42</v>
      </c>
      <c r="W56" t="s">
        <v>40</v>
      </c>
      <c r="X56" t="s">
        <v>40</v>
      </c>
    </row>
    <row r="57" spans="1:24">
      <c r="A57" t="s">
        <v>98</v>
      </c>
      <c r="B57">
        <v>400152</v>
      </c>
      <c r="C57">
        <v>273348</v>
      </c>
      <c r="D57">
        <v>7983</v>
      </c>
      <c r="E57">
        <v>8</v>
      </c>
      <c r="F57">
        <v>5</v>
      </c>
      <c r="G57" t="s">
        <v>1</v>
      </c>
      <c r="H57" s="1">
        <v>39640</v>
      </c>
      <c r="J57" t="s">
        <v>98</v>
      </c>
      <c r="K57" t="s">
        <v>40</v>
      </c>
      <c r="L57" t="s">
        <v>40</v>
      </c>
      <c r="M57" t="s">
        <v>40</v>
      </c>
      <c r="N57" t="s">
        <v>41</v>
      </c>
      <c r="O57" t="s">
        <v>40</v>
      </c>
      <c r="P57" t="s">
        <v>40</v>
      </c>
      <c r="Q57" t="s">
        <v>42</v>
      </c>
      <c r="R57" t="s">
        <v>40</v>
      </c>
      <c r="S57" t="s">
        <v>40</v>
      </c>
      <c r="T57" t="s">
        <v>40</v>
      </c>
      <c r="U57" t="s">
        <v>40</v>
      </c>
      <c r="V57" t="s">
        <v>41</v>
      </c>
      <c r="W57" t="s">
        <v>40</v>
      </c>
      <c r="X57" t="s">
        <v>40</v>
      </c>
    </row>
    <row r="58" spans="1:24">
      <c r="A58" t="s">
        <v>99</v>
      </c>
      <c r="B58">
        <v>457260</v>
      </c>
      <c r="C58">
        <v>42257</v>
      </c>
      <c r="D58">
        <v>27999</v>
      </c>
      <c r="E58">
        <v>9</v>
      </c>
      <c r="F58">
        <v>4</v>
      </c>
      <c r="G58" t="s">
        <v>13</v>
      </c>
      <c r="H58" s="1">
        <v>38445</v>
      </c>
      <c r="J58" t="s">
        <v>99</v>
      </c>
      <c r="K58" t="s">
        <v>40</v>
      </c>
      <c r="L58" t="s">
        <v>40</v>
      </c>
      <c r="M58" t="s">
        <v>41</v>
      </c>
      <c r="N58" t="s">
        <v>40</v>
      </c>
      <c r="O58" t="s">
        <v>42</v>
      </c>
      <c r="P58" t="s">
        <v>40</v>
      </c>
      <c r="Q58" t="s">
        <v>40</v>
      </c>
      <c r="R58" t="s">
        <v>42</v>
      </c>
      <c r="S58" t="s">
        <v>42</v>
      </c>
      <c r="T58" t="s">
        <v>40</v>
      </c>
      <c r="U58" t="s">
        <v>42</v>
      </c>
      <c r="V58" t="s">
        <v>40</v>
      </c>
      <c r="W58" t="s">
        <v>40</v>
      </c>
      <c r="X58" t="s">
        <v>40</v>
      </c>
    </row>
    <row r="59" spans="1:24">
      <c r="A59" t="s">
        <v>100</v>
      </c>
      <c r="B59">
        <v>427385</v>
      </c>
      <c r="C59">
        <v>41309</v>
      </c>
      <c r="D59">
        <v>0</v>
      </c>
      <c r="E59">
        <v>6</v>
      </c>
      <c r="F59">
        <v>4</v>
      </c>
      <c r="G59" t="s">
        <v>3</v>
      </c>
      <c r="H59" s="1">
        <v>38808</v>
      </c>
      <c r="J59" t="s">
        <v>100</v>
      </c>
      <c r="K59" t="s">
        <v>40</v>
      </c>
      <c r="L59" t="s">
        <v>40</v>
      </c>
      <c r="M59" t="s">
        <v>40</v>
      </c>
      <c r="N59" t="s">
        <v>40</v>
      </c>
      <c r="O59" t="s">
        <v>41</v>
      </c>
      <c r="P59" t="s">
        <v>40</v>
      </c>
      <c r="Q59" t="s">
        <v>40</v>
      </c>
      <c r="R59" t="s">
        <v>41</v>
      </c>
      <c r="S59" t="s">
        <v>40</v>
      </c>
      <c r="T59" t="s">
        <v>41</v>
      </c>
      <c r="U59" t="s">
        <v>40</v>
      </c>
      <c r="V59" t="s">
        <v>40</v>
      </c>
      <c r="W59" t="s">
        <v>40</v>
      </c>
      <c r="X59" t="s">
        <v>42</v>
      </c>
    </row>
    <row r="60" spans="1:24">
      <c r="A60" t="s">
        <v>101</v>
      </c>
      <c r="B60">
        <v>472366</v>
      </c>
      <c r="C60">
        <v>46973</v>
      </c>
      <c r="D60">
        <v>0</v>
      </c>
      <c r="E60">
        <v>9</v>
      </c>
      <c r="F60">
        <v>4</v>
      </c>
      <c r="G60" t="s">
        <v>14</v>
      </c>
      <c r="H60" s="1">
        <v>37382</v>
      </c>
      <c r="J60" t="s">
        <v>101</v>
      </c>
      <c r="K60" t="s">
        <v>40</v>
      </c>
      <c r="L60" t="s">
        <v>41</v>
      </c>
      <c r="M60" t="s">
        <v>40</v>
      </c>
      <c r="N60" t="s">
        <v>41</v>
      </c>
      <c r="O60" t="s">
        <v>40</v>
      </c>
      <c r="P60" t="s">
        <v>40</v>
      </c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</row>
    <row r="61" spans="1:24">
      <c r="A61" t="s">
        <v>102</v>
      </c>
      <c r="B61">
        <v>294438</v>
      </c>
      <c r="C61">
        <v>68233</v>
      </c>
      <c r="D61">
        <v>28422</v>
      </c>
      <c r="E61">
        <v>4</v>
      </c>
      <c r="F61">
        <v>4</v>
      </c>
      <c r="G61" t="s">
        <v>14</v>
      </c>
      <c r="H61" s="1">
        <v>38257</v>
      </c>
      <c r="J61" t="s">
        <v>102</v>
      </c>
      <c r="K61" t="s">
        <v>40</v>
      </c>
      <c r="L61" t="s">
        <v>40</v>
      </c>
      <c r="M61" t="s">
        <v>40</v>
      </c>
      <c r="N61" t="s">
        <v>40</v>
      </c>
      <c r="O61" t="s">
        <v>40</v>
      </c>
      <c r="P61" t="s">
        <v>41</v>
      </c>
      <c r="Q61" t="s">
        <v>40</v>
      </c>
      <c r="R61" t="s">
        <v>40</v>
      </c>
      <c r="S61" t="s">
        <v>40</v>
      </c>
      <c r="T61" t="s">
        <v>41</v>
      </c>
      <c r="U61" t="s">
        <v>40</v>
      </c>
      <c r="V61" t="s">
        <v>40</v>
      </c>
      <c r="W61" t="s">
        <v>40</v>
      </c>
      <c r="X61" t="s">
        <v>40</v>
      </c>
    </row>
    <row r="62" spans="1:24">
      <c r="A62" t="s">
        <v>103</v>
      </c>
      <c r="B62" t="b">
        <v>0</v>
      </c>
      <c r="C62">
        <v>69646</v>
      </c>
      <c r="D62">
        <v>0</v>
      </c>
      <c r="E62">
        <v>3</v>
      </c>
      <c r="F62">
        <v>2</v>
      </c>
      <c r="G62" t="s">
        <v>5</v>
      </c>
      <c r="H62" s="1">
        <v>39995</v>
      </c>
      <c r="J62" t="s">
        <v>103</v>
      </c>
      <c r="K62" t="s">
        <v>40</v>
      </c>
      <c r="L62" t="s">
        <v>40</v>
      </c>
      <c r="M62" t="s">
        <v>42</v>
      </c>
      <c r="N62" t="s">
        <v>40</v>
      </c>
      <c r="O62" t="s">
        <v>40</v>
      </c>
      <c r="P62" t="s">
        <v>40</v>
      </c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41</v>
      </c>
      <c r="X62" t="s">
        <v>42</v>
      </c>
    </row>
    <row r="63" spans="1:24">
      <c r="A63" t="s">
        <v>104</v>
      </c>
      <c r="B63">
        <v>418116</v>
      </c>
      <c r="C63">
        <v>64138</v>
      </c>
      <c r="D63">
        <v>0</v>
      </c>
      <c r="E63">
        <v>3</v>
      </c>
      <c r="F63">
        <v>1</v>
      </c>
      <c r="G63" t="s">
        <v>2</v>
      </c>
      <c r="H63" s="1">
        <v>37582</v>
      </c>
      <c r="J63" t="s">
        <v>104</v>
      </c>
      <c r="K63" t="s">
        <v>40</v>
      </c>
      <c r="L63" t="s">
        <v>40</v>
      </c>
      <c r="M63" t="s">
        <v>40</v>
      </c>
      <c r="N63" t="s">
        <v>40</v>
      </c>
      <c r="O63" t="s">
        <v>40</v>
      </c>
      <c r="P63" t="s">
        <v>40</v>
      </c>
      <c r="Q63" t="s">
        <v>40</v>
      </c>
      <c r="R63" t="s">
        <v>41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</row>
    <row r="64" spans="1:24">
      <c r="A64" t="s">
        <v>105</v>
      </c>
      <c r="B64">
        <v>401989</v>
      </c>
      <c r="C64">
        <v>49206</v>
      </c>
      <c r="D64">
        <v>16032</v>
      </c>
      <c r="E64">
        <v>6</v>
      </c>
      <c r="F64">
        <v>4</v>
      </c>
      <c r="G64" t="s">
        <v>2</v>
      </c>
      <c r="H64" s="1">
        <v>38235</v>
      </c>
      <c r="J64" t="s">
        <v>105</v>
      </c>
      <c r="K64" t="s">
        <v>40</v>
      </c>
      <c r="L64" t="s">
        <v>40</v>
      </c>
      <c r="M64" t="s">
        <v>40</v>
      </c>
      <c r="N64" t="s">
        <v>40</v>
      </c>
      <c r="O64" t="s">
        <v>40</v>
      </c>
      <c r="P64" t="s">
        <v>40</v>
      </c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</row>
    <row r="65" spans="1:24">
      <c r="A65" t="s">
        <v>106</v>
      </c>
      <c r="B65">
        <v>317311</v>
      </c>
      <c r="C65">
        <v>32801</v>
      </c>
      <c r="D65">
        <v>26925</v>
      </c>
      <c r="E65">
        <v>4</v>
      </c>
      <c r="F65">
        <v>3</v>
      </c>
      <c r="G65" t="s">
        <v>14</v>
      </c>
      <c r="H65" s="1">
        <v>39759</v>
      </c>
      <c r="J65" t="s">
        <v>106</v>
      </c>
      <c r="K65" t="s">
        <v>40</v>
      </c>
      <c r="L65" t="s">
        <v>40</v>
      </c>
      <c r="M65" t="s">
        <v>40</v>
      </c>
      <c r="N65" t="s">
        <v>40</v>
      </c>
      <c r="O65" t="s">
        <v>40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41</v>
      </c>
      <c r="X65" t="s">
        <v>41</v>
      </c>
    </row>
    <row r="66" spans="1:24">
      <c r="A66" t="s">
        <v>107</v>
      </c>
      <c r="B66">
        <v>360488</v>
      </c>
      <c r="C66">
        <v>74321</v>
      </c>
      <c r="D66">
        <v>0</v>
      </c>
      <c r="E66">
        <v>4</v>
      </c>
      <c r="F66">
        <v>2</v>
      </c>
      <c r="G66" t="s">
        <v>4</v>
      </c>
      <c r="H66" s="1">
        <v>39701</v>
      </c>
      <c r="J66" t="s">
        <v>107</v>
      </c>
      <c r="K66" t="s">
        <v>40</v>
      </c>
      <c r="L66" t="s">
        <v>40</v>
      </c>
      <c r="M66" t="s">
        <v>41</v>
      </c>
      <c r="N66" t="s">
        <v>40</v>
      </c>
      <c r="O66" t="s">
        <v>40</v>
      </c>
      <c r="P66" t="s">
        <v>40</v>
      </c>
      <c r="Q66" t="s">
        <v>42</v>
      </c>
      <c r="R66" t="s">
        <v>40</v>
      </c>
      <c r="S66" t="s">
        <v>40</v>
      </c>
      <c r="T66" t="s">
        <v>40</v>
      </c>
      <c r="U66" t="s">
        <v>40</v>
      </c>
      <c r="V66" t="s">
        <v>41</v>
      </c>
      <c r="W66" t="s">
        <v>40</v>
      </c>
      <c r="X66" t="s">
        <v>40</v>
      </c>
    </row>
    <row r="67" spans="1:24">
      <c r="A67" t="s">
        <v>108</v>
      </c>
      <c r="B67">
        <v>304758</v>
      </c>
      <c r="C67">
        <v>46340</v>
      </c>
      <c r="D67">
        <v>21266</v>
      </c>
      <c r="E67">
        <v>4</v>
      </c>
      <c r="F67">
        <v>1</v>
      </c>
      <c r="G67" t="s">
        <v>7</v>
      </c>
      <c r="H67" s="1">
        <v>39159</v>
      </c>
      <c r="J67" t="s">
        <v>108</v>
      </c>
      <c r="K67" t="s">
        <v>40</v>
      </c>
      <c r="L67" t="s">
        <v>42</v>
      </c>
      <c r="M67" t="s">
        <v>40</v>
      </c>
      <c r="N67" t="s">
        <v>40</v>
      </c>
      <c r="O67" t="s">
        <v>40</v>
      </c>
      <c r="P67" t="s">
        <v>40</v>
      </c>
      <c r="Q67" t="s">
        <v>40</v>
      </c>
      <c r="R67" t="s">
        <v>40</v>
      </c>
      <c r="S67" t="s">
        <v>40</v>
      </c>
      <c r="T67" t="s">
        <v>41</v>
      </c>
      <c r="U67" t="s">
        <v>42</v>
      </c>
      <c r="V67" t="s">
        <v>40</v>
      </c>
      <c r="W67" t="s">
        <v>41</v>
      </c>
      <c r="X67" t="s">
        <v>40</v>
      </c>
    </row>
    <row r="68" spans="1:24">
      <c r="A68" t="s">
        <v>109</v>
      </c>
      <c r="B68">
        <v>443954</v>
      </c>
      <c r="C68">
        <v>59316</v>
      </c>
      <c r="D68">
        <v>23154</v>
      </c>
      <c r="E68">
        <v>9</v>
      </c>
      <c r="F68">
        <v>1</v>
      </c>
      <c r="G68" t="s">
        <v>5</v>
      </c>
      <c r="H68" s="1">
        <v>37481</v>
      </c>
      <c r="J68" t="s">
        <v>109</v>
      </c>
      <c r="K68" t="s">
        <v>40</v>
      </c>
      <c r="L68" t="s">
        <v>40</v>
      </c>
      <c r="M68" t="s">
        <v>40</v>
      </c>
      <c r="N68" t="s">
        <v>40</v>
      </c>
      <c r="O68" t="s">
        <v>40</v>
      </c>
      <c r="P68" t="s">
        <v>40</v>
      </c>
      <c r="Q68" t="s">
        <v>40</v>
      </c>
      <c r="R68" t="s">
        <v>40</v>
      </c>
      <c r="S68" t="s">
        <v>40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</row>
    <row r="69" spans="1:24">
      <c r="A69" t="s">
        <v>110</v>
      </c>
      <c r="B69">
        <v>253906</v>
      </c>
      <c r="C69">
        <v>68280</v>
      </c>
      <c r="D69">
        <v>25411</v>
      </c>
      <c r="E69">
        <v>1</v>
      </c>
      <c r="F69">
        <v>1</v>
      </c>
      <c r="G69" t="s">
        <v>4</v>
      </c>
      <c r="H69" s="1">
        <v>39530</v>
      </c>
      <c r="J69" t="s">
        <v>110</v>
      </c>
      <c r="K69" t="s">
        <v>40</v>
      </c>
      <c r="L69" t="s">
        <v>40</v>
      </c>
      <c r="M69" t="s">
        <v>42</v>
      </c>
      <c r="N69" t="s">
        <v>40</v>
      </c>
      <c r="O69" t="s">
        <v>41</v>
      </c>
      <c r="P69" t="s">
        <v>40</v>
      </c>
      <c r="Q69" t="s">
        <v>40</v>
      </c>
      <c r="R69" t="s">
        <v>40</v>
      </c>
      <c r="S69" t="s">
        <v>40</v>
      </c>
      <c r="T69" t="s">
        <v>40</v>
      </c>
      <c r="U69" t="s">
        <v>41</v>
      </c>
      <c r="V69" t="s">
        <v>40</v>
      </c>
      <c r="W69" t="s">
        <v>40</v>
      </c>
      <c r="X69" t="s">
        <v>40</v>
      </c>
    </row>
    <row r="70" spans="1:24">
      <c r="A70" t="s">
        <v>111</v>
      </c>
      <c r="B70">
        <v>460308</v>
      </c>
      <c r="C70">
        <v>427355</v>
      </c>
      <c r="D70">
        <v>0</v>
      </c>
      <c r="E70">
        <v>8</v>
      </c>
      <c r="F70">
        <v>3</v>
      </c>
      <c r="G70" t="s">
        <v>1</v>
      </c>
      <c r="H70" s="1">
        <v>39731</v>
      </c>
      <c r="J70" t="s">
        <v>111</v>
      </c>
      <c r="K70" t="s">
        <v>41</v>
      </c>
      <c r="L70" t="s">
        <v>40</v>
      </c>
      <c r="M70" t="s">
        <v>40</v>
      </c>
      <c r="N70" t="s">
        <v>40</v>
      </c>
      <c r="O70" t="s">
        <v>40</v>
      </c>
      <c r="P70" t="s">
        <v>40</v>
      </c>
      <c r="Q70" t="s">
        <v>40</v>
      </c>
      <c r="R70" t="s">
        <v>42</v>
      </c>
      <c r="S70" t="s">
        <v>40</v>
      </c>
      <c r="T70" t="s">
        <v>40</v>
      </c>
      <c r="U70" t="s">
        <v>42</v>
      </c>
      <c r="V70" t="s">
        <v>40</v>
      </c>
      <c r="W70" t="s">
        <v>40</v>
      </c>
      <c r="X70" t="s">
        <v>40</v>
      </c>
    </row>
    <row r="71" spans="1:24">
      <c r="A71" t="s">
        <v>112</v>
      </c>
      <c r="B71">
        <v>492916</v>
      </c>
      <c r="C71">
        <v>59791</v>
      </c>
      <c r="D71">
        <v>0</v>
      </c>
      <c r="E71">
        <v>8</v>
      </c>
      <c r="F71">
        <v>4</v>
      </c>
      <c r="G71" t="s">
        <v>3</v>
      </c>
      <c r="H71" s="1">
        <v>39428</v>
      </c>
      <c r="J71" t="s">
        <v>112</v>
      </c>
      <c r="K71" t="s">
        <v>40</v>
      </c>
      <c r="L71" t="s">
        <v>41</v>
      </c>
      <c r="M71" t="s">
        <v>40</v>
      </c>
      <c r="N71" t="s">
        <v>40</v>
      </c>
      <c r="O71" t="s">
        <v>40</v>
      </c>
      <c r="P71" t="s">
        <v>40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40</v>
      </c>
      <c r="X71" t="s">
        <v>41</v>
      </c>
    </row>
    <row r="72" spans="1:24">
      <c r="A72" t="s">
        <v>113</v>
      </c>
      <c r="B72">
        <v>478408</v>
      </c>
      <c r="C72">
        <v>58104</v>
      </c>
      <c r="D72">
        <v>0</v>
      </c>
      <c r="E72">
        <v>4</v>
      </c>
      <c r="F72">
        <v>4</v>
      </c>
      <c r="G72" t="s">
        <v>7</v>
      </c>
      <c r="H72" s="1">
        <v>38110</v>
      </c>
      <c r="J72" t="s">
        <v>113</v>
      </c>
      <c r="K72" t="s">
        <v>40</v>
      </c>
      <c r="L72" t="s">
        <v>40</v>
      </c>
      <c r="M72" t="s">
        <v>41</v>
      </c>
      <c r="N72" t="s">
        <v>40</v>
      </c>
      <c r="O72" t="s">
        <v>40</v>
      </c>
      <c r="P72" t="s">
        <v>40</v>
      </c>
      <c r="Q72" t="s">
        <v>42</v>
      </c>
      <c r="R72" t="s">
        <v>40</v>
      </c>
      <c r="S72" t="s">
        <v>40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</row>
    <row r="73" spans="1:24">
      <c r="A73" t="s">
        <v>114</v>
      </c>
      <c r="B73" t="b">
        <v>0</v>
      </c>
      <c r="C73">
        <v>40785</v>
      </c>
      <c r="D73">
        <v>21653</v>
      </c>
      <c r="E73">
        <v>15</v>
      </c>
      <c r="F73">
        <v>1</v>
      </c>
      <c r="G73" t="s">
        <v>13</v>
      </c>
      <c r="H73" s="1">
        <v>37071</v>
      </c>
      <c r="J73" t="s">
        <v>114</v>
      </c>
      <c r="K73" t="s">
        <v>40</v>
      </c>
      <c r="L73" t="s">
        <v>40</v>
      </c>
      <c r="M73" t="s">
        <v>40</v>
      </c>
      <c r="N73" t="s">
        <v>41</v>
      </c>
      <c r="O73" t="s">
        <v>40</v>
      </c>
      <c r="P73" t="s">
        <v>40</v>
      </c>
      <c r="Q73" t="s">
        <v>40</v>
      </c>
      <c r="R73" t="s">
        <v>40</v>
      </c>
      <c r="S73" t="s">
        <v>40</v>
      </c>
      <c r="T73" t="s">
        <v>40</v>
      </c>
      <c r="U73" t="s">
        <v>40</v>
      </c>
      <c r="V73" t="s">
        <v>40</v>
      </c>
      <c r="W73" t="s">
        <v>40</v>
      </c>
      <c r="X73" t="s">
        <v>40</v>
      </c>
    </row>
    <row r="74" spans="1:24">
      <c r="A74" t="s">
        <v>115</v>
      </c>
      <c r="B74">
        <v>402298</v>
      </c>
      <c r="C74">
        <v>62877</v>
      </c>
      <c r="D74">
        <v>0</v>
      </c>
      <c r="E74">
        <v>7</v>
      </c>
      <c r="F74">
        <v>1</v>
      </c>
      <c r="G74" t="s">
        <v>5</v>
      </c>
      <c r="H74" s="1">
        <v>38885</v>
      </c>
      <c r="J74" t="s">
        <v>115</v>
      </c>
      <c r="K74" t="s">
        <v>40</v>
      </c>
      <c r="L74" t="s">
        <v>41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  <c r="R74" t="s">
        <v>40</v>
      </c>
      <c r="S74" t="s">
        <v>40</v>
      </c>
      <c r="T74" t="s">
        <v>40</v>
      </c>
      <c r="U74" t="s">
        <v>42</v>
      </c>
      <c r="V74" t="s">
        <v>40</v>
      </c>
      <c r="W74" t="s">
        <v>40</v>
      </c>
      <c r="X74" t="s">
        <v>40</v>
      </c>
    </row>
    <row r="75" spans="1:24">
      <c r="A75" t="s">
        <v>116</v>
      </c>
      <c r="B75">
        <v>358818</v>
      </c>
      <c r="C75">
        <v>56348</v>
      </c>
      <c r="D75">
        <v>0</v>
      </c>
      <c r="E75">
        <v>8</v>
      </c>
      <c r="F75">
        <v>1</v>
      </c>
      <c r="G75" t="s">
        <v>14</v>
      </c>
      <c r="H75" s="1">
        <v>38622</v>
      </c>
      <c r="J75" t="s">
        <v>116</v>
      </c>
      <c r="K75" t="s">
        <v>40</v>
      </c>
      <c r="L75" t="s">
        <v>40</v>
      </c>
      <c r="M75" t="s">
        <v>42</v>
      </c>
      <c r="N75" t="s">
        <v>40</v>
      </c>
      <c r="O75" t="s">
        <v>40</v>
      </c>
      <c r="P75" t="s">
        <v>40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</row>
    <row r="76" spans="1:24">
      <c r="A76" t="s">
        <v>117</v>
      </c>
      <c r="B76">
        <v>341822</v>
      </c>
      <c r="C76">
        <v>50054</v>
      </c>
      <c r="D76">
        <v>21344</v>
      </c>
      <c r="E76">
        <v>9</v>
      </c>
      <c r="F76">
        <v>4</v>
      </c>
      <c r="G76" t="s">
        <v>5</v>
      </c>
      <c r="H76" s="1">
        <v>38164</v>
      </c>
      <c r="J76" t="s">
        <v>117</v>
      </c>
      <c r="K76" t="s">
        <v>40</v>
      </c>
      <c r="L76" t="s">
        <v>40</v>
      </c>
      <c r="M76" t="s">
        <v>40</v>
      </c>
      <c r="N76" t="s">
        <v>40</v>
      </c>
      <c r="O76" t="s">
        <v>40</v>
      </c>
      <c r="P76" t="s">
        <v>40</v>
      </c>
      <c r="Q76" t="s">
        <v>40</v>
      </c>
      <c r="R76" t="s">
        <v>40</v>
      </c>
      <c r="S76" t="s">
        <v>42</v>
      </c>
      <c r="T76" t="s">
        <v>42</v>
      </c>
      <c r="U76" t="s">
        <v>41</v>
      </c>
      <c r="V76" t="s">
        <v>40</v>
      </c>
      <c r="W76" t="s">
        <v>40</v>
      </c>
      <c r="X76" t="s">
        <v>42</v>
      </c>
    </row>
    <row r="77" spans="1:24">
      <c r="A77" t="s">
        <v>118</v>
      </c>
      <c r="B77">
        <v>274614</v>
      </c>
      <c r="C77">
        <v>56222</v>
      </c>
      <c r="D77">
        <v>16189</v>
      </c>
      <c r="E77">
        <v>6</v>
      </c>
      <c r="F77">
        <v>4</v>
      </c>
      <c r="G77" t="s">
        <v>2</v>
      </c>
      <c r="H77" s="1">
        <v>37588</v>
      </c>
      <c r="J77" t="s">
        <v>118</v>
      </c>
      <c r="K77" t="s">
        <v>40</v>
      </c>
      <c r="L77" t="s">
        <v>40</v>
      </c>
      <c r="M77" t="s">
        <v>40</v>
      </c>
      <c r="N77" t="s">
        <v>40</v>
      </c>
      <c r="O77" t="s">
        <v>40</v>
      </c>
      <c r="P77" t="s">
        <v>42</v>
      </c>
      <c r="Q77" t="s">
        <v>40</v>
      </c>
      <c r="R77" t="s">
        <v>40</v>
      </c>
      <c r="S77" t="s">
        <v>42</v>
      </c>
      <c r="T77" t="s">
        <v>40</v>
      </c>
      <c r="U77" t="s">
        <v>41</v>
      </c>
      <c r="V77" t="s">
        <v>42</v>
      </c>
      <c r="W77" t="s">
        <v>40</v>
      </c>
      <c r="X77" t="s">
        <v>40</v>
      </c>
    </row>
    <row r="78" spans="1:24">
      <c r="A78" t="s">
        <v>119</v>
      </c>
      <c r="B78" t="b">
        <v>0</v>
      </c>
      <c r="C78">
        <v>50343</v>
      </c>
      <c r="D78">
        <v>23303</v>
      </c>
      <c r="E78">
        <v>9</v>
      </c>
      <c r="F78">
        <v>3</v>
      </c>
      <c r="G78" t="s">
        <v>13</v>
      </c>
      <c r="H78" s="1">
        <v>38761</v>
      </c>
      <c r="J78" t="s">
        <v>119</v>
      </c>
      <c r="K78" t="s">
        <v>40</v>
      </c>
      <c r="L78" t="s">
        <v>42</v>
      </c>
      <c r="M78" t="s">
        <v>42</v>
      </c>
      <c r="N78" t="s">
        <v>40</v>
      </c>
      <c r="O78" t="s">
        <v>40</v>
      </c>
      <c r="P78" t="s">
        <v>41</v>
      </c>
      <c r="Q78" t="s">
        <v>40</v>
      </c>
      <c r="R78" t="s">
        <v>40</v>
      </c>
      <c r="S78" t="s">
        <v>41</v>
      </c>
      <c r="T78" t="s">
        <v>42</v>
      </c>
      <c r="U78" t="s">
        <v>40</v>
      </c>
      <c r="V78" t="s">
        <v>40</v>
      </c>
      <c r="W78" t="s">
        <v>40</v>
      </c>
      <c r="X78" t="s">
        <v>40</v>
      </c>
    </row>
    <row r="79" spans="1:24">
      <c r="A79" t="s">
        <v>120</v>
      </c>
      <c r="B79">
        <v>424491</v>
      </c>
      <c r="C79">
        <v>48975</v>
      </c>
      <c r="D79">
        <v>6703</v>
      </c>
      <c r="E79">
        <v>2</v>
      </c>
      <c r="F79">
        <v>5</v>
      </c>
      <c r="G79" t="s">
        <v>14</v>
      </c>
      <c r="H79" s="1">
        <v>37655</v>
      </c>
      <c r="J79" t="s">
        <v>120</v>
      </c>
      <c r="K79" t="s">
        <v>42</v>
      </c>
      <c r="L79" t="s">
        <v>40</v>
      </c>
      <c r="M79" t="s">
        <v>41</v>
      </c>
      <c r="N79" t="s">
        <v>40</v>
      </c>
      <c r="O79" t="s">
        <v>40</v>
      </c>
      <c r="P79" t="s">
        <v>40</v>
      </c>
      <c r="Q79" t="s">
        <v>40</v>
      </c>
      <c r="R79" t="s">
        <v>40</v>
      </c>
      <c r="S79" t="s">
        <v>41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</row>
    <row r="80" spans="1:24">
      <c r="A80" t="s">
        <v>121</v>
      </c>
      <c r="B80">
        <v>440177</v>
      </c>
      <c r="C80">
        <v>44865</v>
      </c>
      <c r="D80">
        <v>0</v>
      </c>
      <c r="E80">
        <v>14</v>
      </c>
      <c r="F80">
        <v>2</v>
      </c>
      <c r="G80" t="s">
        <v>13</v>
      </c>
      <c r="H80" s="1">
        <v>38638</v>
      </c>
      <c r="J80" t="s">
        <v>121</v>
      </c>
      <c r="K80" t="s">
        <v>40</v>
      </c>
      <c r="L80" t="s">
        <v>40</v>
      </c>
      <c r="M80" t="s">
        <v>40</v>
      </c>
      <c r="N80" t="s">
        <v>40</v>
      </c>
      <c r="O80" t="s">
        <v>41</v>
      </c>
      <c r="P80" t="s">
        <v>40</v>
      </c>
      <c r="Q80" t="s">
        <v>40</v>
      </c>
      <c r="R80" t="s">
        <v>40</v>
      </c>
      <c r="S80" t="s">
        <v>40</v>
      </c>
      <c r="T80" t="s">
        <v>42</v>
      </c>
      <c r="U80" t="s">
        <v>40</v>
      </c>
      <c r="V80" t="s">
        <v>40</v>
      </c>
      <c r="W80" t="s">
        <v>40</v>
      </c>
      <c r="X80" t="s">
        <v>42</v>
      </c>
    </row>
    <row r="81" spans="1:24">
      <c r="A81" t="s">
        <v>122</v>
      </c>
      <c r="B81">
        <v>319634</v>
      </c>
      <c r="C81">
        <v>320981</v>
      </c>
      <c r="D81">
        <v>0</v>
      </c>
      <c r="E81">
        <v>5</v>
      </c>
      <c r="F81">
        <v>3</v>
      </c>
      <c r="G81" t="s">
        <v>1</v>
      </c>
      <c r="H81" s="1">
        <v>38279</v>
      </c>
      <c r="J81" t="s">
        <v>122</v>
      </c>
      <c r="K81" t="s">
        <v>40</v>
      </c>
      <c r="L81" t="s">
        <v>41</v>
      </c>
      <c r="M81" t="s">
        <v>40</v>
      </c>
      <c r="N81" t="s">
        <v>40</v>
      </c>
      <c r="O81" t="s">
        <v>40</v>
      </c>
      <c r="P81" t="s">
        <v>42</v>
      </c>
      <c r="Q81" t="s">
        <v>42</v>
      </c>
      <c r="R81" t="s">
        <v>42</v>
      </c>
      <c r="S81" t="s">
        <v>40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</row>
    <row r="82" spans="1:24">
      <c r="A82" t="s">
        <v>123</v>
      </c>
      <c r="B82">
        <v>451240</v>
      </c>
      <c r="C82">
        <v>179334</v>
      </c>
      <c r="D82">
        <v>14153</v>
      </c>
      <c r="E82">
        <v>6</v>
      </c>
      <c r="F82">
        <v>4</v>
      </c>
      <c r="G82" t="s">
        <v>1</v>
      </c>
      <c r="H82" s="1">
        <v>39867</v>
      </c>
      <c r="J82" t="s">
        <v>123</v>
      </c>
      <c r="K82" t="s">
        <v>40</v>
      </c>
      <c r="L82" t="s">
        <v>40</v>
      </c>
      <c r="M82" t="s">
        <v>40</v>
      </c>
      <c r="N82" t="s">
        <v>40</v>
      </c>
      <c r="O82" t="s">
        <v>42</v>
      </c>
      <c r="P82" t="s">
        <v>40</v>
      </c>
      <c r="Q82" t="s">
        <v>42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40</v>
      </c>
    </row>
    <row r="83" spans="1:24">
      <c r="A83" t="s">
        <v>124</v>
      </c>
      <c r="B83">
        <v>260463</v>
      </c>
      <c r="C83">
        <v>41189</v>
      </c>
      <c r="D83">
        <v>10570</v>
      </c>
      <c r="E83">
        <v>4</v>
      </c>
      <c r="F83">
        <v>2</v>
      </c>
      <c r="G83" t="s">
        <v>6</v>
      </c>
      <c r="H83" s="1">
        <v>37584</v>
      </c>
      <c r="J83" t="s">
        <v>124</v>
      </c>
      <c r="K83" t="s">
        <v>40</v>
      </c>
      <c r="L83" t="s">
        <v>41</v>
      </c>
      <c r="M83" t="s">
        <v>40</v>
      </c>
      <c r="N83" t="s">
        <v>40</v>
      </c>
      <c r="O83" t="s">
        <v>40</v>
      </c>
      <c r="P83" t="s">
        <v>42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42</v>
      </c>
      <c r="W83" t="s">
        <v>40</v>
      </c>
      <c r="X83" t="s">
        <v>40</v>
      </c>
    </row>
    <row r="84" spans="1:24">
      <c r="A84" t="s">
        <v>125</v>
      </c>
      <c r="B84">
        <v>338246</v>
      </c>
      <c r="C84">
        <v>481476</v>
      </c>
      <c r="D84">
        <v>0</v>
      </c>
      <c r="E84">
        <v>4</v>
      </c>
      <c r="F84">
        <v>2</v>
      </c>
      <c r="G84" t="s">
        <v>1</v>
      </c>
      <c r="H84" s="1">
        <v>38279</v>
      </c>
      <c r="J84" t="s">
        <v>125</v>
      </c>
      <c r="K84" t="s">
        <v>40</v>
      </c>
      <c r="L84" t="s">
        <v>40</v>
      </c>
      <c r="M84" t="s">
        <v>40</v>
      </c>
      <c r="N84" t="s">
        <v>40</v>
      </c>
      <c r="O84" t="s">
        <v>40</v>
      </c>
      <c r="P84" t="s">
        <v>40</v>
      </c>
      <c r="Q84" t="s">
        <v>40</v>
      </c>
      <c r="R84" t="s">
        <v>40</v>
      </c>
      <c r="S84" t="s">
        <v>41</v>
      </c>
      <c r="T84" t="s">
        <v>40</v>
      </c>
      <c r="U84" t="s">
        <v>40</v>
      </c>
      <c r="V84" t="s">
        <v>40</v>
      </c>
      <c r="W84" t="s">
        <v>40</v>
      </c>
      <c r="X84" t="s">
        <v>40</v>
      </c>
    </row>
    <row r="85" spans="1:24">
      <c r="A85" t="s">
        <v>126</v>
      </c>
      <c r="B85">
        <v>480093</v>
      </c>
      <c r="C85">
        <v>33055</v>
      </c>
      <c r="D85">
        <v>0</v>
      </c>
      <c r="E85">
        <v>6</v>
      </c>
      <c r="F85">
        <v>1</v>
      </c>
      <c r="G85" t="s">
        <v>14</v>
      </c>
      <c r="H85" s="1">
        <v>38778</v>
      </c>
      <c r="J85" t="s">
        <v>126</v>
      </c>
      <c r="K85" t="s">
        <v>41</v>
      </c>
      <c r="L85" t="s">
        <v>40</v>
      </c>
      <c r="M85" t="s">
        <v>40</v>
      </c>
      <c r="N85" t="s">
        <v>40</v>
      </c>
      <c r="O85" t="s">
        <v>40</v>
      </c>
      <c r="P85" t="s">
        <v>41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41</v>
      </c>
      <c r="X85" t="s">
        <v>42</v>
      </c>
    </row>
    <row r="86" spans="1:24">
      <c r="A86" t="s">
        <v>127</v>
      </c>
      <c r="B86">
        <v>315837</v>
      </c>
      <c r="C86">
        <v>35444</v>
      </c>
      <c r="D86">
        <v>19483</v>
      </c>
      <c r="E86">
        <v>9</v>
      </c>
      <c r="F86">
        <v>4</v>
      </c>
      <c r="G86" t="s">
        <v>14</v>
      </c>
      <c r="H86" s="1">
        <v>39052</v>
      </c>
      <c r="J86" t="s">
        <v>127</v>
      </c>
      <c r="K86" t="s">
        <v>40</v>
      </c>
      <c r="L86" t="s">
        <v>40</v>
      </c>
      <c r="M86" t="s">
        <v>40</v>
      </c>
      <c r="N86" t="s">
        <v>40</v>
      </c>
      <c r="O86" t="s">
        <v>40</v>
      </c>
      <c r="P86" t="s">
        <v>40</v>
      </c>
      <c r="Q86" t="s">
        <v>40</v>
      </c>
      <c r="R86" t="s">
        <v>40</v>
      </c>
      <c r="S86" t="s">
        <v>40</v>
      </c>
      <c r="T86" t="s">
        <v>40</v>
      </c>
      <c r="U86" t="s">
        <v>40</v>
      </c>
      <c r="V86" t="s">
        <v>40</v>
      </c>
      <c r="W86" t="s">
        <v>41</v>
      </c>
      <c r="X86" t="s">
        <v>40</v>
      </c>
    </row>
    <row r="87" spans="1:24">
      <c r="A87" t="s">
        <v>128</v>
      </c>
      <c r="B87">
        <v>294706</v>
      </c>
      <c r="C87">
        <v>43615</v>
      </c>
      <c r="D87">
        <v>17499</v>
      </c>
      <c r="E87">
        <v>7</v>
      </c>
      <c r="F87">
        <v>4</v>
      </c>
      <c r="G87" t="s">
        <v>14</v>
      </c>
      <c r="H87" s="1">
        <v>39192</v>
      </c>
      <c r="J87" t="s">
        <v>128</v>
      </c>
      <c r="K87" t="s">
        <v>40</v>
      </c>
      <c r="L87" t="s">
        <v>42</v>
      </c>
      <c r="M87" t="s">
        <v>40</v>
      </c>
      <c r="N87" t="s">
        <v>40</v>
      </c>
      <c r="O87" t="s">
        <v>40</v>
      </c>
      <c r="P87" t="s">
        <v>40</v>
      </c>
      <c r="Q87" t="s">
        <v>41</v>
      </c>
      <c r="R87" t="s">
        <v>40</v>
      </c>
      <c r="S87" t="s">
        <v>40</v>
      </c>
      <c r="T87" t="s">
        <v>40</v>
      </c>
      <c r="U87" t="s">
        <v>42</v>
      </c>
      <c r="V87" t="s">
        <v>41</v>
      </c>
      <c r="W87" t="s">
        <v>40</v>
      </c>
      <c r="X87" t="s">
        <v>40</v>
      </c>
    </row>
    <row r="88" spans="1:24">
      <c r="A88" t="s">
        <v>129</v>
      </c>
      <c r="B88">
        <v>297011</v>
      </c>
      <c r="C88">
        <v>50707</v>
      </c>
      <c r="D88">
        <v>13738</v>
      </c>
      <c r="E88">
        <v>1</v>
      </c>
      <c r="F88">
        <v>3</v>
      </c>
      <c r="G88" t="s">
        <v>6</v>
      </c>
      <c r="H88" s="1">
        <v>38721</v>
      </c>
      <c r="J88" t="s">
        <v>129</v>
      </c>
      <c r="K88" t="s">
        <v>40</v>
      </c>
      <c r="L88" t="s">
        <v>40</v>
      </c>
      <c r="M88" t="s">
        <v>40</v>
      </c>
      <c r="N88" t="s">
        <v>41</v>
      </c>
      <c r="O88" t="s">
        <v>40</v>
      </c>
      <c r="P88" t="s">
        <v>40</v>
      </c>
      <c r="Q88" t="s">
        <v>40</v>
      </c>
      <c r="R88" t="s">
        <v>40</v>
      </c>
      <c r="S88" t="s">
        <v>41</v>
      </c>
      <c r="T88" t="s">
        <v>40</v>
      </c>
      <c r="U88" t="s">
        <v>40</v>
      </c>
      <c r="V88" t="s">
        <v>42</v>
      </c>
      <c r="W88" t="s">
        <v>40</v>
      </c>
      <c r="X88" t="s">
        <v>40</v>
      </c>
    </row>
    <row r="89" spans="1:24">
      <c r="A89" t="s">
        <v>130</v>
      </c>
      <c r="B89">
        <v>262899</v>
      </c>
      <c r="C89">
        <v>39913</v>
      </c>
      <c r="D89">
        <v>6270</v>
      </c>
      <c r="E89">
        <v>6</v>
      </c>
      <c r="F89">
        <v>5</v>
      </c>
      <c r="G89" t="s">
        <v>4</v>
      </c>
      <c r="H89" s="1">
        <v>39489</v>
      </c>
      <c r="J89" t="s">
        <v>130</v>
      </c>
      <c r="K89" t="s">
        <v>40</v>
      </c>
      <c r="L89" t="s">
        <v>40</v>
      </c>
      <c r="M89" t="s">
        <v>40</v>
      </c>
      <c r="N89" t="s">
        <v>40</v>
      </c>
      <c r="O89" t="s">
        <v>40</v>
      </c>
      <c r="P89" t="s">
        <v>40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42</v>
      </c>
      <c r="X89" t="s">
        <v>42</v>
      </c>
    </row>
    <row r="90" spans="1:24">
      <c r="A90" t="s">
        <v>131</v>
      </c>
      <c r="B90">
        <v>442925</v>
      </c>
      <c r="C90">
        <v>63279</v>
      </c>
      <c r="D90">
        <v>8273</v>
      </c>
      <c r="E90">
        <v>2</v>
      </c>
      <c r="F90">
        <v>3</v>
      </c>
      <c r="G90" t="s">
        <v>4</v>
      </c>
      <c r="H90" s="1">
        <v>36999</v>
      </c>
      <c r="J90" t="s">
        <v>131</v>
      </c>
      <c r="K90" t="s">
        <v>40</v>
      </c>
      <c r="L90" t="s">
        <v>40</v>
      </c>
      <c r="M90" t="s">
        <v>40</v>
      </c>
      <c r="N90" t="s">
        <v>40</v>
      </c>
      <c r="O90" t="s">
        <v>40</v>
      </c>
      <c r="P90" t="s">
        <v>40</v>
      </c>
      <c r="Q90" t="s">
        <v>40</v>
      </c>
      <c r="R90" t="s">
        <v>40</v>
      </c>
      <c r="S90" t="s">
        <v>40</v>
      </c>
      <c r="T90" t="s">
        <v>40</v>
      </c>
      <c r="U90" t="s">
        <v>42</v>
      </c>
      <c r="V90" t="s">
        <v>40</v>
      </c>
      <c r="W90" t="s">
        <v>40</v>
      </c>
      <c r="X90" t="s">
        <v>41</v>
      </c>
    </row>
    <row r="91" spans="1:24">
      <c r="A91" t="s">
        <v>132</v>
      </c>
      <c r="B91">
        <v>478770</v>
      </c>
      <c r="C91">
        <v>72487</v>
      </c>
      <c r="D91">
        <v>16931</v>
      </c>
      <c r="E91">
        <v>6</v>
      </c>
      <c r="F91">
        <v>2</v>
      </c>
      <c r="G91" t="s">
        <v>7</v>
      </c>
      <c r="H91" s="1">
        <v>39814</v>
      </c>
      <c r="J91" t="s">
        <v>132</v>
      </c>
      <c r="K91" t="s">
        <v>42</v>
      </c>
      <c r="L91" t="s">
        <v>41</v>
      </c>
      <c r="M91" t="s">
        <v>40</v>
      </c>
      <c r="N91" t="s">
        <v>40</v>
      </c>
      <c r="O91" t="s">
        <v>40</v>
      </c>
      <c r="P91" t="s">
        <v>40</v>
      </c>
      <c r="Q91" t="s">
        <v>40</v>
      </c>
      <c r="R91" t="s">
        <v>40</v>
      </c>
      <c r="S91" t="s">
        <v>42</v>
      </c>
      <c r="T91" t="s">
        <v>40</v>
      </c>
      <c r="U91" t="s">
        <v>40</v>
      </c>
      <c r="V91" t="s">
        <v>40</v>
      </c>
      <c r="W91" t="s">
        <v>40</v>
      </c>
      <c r="X91" t="s">
        <v>40</v>
      </c>
    </row>
    <row r="92" spans="1:24">
      <c r="A92" t="s">
        <v>133</v>
      </c>
      <c r="B92">
        <v>264578</v>
      </c>
      <c r="C92">
        <v>62003</v>
      </c>
      <c r="D92">
        <v>20962</v>
      </c>
      <c r="E92">
        <v>8</v>
      </c>
      <c r="F92">
        <v>2</v>
      </c>
      <c r="G92" t="s">
        <v>3</v>
      </c>
      <c r="H92" s="1">
        <v>39289</v>
      </c>
      <c r="J92" t="s">
        <v>133</v>
      </c>
      <c r="K92" t="s">
        <v>40</v>
      </c>
      <c r="L92" t="s">
        <v>40</v>
      </c>
      <c r="M92" t="s">
        <v>40</v>
      </c>
      <c r="N92" t="s">
        <v>40</v>
      </c>
      <c r="O92" t="s">
        <v>40</v>
      </c>
      <c r="P92" t="s">
        <v>40</v>
      </c>
      <c r="Q92" t="s">
        <v>40</v>
      </c>
      <c r="R92" t="s">
        <v>40</v>
      </c>
      <c r="S92" t="s">
        <v>40</v>
      </c>
      <c r="T92" t="s">
        <v>42</v>
      </c>
      <c r="U92" t="s">
        <v>40</v>
      </c>
      <c r="V92" t="s">
        <v>40</v>
      </c>
      <c r="W92" t="s">
        <v>40</v>
      </c>
      <c r="X92" t="s">
        <v>40</v>
      </c>
    </row>
    <row r="93" spans="1:24">
      <c r="A93" t="s">
        <v>134</v>
      </c>
      <c r="B93">
        <v>382945</v>
      </c>
      <c r="C93">
        <v>65692</v>
      </c>
      <c r="D93">
        <v>0</v>
      </c>
      <c r="E93">
        <v>8</v>
      </c>
      <c r="F93">
        <v>5</v>
      </c>
      <c r="G93" t="s">
        <v>13</v>
      </c>
      <c r="H93" s="1">
        <v>37503</v>
      </c>
      <c r="J93" t="s">
        <v>134</v>
      </c>
      <c r="K93" t="s">
        <v>40</v>
      </c>
      <c r="L93" t="s">
        <v>40</v>
      </c>
      <c r="M93" t="s">
        <v>40</v>
      </c>
      <c r="N93" t="s">
        <v>40</v>
      </c>
      <c r="O93" t="s">
        <v>40</v>
      </c>
      <c r="P93" t="s">
        <v>40</v>
      </c>
      <c r="Q93" t="s">
        <v>40</v>
      </c>
      <c r="R93" t="s">
        <v>40</v>
      </c>
      <c r="S93" t="s">
        <v>42</v>
      </c>
      <c r="T93" t="s">
        <v>40</v>
      </c>
      <c r="U93" t="s">
        <v>40</v>
      </c>
      <c r="V93" t="s">
        <v>40</v>
      </c>
      <c r="W93" t="s">
        <v>40</v>
      </c>
      <c r="X93" t="s">
        <v>40</v>
      </c>
    </row>
    <row r="94" spans="1:24">
      <c r="A94" t="s">
        <v>135</v>
      </c>
      <c r="B94">
        <v>267081</v>
      </c>
      <c r="C94">
        <v>56460</v>
      </c>
      <c r="D94">
        <v>15348</v>
      </c>
      <c r="E94">
        <v>4</v>
      </c>
      <c r="F94">
        <v>2</v>
      </c>
      <c r="G94" t="s">
        <v>2</v>
      </c>
      <c r="H94" s="1">
        <v>40024</v>
      </c>
      <c r="J94" t="s">
        <v>135</v>
      </c>
      <c r="K94" t="s">
        <v>40</v>
      </c>
      <c r="L94" t="s">
        <v>40</v>
      </c>
      <c r="M94" t="s">
        <v>40</v>
      </c>
      <c r="N94" t="s">
        <v>40</v>
      </c>
      <c r="O94" t="s">
        <v>42</v>
      </c>
      <c r="P94" t="s">
        <v>40</v>
      </c>
      <c r="Q94" t="s">
        <v>42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</row>
    <row r="95" spans="1:24">
      <c r="A95" t="s">
        <v>136</v>
      </c>
      <c r="B95">
        <v>396501</v>
      </c>
      <c r="C95">
        <v>45682</v>
      </c>
      <c r="D95">
        <v>0</v>
      </c>
      <c r="E95">
        <v>4</v>
      </c>
      <c r="F95">
        <v>3</v>
      </c>
      <c r="G95" t="s">
        <v>13</v>
      </c>
      <c r="H95" s="1">
        <v>39394</v>
      </c>
      <c r="J95" t="s">
        <v>136</v>
      </c>
      <c r="K95" t="s">
        <v>40</v>
      </c>
      <c r="L95" t="s">
        <v>40</v>
      </c>
      <c r="M95" t="s">
        <v>40</v>
      </c>
      <c r="N95" t="s">
        <v>40</v>
      </c>
      <c r="O95" t="s">
        <v>40</v>
      </c>
      <c r="P95" t="s">
        <v>40</v>
      </c>
      <c r="Q95" t="s">
        <v>40</v>
      </c>
      <c r="R95" t="s">
        <v>41</v>
      </c>
      <c r="S95" t="s">
        <v>40</v>
      </c>
      <c r="T95" t="s">
        <v>42</v>
      </c>
      <c r="U95" t="s">
        <v>40</v>
      </c>
      <c r="V95" t="s">
        <v>41</v>
      </c>
      <c r="W95" t="s">
        <v>41</v>
      </c>
      <c r="X95" t="s">
        <v>40</v>
      </c>
    </row>
    <row r="96" spans="1:24">
      <c r="A96" t="s">
        <v>137</v>
      </c>
      <c r="B96">
        <v>442321</v>
      </c>
      <c r="C96">
        <v>52358</v>
      </c>
      <c r="D96">
        <v>0</v>
      </c>
      <c r="E96">
        <v>7</v>
      </c>
      <c r="F96">
        <v>5</v>
      </c>
      <c r="G96" t="s">
        <v>2</v>
      </c>
      <c r="H96" s="1">
        <v>38272</v>
      </c>
      <c r="J96" t="s">
        <v>137</v>
      </c>
      <c r="K96" t="s">
        <v>41</v>
      </c>
      <c r="L96" t="s">
        <v>40</v>
      </c>
      <c r="M96" t="s">
        <v>40</v>
      </c>
      <c r="N96" t="s">
        <v>40</v>
      </c>
      <c r="O96" t="s">
        <v>40</v>
      </c>
      <c r="P96" t="s">
        <v>41</v>
      </c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</row>
    <row r="97" spans="1:24">
      <c r="A97" t="s">
        <v>138</v>
      </c>
      <c r="B97">
        <v>359550</v>
      </c>
      <c r="C97">
        <v>71072</v>
      </c>
      <c r="D97">
        <v>21970</v>
      </c>
      <c r="E97">
        <v>6</v>
      </c>
      <c r="F97">
        <v>4</v>
      </c>
      <c r="G97" t="s">
        <v>2</v>
      </c>
      <c r="H97" s="1">
        <v>40066</v>
      </c>
      <c r="J97" t="s">
        <v>138</v>
      </c>
      <c r="K97" t="s">
        <v>41</v>
      </c>
      <c r="L97" t="s">
        <v>40</v>
      </c>
      <c r="M97" t="s">
        <v>40</v>
      </c>
      <c r="N97" t="s">
        <v>40</v>
      </c>
      <c r="O97" t="s">
        <v>40</v>
      </c>
      <c r="P97" t="s">
        <v>40</v>
      </c>
      <c r="Q97" t="s">
        <v>41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42</v>
      </c>
    </row>
    <row r="98" spans="1:24">
      <c r="A98" t="s">
        <v>139</v>
      </c>
      <c r="B98">
        <v>496206</v>
      </c>
      <c r="C98">
        <v>55228</v>
      </c>
      <c r="D98">
        <v>25140</v>
      </c>
      <c r="E98">
        <v>4</v>
      </c>
      <c r="F98">
        <v>4</v>
      </c>
      <c r="G98" t="s">
        <v>6</v>
      </c>
      <c r="H98" s="1">
        <v>40107</v>
      </c>
      <c r="J98" t="s">
        <v>139</v>
      </c>
      <c r="K98" t="s">
        <v>40</v>
      </c>
      <c r="L98" t="s">
        <v>40</v>
      </c>
      <c r="M98" t="s">
        <v>40</v>
      </c>
      <c r="N98" t="s">
        <v>40</v>
      </c>
      <c r="O98" t="s">
        <v>41</v>
      </c>
      <c r="P98" t="s">
        <v>42</v>
      </c>
      <c r="Q98" t="s">
        <v>40</v>
      </c>
      <c r="R98" t="s">
        <v>40</v>
      </c>
      <c r="S98" t="s">
        <v>40</v>
      </c>
      <c r="T98" t="s">
        <v>42</v>
      </c>
      <c r="U98" t="s">
        <v>40</v>
      </c>
      <c r="V98" t="s">
        <v>40</v>
      </c>
      <c r="W98" t="s">
        <v>40</v>
      </c>
      <c r="X98" t="s">
        <v>40</v>
      </c>
    </row>
    <row r="99" spans="1:24">
      <c r="A99" t="s">
        <v>140</v>
      </c>
      <c r="B99">
        <v>347491</v>
      </c>
      <c r="C99">
        <v>39507</v>
      </c>
      <c r="D99">
        <v>0</v>
      </c>
      <c r="E99">
        <v>7</v>
      </c>
      <c r="F99">
        <v>5</v>
      </c>
      <c r="G99" t="s">
        <v>14</v>
      </c>
      <c r="H99" s="1">
        <v>40048</v>
      </c>
      <c r="J99" t="s">
        <v>140</v>
      </c>
      <c r="K99" t="s">
        <v>40</v>
      </c>
      <c r="L99" t="s">
        <v>42</v>
      </c>
      <c r="M99" t="s">
        <v>42</v>
      </c>
      <c r="N99" t="s">
        <v>40</v>
      </c>
      <c r="O99" t="s">
        <v>40</v>
      </c>
      <c r="P99" t="s">
        <v>40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42</v>
      </c>
      <c r="W99" t="s">
        <v>40</v>
      </c>
      <c r="X9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B1:F30"/>
  <sheetViews>
    <sheetView zoomScaleNormal="100" workbookViewId="0">
      <selection sqref="A1:A10"/>
    </sheetView>
  </sheetViews>
  <sheetFormatPr defaultRowHeight="15"/>
  <sheetData>
    <row r="1" spans="2:6">
      <c r="F1">
        <v>15</v>
      </c>
    </row>
    <row r="15" spans="2:6">
      <c r="B15" s="21" t="s">
        <v>9</v>
      </c>
      <c r="C15" s="21"/>
      <c r="D15" s="21" t="str">
        <f>INDEX(Full_Name,F1)</f>
        <v>Bijoy</v>
      </c>
      <c r="E15" s="21"/>
    </row>
    <row r="16" spans="2:6">
      <c r="B16" s="18" t="s">
        <v>0</v>
      </c>
      <c r="C16" s="18"/>
      <c r="D16" s="19" t="str">
        <f>INDEX(Department,F1)</f>
        <v>Administration</v>
      </c>
      <c r="E16" s="20"/>
    </row>
    <row r="17" spans="2:6">
      <c r="B17" s="18" t="s">
        <v>18</v>
      </c>
      <c r="C17" s="18"/>
      <c r="D17" s="19">
        <f>INDEX(Hire_Date,F1)</f>
        <v>37132</v>
      </c>
      <c r="E17" s="20"/>
    </row>
    <row r="18" spans="2:6">
      <c r="B18" s="18" t="s">
        <v>22</v>
      </c>
      <c r="C18" s="18"/>
      <c r="D18" s="19">
        <f>INDEX(Salary,F1)</f>
        <v>451570</v>
      </c>
      <c r="E18" s="20"/>
    </row>
    <row r="19" spans="2:6">
      <c r="B19" s="18" t="s">
        <v>19</v>
      </c>
      <c r="C19" s="18"/>
      <c r="D19" s="19">
        <f>INDEX(Bonus,F1)</f>
        <v>44570</v>
      </c>
      <c r="E19" s="20"/>
    </row>
    <row r="20" spans="2:6">
      <c r="B20" s="18" t="s">
        <v>20</v>
      </c>
      <c r="C20" s="18"/>
      <c r="D20" s="19">
        <f>INDEX(Overtime,F1)</f>
        <v>0</v>
      </c>
      <c r="E20" s="20"/>
    </row>
    <row r="21" spans="2:6">
      <c r="B21" s="18" t="s">
        <v>15</v>
      </c>
      <c r="C21" s="18"/>
      <c r="D21" s="19">
        <f>INDEX(Sick_Days,F1)</f>
        <v>8</v>
      </c>
      <c r="E21" s="20"/>
    </row>
    <row r="22" spans="2:6">
      <c r="B22" s="18" t="s">
        <v>24</v>
      </c>
      <c r="C22" s="18"/>
      <c r="D22" s="19">
        <f>INDEX(Performance_Score,F1)</f>
        <v>4</v>
      </c>
      <c r="E22" s="20"/>
    </row>
    <row r="23" spans="2:6">
      <c r="B23" s="18"/>
      <c r="C23" s="18"/>
      <c r="D23" s="19"/>
      <c r="E23" s="20"/>
    </row>
    <row r="24" spans="2:6">
      <c r="B24" s="18" t="s">
        <v>147</v>
      </c>
      <c r="C24" s="18"/>
      <c r="D24" s="19" t="e">
        <f ca="1">INDEX(INDIRECT(C27),MATCH("L",INDIRECT(B27),0))</f>
        <v>#N/A</v>
      </c>
      <c r="E24" s="20"/>
    </row>
    <row r="27" spans="2:6">
      <c r="B27" t="str">
        <f>"'Employee List'!K"&amp;(F1+1)&amp;":"&amp;"X"&amp;(F1+1)</f>
        <v>'Employee List'!K16:X16</v>
      </c>
      <c r="C27" t="str">
        <f>"'Employee List'!K1:X1"</f>
        <v>'Employee List'!K1:X1</v>
      </c>
    </row>
    <row r="30" spans="2:6">
      <c r="D30" t="str">
        <f>"A1:A10"</f>
        <v>A1:A10</v>
      </c>
      <c r="F30">
        <f ca="1">SUM(INDIRECT(D30))</f>
        <v>0</v>
      </c>
    </row>
  </sheetData>
  <mergeCells count="20">
    <mergeCell ref="B15:C15"/>
    <mergeCell ref="B16:C16"/>
    <mergeCell ref="B17:C17"/>
    <mergeCell ref="B18:C18"/>
    <mergeCell ref="D15:E15"/>
    <mergeCell ref="D16:E16"/>
    <mergeCell ref="D17:E17"/>
    <mergeCell ref="D18:E18"/>
    <mergeCell ref="D19:E19"/>
    <mergeCell ref="B19:C19"/>
    <mergeCell ref="B20:C20"/>
    <mergeCell ref="B24:C24"/>
    <mergeCell ref="D24:E24"/>
    <mergeCell ref="B23:C23"/>
    <mergeCell ref="D23:E23"/>
    <mergeCell ref="B21:C21"/>
    <mergeCell ref="B22:C22"/>
    <mergeCell ref="D20:E20"/>
    <mergeCell ref="D21:E21"/>
    <mergeCell ref="D22:E2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S100"/>
  <sheetViews>
    <sheetView workbookViewId="0">
      <selection activeCell="B22" sqref="B22"/>
    </sheetView>
  </sheetViews>
  <sheetFormatPr defaultRowHeight="15"/>
  <cols>
    <col min="1" max="1" width="18.5703125" bestFit="1" customWidth="1"/>
    <col min="2" max="2" width="11.140625" bestFit="1" customWidth="1"/>
    <col min="3" max="3" width="11.28515625" bestFit="1" customWidth="1"/>
    <col min="4" max="4" width="14.42578125" bestFit="1" customWidth="1"/>
    <col min="5" max="5" width="9.85546875" bestFit="1" customWidth="1"/>
    <col min="6" max="6" width="21" bestFit="1" customWidth="1"/>
    <col min="7" max="7" width="14.140625" bestFit="1" customWidth="1"/>
    <col min="8" max="8" width="14" bestFit="1" customWidth="1"/>
    <col min="9" max="9" width="16.85546875" bestFit="1" customWidth="1"/>
    <col min="10" max="10" width="3" bestFit="1" customWidth="1"/>
    <col min="11" max="11" width="14.85546875" bestFit="1" customWidth="1"/>
    <col min="12" max="12" width="11.28515625" bestFit="1" customWidth="1"/>
  </cols>
  <sheetData>
    <row r="1" spans="1:19" s="14" customFormat="1" ht="15.75">
      <c r="A1" s="22" t="s">
        <v>141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>
      <c r="A2" s="15" t="s">
        <v>142</v>
      </c>
      <c r="D2" s="4" t="s">
        <v>8</v>
      </c>
      <c r="E2" s="3" t="s">
        <v>9</v>
      </c>
      <c r="K2" s="3" t="s">
        <v>10</v>
      </c>
      <c r="L2" s="3" t="s">
        <v>143</v>
      </c>
      <c r="O2" s="10" t="s">
        <v>22</v>
      </c>
    </row>
    <row r="3" spans="1:19">
      <c r="A3" t="s">
        <v>3</v>
      </c>
      <c r="C3" s="1">
        <v>37256</v>
      </c>
      <c r="D3">
        <v>2001</v>
      </c>
      <c r="E3">
        <f>COUNTIF(Hire_Date,"&lt;"&amp;Calculations!C11)</f>
        <v>98</v>
      </c>
      <c r="H3">
        <v>0</v>
      </c>
      <c r="I3">
        <v>300000</v>
      </c>
      <c r="J3">
        <f t="shared" ref="J3:J10" si="0">COUNTIF(Salary,"&lt;"&amp;I3)</f>
        <v>15</v>
      </c>
      <c r="K3" s="2" t="str">
        <f>H3&amp;"-"&amp;I3</f>
        <v>0-300000</v>
      </c>
      <c r="L3">
        <f>J3</f>
        <v>15</v>
      </c>
      <c r="O3">
        <v>252020</v>
      </c>
    </row>
    <row r="4" spans="1:19">
      <c r="A4" t="s">
        <v>2</v>
      </c>
      <c r="C4" s="1">
        <v>37621</v>
      </c>
      <c r="D4">
        <v>2002</v>
      </c>
      <c r="E4">
        <f>COUNTIF(Hire_Date,"&lt;"&amp;Calculations!C8)</f>
        <v>59</v>
      </c>
      <c r="H4">
        <v>300001</v>
      </c>
      <c r="I4">
        <v>400000</v>
      </c>
      <c r="J4">
        <f t="shared" si="0"/>
        <v>47</v>
      </c>
      <c r="K4" s="2" t="str">
        <f t="shared" ref="K4:K10" si="1">H4&amp;"-"&amp;I4</f>
        <v>300001-400000</v>
      </c>
      <c r="L4">
        <f>J4-L3</f>
        <v>32</v>
      </c>
      <c r="O4">
        <v>253906</v>
      </c>
    </row>
    <row r="5" spans="1:19">
      <c r="A5" t="s">
        <v>7</v>
      </c>
      <c r="C5" s="1">
        <v>37986</v>
      </c>
      <c r="D5">
        <v>2003</v>
      </c>
      <c r="E5">
        <f>COUNTIF(Hire_Date,"&lt;"&amp;Calculations!C4)</f>
        <v>24</v>
      </c>
      <c r="H5">
        <v>400001</v>
      </c>
      <c r="I5">
        <v>500000</v>
      </c>
      <c r="J5">
        <f t="shared" si="0"/>
        <v>91</v>
      </c>
      <c r="K5" s="2" t="str">
        <f t="shared" si="1"/>
        <v>400001-500000</v>
      </c>
      <c r="L5">
        <f t="shared" ref="L5:L10" si="2">J5-L4</f>
        <v>59</v>
      </c>
      <c r="O5">
        <v>260463</v>
      </c>
    </row>
    <row r="6" spans="1:19">
      <c r="A6" t="s">
        <v>4</v>
      </c>
      <c r="C6" s="1">
        <v>38352</v>
      </c>
      <c r="D6">
        <v>2004</v>
      </c>
      <c r="E6">
        <f>COUNTIF(Hire_Date,"&lt;"&amp;Calculations!C10)</f>
        <v>85</v>
      </c>
      <c r="H6">
        <v>500001</v>
      </c>
      <c r="I6">
        <v>600000</v>
      </c>
      <c r="J6">
        <f t="shared" si="0"/>
        <v>91</v>
      </c>
      <c r="K6" s="2" t="str">
        <f t="shared" si="1"/>
        <v>500001-600000</v>
      </c>
      <c r="L6">
        <f t="shared" si="2"/>
        <v>32</v>
      </c>
      <c r="O6">
        <v>260693</v>
      </c>
    </row>
    <row r="7" spans="1:19">
      <c r="A7" t="s">
        <v>13</v>
      </c>
      <c r="C7" s="1">
        <v>38717</v>
      </c>
      <c r="D7">
        <v>2005</v>
      </c>
      <c r="E7">
        <f>COUNTIF(Hire_Date,"&lt;"&amp;Calculations!C6)</f>
        <v>40</v>
      </c>
      <c r="H7">
        <v>600001</v>
      </c>
      <c r="I7">
        <v>700000</v>
      </c>
      <c r="J7">
        <f t="shared" si="0"/>
        <v>91</v>
      </c>
      <c r="K7" s="2" t="str">
        <f t="shared" si="1"/>
        <v>600001-700000</v>
      </c>
      <c r="L7">
        <f t="shared" si="2"/>
        <v>59</v>
      </c>
      <c r="O7">
        <v>262899</v>
      </c>
    </row>
    <row r="8" spans="1:19">
      <c r="A8" t="s">
        <v>6</v>
      </c>
      <c r="C8" s="1">
        <v>39082</v>
      </c>
      <c r="D8">
        <v>2006</v>
      </c>
      <c r="E8">
        <f>COUNTIF(Hire_Date,"&lt;"&amp;Calculations!C9)</f>
        <v>68</v>
      </c>
      <c r="H8">
        <v>700001</v>
      </c>
      <c r="I8">
        <v>800000</v>
      </c>
      <c r="J8">
        <f t="shared" si="0"/>
        <v>91</v>
      </c>
      <c r="K8" s="2" t="str">
        <f t="shared" si="1"/>
        <v>700001-800000</v>
      </c>
      <c r="L8">
        <f t="shared" si="2"/>
        <v>32</v>
      </c>
      <c r="O8">
        <v>264578</v>
      </c>
    </row>
    <row r="9" spans="1:19">
      <c r="A9" t="s">
        <v>5</v>
      </c>
      <c r="C9" s="1">
        <v>39447</v>
      </c>
      <c r="D9">
        <v>2007</v>
      </c>
      <c r="E9">
        <f>COUNTIF(Hire_Date,"&lt;"&amp;Calculations!C7)</f>
        <v>47</v>
      </c>
      <c r="H9">
        <v>800001</v>
      </c>
      <c r="I9">
        <v>900000</v>
      </c>
      <c r="J9">
        <f t="shared" si="0"/>
        <v>91</v>
      </c>
      <c r="K9" s="2" t="str">
        <f t="shared" si="1"/>
        <v>800001-900000</v>
      </c>
      <c r="L9">
        <f t="shared" si="2"/>
        <v>59</v>
      </c>
      <c r="O9">
        <v>265611</v>
      </c>
    </row>
    <row r="10" spans="1:19">
      <c r="A10" t="s">
        <v>14</v>
      </c>
      <c r="C10" s="1">
        <v>39813</v>
      </c>
      <c r="D10">
        <v>2008</v>
      </c>
      <c r="E10">
        <f>COUNTIF(Hire_Date,"&lt;"&amp;Calculations!C3)</f>
        <v>7</v>
      </c>
      <c r="H10">
        <v>900001</v>
      </c>
      <c r="I10">
        <v>1000000</v>
      </c>
      <c r="J10">
        <f t="shared" si="0"/>
        <v>91</v>
      </c>
      <c r="K10" s="2" t="str">
        <f t="shared" si="1"/>
        <v>900001-1000000</v>
      </c>
      <c r="L10">
        <f t="shared" si="2"/>
        <v>32</v>
      </c>
      <c r="O10">
        <v>267081</v>
      </c>
    </row>
    <row r="11" spans="1:19">
      <c r="A11" t="s">
        <v>1</v>
      </c>
      <c r="C11" s="1">
        <v>40178</v>
      </c>
      <c r="D11">
        <v>2009</v>
      </c>
      <c r="E11">
        <f>COUNTIF(Hire_Date,"&lt;"&amp;Calculations!C5)</f>
        <v>27</v>
      </c>
      <c r="O11">
        <v>274614</v>
      </c>
    </row>
    <row r="12" spans="1:19">
      <c r="O12">
        <v>287748</v>
      </c>
    </row>
    <row r="13" spans="1:19">
      <c r="O13">
        <v>290177</v>
      </c>
    </row>
    <row r="14" spans="1:19" ht="25.5" customHeight="1">
      <c r="A14" s="16" t="s">
        <v>0</v>
      </c>
      <c r="B14" s="17" t="s">
        <v>144</v>
      </c>
      <c r="C14" s="16" t="s">
        <v>145</v>
      </c>
      <c r="D14" s="16" t="s">
        <v>146</v>
      </c>
      <c r="E14" s="16" t="s">
        <v>21</v>
      </c>
      <c r="F14" s="16" t="s">
        <v>12</v>
      </c>
      <c r="G14" s="16" t="s">
        <v>11</v>
      </c>
      <c r="H14" s="16" t="s">
        <v>16</v>
      </c>
      <c r="I14" s="16" t="s">
        <v>17</v>
      </c>
      <c r="O14">
        <v>294438</v>
      </c>
    </row>
    <row r="15" spans="1:19">
      <c r="A15" t="s">
        <v>3</v>
      </c>
      <c r="B15">
        <f t="shared" ref="B15:B23" si="3">SUMIF(Department,$A15,Salary)</f>
        <v>3390773</v>
      </c>
      <c r="C15">
        <f t="shared" ref="C15:C23" si="4">SUMIF(Department,$A15,Bonus)</f>
        <v>523989</v>
      </c>
      <c r="D15">
        <f t="shared" ref="D15:D23" si="5">SUMIF(Department,$A15,Overtime)</f>
        <v>55230</v>
      </c>
      <c r="E15">
        <f>SUM(B15:D15)</f>
        <v>3969992</v>
      </c>
      <c r="F15">
        <f t="shared" ref="F15:F23" si="6">COUNTIF(Department,A15)</f>
        <v>10</v>
      </c>
      <c r="G15">
        <f t="shared" ref="G15:G23" si="7">E15/COUNTA(Department)</f>
        <v>40510.122448979593</v>
      </c>
      <c r="H15">
        <f t="shared" ref="H15:H23" si="8">SUMIF(Department,$A15,Sick_Days)</f>
        <v>66</v>
      </c>
      <c r="I15">
        <f t="shared" ref="I15:I23" si="9">H15/COUNTA(Department)</f>
        <v>0.67346938775510201</v>
      </c>
      <c r="O15">
        <v>294706</v>
      </c>
    </row>
    <row r="16" spans="1:19">
      <c r="A16" t="s">
        <v>2</v>
      </c>
      <c r="B16">
        <f t="shared" si="3"/>
        <v>4928985</v>
      </c>
      <c r="C16">
        <f t="shared" si="4"/>
        <v>815519</v>
      </c>
      <c r="D16">
        <f t="shared" si="5"/>
        <v>105538</v>
      </c>
      <c r="E16">
        <f t="shared" ref="E16:E23" si="10">SUM(B16:D16)</f>
        <v>5850042</v>
      </c>
      <c r="F16">
        <f t="shared" si="6"/>
        <v>13</v>
      </c>
      <c r="G16">
        <f t="shared" si="7"/>
        <v>59694.306122448979</v>
      </c>
      <c r="H16">
        <f t="shared" si="8"/>
        <v>78</v>
      </c>
      <c r="I16">
        <f t="shared" si="9"/>
        <v>0.79591836734693877</v>
      </c>
      <c r="O16">
        <v>296839</v>
      </c>
    </row>
    <row r="17" spans="1:15">
      <c r="A17" t="s">
        <v>7</v>
      </c>
      <c r="B17">
        <f t="shared" si="3"/>
        <v>3021675</v>
      </c>
      <c r="C17">
        <f t="shared" si="4"/>
        <v>569848</v>
      </c>
      <c r="D17">
        <f t="shared" si="5"/>
        <v>54813</v>
      </c>
      <c r="E17">
        <f t="shared" si="10"/>
        <v>3646336</v>
      </c>
      <c r="F17">
        <f t="shared" si="6"/>
        <v>9</v>
      </c>
      <c r="G17">
        <f t="shared" si="7"/>
        <v>37207.510204081635</v>
      </c>
      <c r="H17">
        <f t="shared" si="8"/>
        <v>50</v>
      </c>
      <c r="I17">
        <f t="shared" si="9"/>
        <v>0.51020408163265307</v>
      </c>
      <c r="O17">
        <v>297011</v>
      </c>
    </row>
    <row r="18" spans="1:15">
      <c r="A18" t="s">
        <v>4</v>
      </c>
      <c r="B18">
        <f t="shared" si="3"/>
        <v>4194424</v>
      </c>
      <c r="C18">
        <f t="shared" si="4"/>
        <v>554127</v>
      </c>
      <c r="D18">
        <f t="shared" si="5"/>
        <v>132966</v>
      </c>
      <c r="E18">
        <f t="shared" si="10"/>
        <v>4881517</v>
      </c>
      <c r="F18">
        <f t="shared" si="6"/>
        <v>11</v>
      </c>
      <c r="G18">
        <f t="shared" si="7"/>
        <v>49811.397959183676</v>
      </c>
      <c r="H18">
        <f t="shared" si="8"/>
        <v>54</v>
      </c>
      <c r="I18">
        <f t="shared" si="9"/>
        <v>0.55102040816326525</v>
      </c>
      <c r="O18">
        <v>300318</v>
      </c>
    </row>
    <row r="19" spans="1:15">
      <c r="A19" t="s">
        <v>13</v>
      </c>
      <c r="B19">
        <f t="shared" si="3"/>
        <v>4000499</v>
      </c>
      <c r="C19">
        <f t="shared" si="4"/>
        <v>672266</v>
      </c>
      <c r="D19">
        <f t="shared" si="5"/>
        <v>133580</v>
      </c>
      <c r="E19">
        <f t="shared" si="10"/>
        <v>4806345</v>
      </c>
      <c r="F19">
        <f t="shared" si="6"/>
        <v>13</v>
      </c>
      <c r="G19">
        <f t="shared" si="7"/>
        <v>49044.336734693876</v>
      </c>
      <c r="H19">
        <f t="shared" si="8"/>
        <v>117</v>
      </c>
      <c r="I19">
        <f t="shared" si="9"/>
        <v>1.1938775510204083</v>
      </c>
      <c r="O19">
        <v>304758</v>
      </c>
    </row>
    <row r="20" spans="1:15">
      <c r="A20" t="s">
        <v>6</v>
      </c>
      <c r="B20">
        <f t="shared" si="3"/>
        <v>2343571</v>
      </c>
      <c r="C20">
        <f t="shared" si="4"/>
        <v>314041</v>
      </c>
      <c r="D20">
        <f t="shared" si="5"/>
        <v>71342</v>
      </c>
      <c r="E20">
        <f t="shared" si="10"/>
        <v>2728954</v>
      </c>
      <c r="F20">
        <f t="shared" si="6"/>
        <v>6</v>
      </c>
      <c r="G20">
        <f t="shared" si="7"/>
        <v>27846.469387755104</v>
      </c>
      <c r="H20">
        <f t="shared" si="8"/>
        <v>25</v>
      </c>
      <c r="I20">
        <f t="shared" si="9"/>
        <v>0.25510204081632654</v>
      </c>
      <c r="O20">
        <v>309751</v>
      </c>
    </row>
    <row r="21" spans="1:15">
      <c r="A21" t="s">
        <v>5</v>
      </c>
      <c r="B21">
        <f t="shared" si="3"/>
        <v>3572331</v>
      </c>
      <c r="C21">
        <f t="shared" si="4"/>
        <v>521567</v>
      </c>
      <c r="D21">
        <f t="shared" si="5"/>
        <v>91373</v>
      </c>
      <c r="E21">
        <f t="shared" si="10"/>
        <v>4185271</v>
      </c>
      <c r="F21">
        <f t="shared" si="6"/>
        <v>10</v>
      </c>
      <c r="G21">
        <f t="shared" si="7"/>
        <v>42706.84693877551</v>
      </c>
      <c r="H21">
        <f t="shared" si="8"/>
        <v>62</v>
      </c>
      <c r="I21">
        <f t="shared" si="9"/>
        <v>0.63265306122448983</v>
      </c>
      <c r="O21">
        <v>315837</v>
      </c>
    </row>
    <row r="22" spans="1:15">
      <c r="A22" t="s">
        <v>14</v>
      </c>
      <c r="B22">
        <f t="shared" si="3"/>
        <v>5768529</v>
      </c>
      <c r="C22">
        <f t="shared" si="4"/>
        <v>692075</v>
      </c>
      <c r="D22">
        <f t="shared" si="5"/>
        <v>133429</v>
      </c>
      <c r="E22">
        <f t="shared" si="10"/>
        <v>6594033</v>
      </c>
      <c r="F22">
        <f t="shared" si="6"/>
        <v>15</v>
      </c>
      <c r="G22">
        <f t="shared" si="7"/>
        <v>67286.051020408166</v>
      </c>
      <c r="H22">
        <f t="shared" si="8"/>
        <v>95</v>
      </c>
      <c r="I22">
        <f t="shared" si="9"/>
        <v>0.96938775510204078</v>
      </c>
      <c r="O22">
        <v>317240</v>
      </c>
    </row>
    <row r="23" spans="1:15">
      <c r="A23" t="s">
        <v>1</v>
      </c>
      <c r="B23">
        <f t="shared" si="3"/>
        <v>4220873</v>
      </c>
      <c r="C23">
        <f t="shared" si="4"/>
        <v>3348217</v>
      </c>
      <c r="D23">
        <f t="shared" si="5"/>
        <v>123387</v>
      </c>
      <c r="E23">
        <f t="shared" si="10"/>
        <v>7692477</v>
      </c>
      <c r="F23">
        <f t="shared" si="6"/>
        <v>11</v>
      </c>
      <c r="G23">
        <f t="shared" si="7"/>
        <v>78494.663265306124</v>
      </c>
      <c r="H23">
        <f t="shared" si="8"/>
        <v>59</v>
      </c>
      <c r="I23">
        <f t="shared" si="9"/>
        <v>0.60204081632653061</v>
      </c>
      <c r="O23">
        <v>317311</v>
      </c>
    </row>
    <row r="24" spans="1:15">
      <c r="O24">
        <v>319634</v>
      </c>
    </row>
    <row r="25" spans="1:15">
      <c r="O25">
        <v>320124</v>
      </c>
    </row>
    <row r="26" spans="1:15">
      <c r="O26">
        <v>325165</v>
      </c>
    </row>
    <row r="27" spans="1:15">
      <c r="O27">
        <v>328267</v>
      </c>
    </row>
    <row r="28" spans="1:15">
      <c r="O28">
        <v>338246</v>
      </c>
    </row>
    <row r="29" spans="1:15">
      <c r="O29">
        <v>341822</v>
      </c>
    </row>
    <row r="30" spans="1:15">
      <c r="O30">
        <v>344650</v>
      </c>
    </row>
    <row r="31" spans="1:15">
      <c r="O31">
        <v>347491</v>
      </c>
    </row>
    <row r="32" spans="1:15">
      <c r="O32">
        <v>349514</v>
      </c>
    </row>
    <row r="33" spans="15:15">
      <c r="O33">
        <v>352585</v>
      </c>
    </row>
    <row r="34" spans="15:15">
      <c r="O34">
        <v>353477</v>
      </c>
    </row>
    <row r="35" spans="15:15">
      <c r="O35">
        <v>353489</v>
      </c>
    </row>
    <row r="36" spans="15:15">
      <c r="O36">
        <v>354024</v>
      </c>
    </row>
    <row r="37" spans="15:15">
      <c r="O37">
        <v>354302</v>
      </c>
    </row>
    <row r="38" spans="15:15">
      <c r="O38">
        <v>358818</v>
      </c>
    </row>
    <row r="39" spans="15:15">
      <c r="O39">
        <v>359550</v>
      </c>
    </row>
    <row r="40" spans="15:15">
      <c r="O40">
        <v>360488</v>
      </c>
    </row>
    <row r="41" spans="15:15">
      <c r="O41">
        <v>361624</v>
      </c>
    </row>
    <row r="42" spans="15:15">
      <c r="O42">
        <v>363264</v>
      </c>
    </row>
    <row r="43" spans="15:15">
      <c r="O43">
        <v>382780</v>
      </c>
    </row>
    <row r="44" spans="15:15">
      <c r="O44">
        <v>382945</v>
      </c>
    </row>
    <row r="45" spans="15:15">
      <c r="O45">
        <v>385438</v>
      </c>
    </row>
    <row r="46" spans="15:15">
      <c r="O46">
        <v>387864</v>
      </c>
    </row>
    <row r="47" spans="15:15">
      <c r="O47">
        <v>393029</v>
      </c>
    </row>
    <row r="48" spans="15:15">
      <c r="O48">
        <v>394113</v>
      </c>
    </row>
    <row r="49" spans="15:15">
      <c r="O49">
        <v>396501</v>
      </c>
    </row>
    <row r="50" spans="15:15">
      <c r="O50">
        <v>400152</v>
      </c>
    </row>
    <row r="51" spans="15:15">
      <c r="O51">
        <v>401989</v>
      </c>
    </row>
    <row r="52" spans="15:15">
      <c r="O52">
        <v>402298</v>
      </c>
    </row>
    <row r="53" spans="15:15">
      <c r="O53">
        <v>403629</v>
      </c>
    </row>
    <row r="54" spans="15:15">
      <c r="O54">
        <v>418116</v>
      </c>
    </row>
    <row r="55" spans="15:15">
      <c r="O55">
        <v>423077</v>
      </c>
    </row>
    <row r="56" spans="15:15">
      <c r="O56">
        <v>424491</v>
      </c>
    </row>
    <row r="57" spans="15:15">
      <c r="O57">
        <v>427385</v>
      </c>
    </row>
    <row r="58" spans="15:15">
      <c r="O58">
        <v>432478</v>
      </c>
    </row>
    <row r="59" spans="15:15">
      <c r="O59">
        <v>440177</v>
      </c>
    </row>
    <row r="60" spans="15:15">
      <c r="O60">
        <v>440353</v>
      </c>
    </row>
    <row r="61" spans="15:15">
      <c r="O61">
        <v>442321</v>
      </c>
    </row>
    <row r="62" spans="15:15">
      <c r="O62">
        <v>442925</v>
      </c>
    </row>
    <row r="63" spans="15:15">
      <c r="O63">
        <v>443954</v>
      </c>
    </row>
    <row r="64" spans="15:15">
      <c r="O64">
        <v>444573</v>
      </c>
    </row>
    <row r="65" spans="15:15">
      <c r="O65">
        <v>449702</v>
      </c>
    </row>
    <row r="66" spans="15:15">
      <c r="O66">
        <v>449943</v>
      </c>
    </row>
    <row r="67" spans="15:15">
      <c r="O67">
        <v>450348</v>
      </c>
    </row>
    <row r="68" spans="15:15">
      <c r="O68">
        <v>451240</v>
      </c>
    </row>
    <row r="69" spans="15:15">
      <c r="O69">
        <v>451504</v>
      </c>
    </row>
    <row r="70" spans="15:15">
      <c r="O70">
        <v>451570</v>
      </c>
    </row>
    <row r="71" spans="15:15">
      <c r="O71">
        <v>456438</v>
      </c>
    </row>
    <row r="72" spans="15:15">
      <c r="O72">
        <v>457260</v>
      </c>
    </row>
    <row r="73" spans="15:15">
      <c r="O73">
        <v>460308</v>
      </c>
    </row>
    <row r="74" spans="15:15">
      <c r="O74">
        <v>466919</v>
      </c>
    </row>
    <row r="75" spans="15:15">
      <c r="O75">
        <v>468184</v>
      </c>
    </row>
    <row r="76" spans="15:15">
      <c r="O76">
        <v>472366</v>
      </c>
    </row>
    <row r="77" spans="15:15">
      <c r="O77">
        <v>476445</v>
      </c>
    </row>
    <row r="78" spans="15:15">
      <c r="O78">
        <v>478408</v>
      </c>
    </row>
    <row r="79" spans="15:15">
      <c r="O79">
        <v>478631</v>
      </c>
    </row>
    <row r="80" spans="15:15">
      <c r="O80">
        <v>478770</v>
      </c>
    </row>
    <row r="81" spans="15:15">
      <c r="O81">
        <v>480093</v>
      </c>
    </row>
    <row r="82" spans="15:15">
      <c r="O82">
        <v>481170</v>
      </c>
    </row>
    <row r="83" spans="15:15">
      <c r="O83">
        <v>481388</v>
      </c>
    </row>
    <row r="84" spans="15:15">
      <c r="O84">
        <v>482508</v>
      </c>
    </row>
    <row r="85" spans="15:15">
      <c r="O85">
        <v>483800</v>
      </c>
    </row>
    <row r="86" spans="15:15">
      <c r="O86">
        <v>488799</v>
      </c>
    </row>
    <row r="87" spans="15:15">
      <c r="O87">
        <v>491485</v>
      </c>
    </row>
    <row r="88" spans="15:15">
      <c r="O88">
        <v>492916</v>
      </c>
    </row>
    <row r="89" spans="15:15">
      <c r="O89">
        <v>493347</v>
      </c>
    </row>
    <row r="90" spans="15:15">
      <c r="O90">
        <v>493890</v>
      </c>
    </row>
    <row r="91" spans="15:15">
      <c r="O91">
        <v>496206</v>
      </c>
    </row>
    <row r="92" spans="15:15">
      <c r="O92">
        <v>496359</v>
      </c>
    </row>
    <row r="93" spans="15:15">
      <c r="O93">
        <v>496542</v>
      </c>
    </row>
    <row r="94" spans="15:15">
      <c r="O94" t="b">
        <v>0</v>
      </c>
    </row>
    <row r="95" spans="15:15">
      <c r="O95" t="b">
        <v>0</v>
      </c>
    </row>
    <row r="96" spans="15:15">
      <c r="O96" t="b">
        <v>0</v>
      </c>
    </row>
    <row r="97" spans="15:15">
      <c r="O97" t="b">
        <v>0</v>
      </c>
    </row>
    <row r="98" spans="15:15">
      <c r="O98" t="b">
        <v>0</v>
      </c>
    </row>
    <row r="99" spans="15:15">
      <c r="O99" t="b">
        <v>0</v>
      </c>
    </row>
    <row r="100" spans="15:15">
      <c r="O100" t="b">
        <v>0</v>
      </c>
    </row>
  </sheetData>
  <sortState ref="O3:O100">
    <sortCondition ref="O3:O100"/>
  </sortState>
  <mergeCells count="1"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G11"/>
  <sheetViews>
    <sheetView workbookViewId="0"/>
  </sheetViews>
  <sheetFormatPr defaultRowHeight="15"/>
  <sheetData>
    <row r="1" spans="1:7">
      <c r="A1" t="s">
        <v>30</v>
      </c>
    </row>
    <row r="2" spans="1:7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1:7">
      <c r="A3" t="s">
        <v>28</v>
      </c>
    </row>
    <row r="4" spans="1:7" ht="409.5">
      <c r="A4" s="6" t="s">
        <v>32</v>
      </c>
    </row>
    <row r="5" spans="1:7">
      <c r="A5" t="s">
        <v>29</v>
      </c>
    </row>
    <row r="6" spans="1:7">
      <c r="A6" t="s">
        <v>25</v>
      </c>
    </row>
    <row r="7" spans="1:7" ht="409.5">
      <c r="A7" s="6" t="s">
        <v>31</v>
      </c>
    </row>
    <row r="8" spans="1:7">
      <c r="A8" t="s">
        <v>27</v>
      </c>
    </row>
    <row r="11" spans="1:7">
      <c r="A11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1B24F1-66F4-4348-90C9-91ECF397A6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Employee List</vt:lpstr>
      <vt:lpstr>Dashboard</vt:lpstr>
      <vt:lpstr>Calculations</vt:lpstr>
      <vt:lpstr>Bonus</vt:lpstr>
      <vt:lpstr>datename</vt:lpstr>
      <vt:lpstr>Department</vt:lpstr>
      <vt:lpstr>depname</vt:lpstr>
      <vt:lpstr>fffffff</vt:lpstr>
      <vt:lpstr>Full_Name</vt:lpstr>
      <vt:lpstr>Hire_Date</vt:lpstr>
      <vt:lpstr>lll</vt:lpstr>
      <vt:lpstr>Overtime</vt:lpstr>
      <vt:lpstr>Performance_Score</vt:lpstr>
      <vt:lpstr>Salary</vt:lpstr>
      <vt:lpstr>Sick_Days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Kunaal</cp:lastModifiedBy>
  <dcterms:created xsi:type="dcterms:W3CDTF">2011-10-25T05:55:12Z</dcterms:created>
  <dcterms:modified xsi:type="dcterms:W3CDTF">2011-11-08T04:21:54Z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TC103701789990</vt:lpwstr>
  </property>
</Properties>
</file>