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omments5.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063bf5775d666102/_YouTube Working Files/Git Time Series/YT_Time_Series_Forecasting/Excel/"/>
    </mc:Choice>
  </mc:AlternateContent>
  <xr:revisionPtr revIDLastSave="195" documentId="13_ncr:1_{C42EE022-27C3-4D12-9190-8877417EE54A}" xr6:coauthVersionLast="47" xr6:coauthVersionMax="47" xr10:uidLastSave="{2F8AC281-D51D-4837-A69C-F4C5F3C86DA0}"/>
  <bookViews>
    <workbookView xWindow="28680" yWindow="-120" windowWidth="29040" windowHeight="15840" xr2:uid="{222811F3-B945-4F38-BB77-4DEABE907094}"/>
  </bookViews>
  <sheets>
    <sheet name="TimeSeries" sheetId="11" r:id="rId1"/>
    <sheet name="Step0" sheetId="4" r:id="rId2"/>
    <sheet name="Step1_Percentage" sheetId="1" r:id="rId3"/>
    <sheet name="Step1_ForecastFunction" sheetId="12" r:id="rId4"/>
    <sheet name="Step2" sheetId="2" r:id="rId5"/>
    <sheet name="Step3" sheetId="6" r:id="rId6"/>
    <sheet name="4ModelOutput" sheetId="8" r:id="rId7"/>
    <sheet name="Step5" sheetId="9" r:id="rId8"/>
    <sheet name="Step6" sheetId="1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8" i="10" l="1"/>
  <c r="K27" i="10"/>
  <c r="K26" i="10"/>
  <c r="K25" i="10"/>
  <c r="K24" i="10"/>
  <c r="K23" i="10"/>
  <c r="F23" i="10"/>
  <c r="K22" i="10"/>
  <c r="F22" i="10"/>
  <c r="K21" i="10"/>
  <c r="F21" i="10"/>
  <c r="G21" i="10" s="1"/>
  <c r="H21" i="10" s="1"/>
  <c r="K20" i="10"/>
  <c r="F20" i="10"/>
  <c r="G20" i="10" s="1"/>
  <c r="H20" i="10" s="1"/>
  <c r="K19" i="10"/>
  <c r="F19" i="10"/>
  <c r="G18" i="10" s="1"/>
  <c r="H18" i="10" s="1"/>
  <c r="K18" i="10"/>
  <c r="F18" i="10"/>
  <c r="K17" i="10"/>
  <c r="F17" i="10"/>
  <c r="G17" i="10" s="1"/>
  <c r="H17" i="10" s="1"/>
  <c r="K16" i="10"/>
  <c r="F16" i="10"/>
  <c r="G16" i="10" s="1"/>
  <c r="H16" i="10" s="1"/>
  <c r="K15" i="10"/>
  <c r="F15" i="10"/>
  <c r="K14" i="10"/>
  <c r="F14" i="10"/>
  <c r="K13" i="10"/>
  <c r="F13" i="10"/>
  <c r="K12" i="10"/>
  <c r="F12" i="10"/>
  <c r="K11" i="10"/>
  <c r="F11" i="10"/>
  <c r="K10" i="10"/>
  <c r="K9" i="10"/>
  <c r="K25" i="9"/>
  <c r="K26" i="9"/>
  <c r="K27" i="9"/>
  <c r="K28" i="9"/>
  <c r="K24" i="9"/>
  <c r="K23" i="9"/>
  <c r="F23" i="9"/>
  <c r="K22" i="9"/>
  <c r="F22" i="9"/>
  <c r="K21" i="9"/>
  <c r="F21" i="9"/>
  <c r="G21" i="9" s="1"/>
  <c r="H21" i="9" s="1"/>
  <c r="K20" i="9"/>
  <c r="F20" i="9"/>
  <c r="K19" i="9"/>
  <c r="F19" i="9"/>
  <c r="K18" i="9"/>
  <c r="F18" i="9"/>
  <c r="K17" i="9"/>
  <c r="F17" i="9"/>
  <c r="K16" i="9"/>
  <c r="F16" i="9"/>
  <c r="G16" i="9" s="1"/>
  <c r="H16" i="9" s="1"/>
  <c r="K15" i="9"/>
  <c r="F15" i="9"/>
  <c r="G15" i="9" s="1"/>
  <c r="H15" i="9" s="1"/>
  <c r="K14" i="9"/>
  <c r="F14" i="9"/>
  <c r="K13" i="9"/>
  <c r="F13" i="9"/>
  <c r="G13" i="9" s="1"/>
  <c r="H13" i="9" s="1"/>
  <c r="K12" i="9"/>
  <c r="F12" i="9"/>
  <c r="G12" i="9" s="1"/>
  <c r="H12" i="9" s="1"/>
  <c r="K11" i="9"/>
  <c r="F11" i="9"/>
  <c r="G11" i="9" s="1"/>
  <c r="H11" i="9" s="1"/>
  <c r="K10" i="9"/>
  <c r="K9" i="9"/>
  <c r="G11" i="10" l="1"/>
  <c r="H11" i="10" s="1"/>
  <c r="G15" i="10"/>
  <c r="H15" i="10" s="1"/>
  <c r="G19" i="9"/>
  <c r="H19" i="9" s="1"/>
  <c r="G17" i="9"/>
  <c r="H17" i="9" s="1"/>
  <c r="O2" i="9"/>
  <c r="I25" i="9" s="1"/>
  <c r="G12" i="10"/>
  <c r="H12" i="10" s="1"/>
  <c r="G18" i="9"/>
  <c r="H18" i="9" s="1"/>
  <c r="G22" i="9"/>
  <c r="H22" i="9" s="1"/>
  <c r="G13" i="10"/>
  <c r="H13" i="10" s="1"/>
  <c r="Q2" i="10" s="1"/>
  <c r="G22" i="10"/>
  <c r="H22" i="10" s="1"/>
  <c r="O4" i="9"/>
  <c r="I27" i="9" s="1"/>
  <c r="G14" i="9"/>
  <c r="H14" i="9" s="1"/>
  <c r="Q5" i="10"/>
  <c r="G19" i="10"/>
  <c r="H19" i="10" s="1"/>
  <c r="G14" i="10"/>
  <c r="H14" i="10" s="1"/>
  <c r="I23" i="9"/>
  <c r="I13" i="9"/>
  <c r="G20" i="9"/>
  <c r="H20" i="9" s="1"/>
  <c r="O5" i="9" s="1"/>
  <c r="I28" i="9" s="1"/>
  <c r="Q4" i="10" l="1"/>
  <c r="I15" i="10" s="1"/>
  <c r="Q3" i="10"/>
  <c r="I22" i="10" s="1"/>
  <c r="I17" i="9"/>
  <c r="J17" i="9" s="1"/>
  <c r="I9" i="9"/>
  <c r="O3" i="9"/>
  <c r="I26" i="9" s="1"/>
  <c r="I21" i="9"/>
  <c r="I15" i="9"/>
  <c r="I19" i="9"/>
  <c r="J21" i="9"/>
  <c r="I11" i="9"/>
  <c r="J23" i="9"/>
  <c r="J9" i="9"/>
  <c r="J13" i="9"/>
  <c r="I28" i="10"/>
  <c r="L28" i="10" s="1"/>
  <c r="I16" i="10"/>
  <c r="I20" i="10"/>
  <c r="I12" i="10"/>
  <c r="I24" i="10"/>
  <c r="I9" i="10"/>
  <c r="I25" i="10"/>
  <c r="L25" i="10" s="1"/>
  <c r="I17" i="10"/>
  <c r="I21" i="10"/>
  <c r="I13" i="10"/>
  <c r="I18" i="9"/>
  <c r="I10" i="9"/>
  <c r="I22" i="9"/>
  <c r="I14" i="9"/>
  <c r="I20" i="9"/>
  <c r="I12" i="9"/>
  <c r="I24" i="9"/>
  <c r="I16" i="9"/>
  <c r="I26" i="10" l="1"/>
  <c r="L26" i="10" s="1"/>
  <c r="I11" i="10"/>
  <c r="J11" i="10" s="1"/>
  <c r="I19" i="10"/>
  <c r="J19" i="10" s="1"/>
  <c r="I18" i="10"/>
  <c r="I27" i="10"/>
  <c r="L27" i="10" s="1"/>
  <c r="I23" i="10"/>
  <c r="J23" i="10" s="1"/>
  <c r="I14" i="10"/>
  <c r="I10" i="10"/>
  <c r="J10" i="10" s="1"/>
  <c r="J19" i="9"/>
  <c r="J24" i="9"/>
  <c r="J12" i="9"/>
  <c r="J15" i="9"/>
  <c r="J22" i="9"/>
  <c r="J18" i="9"/>
  <c r="J16" i="9"/>
  <c r="J20" i="9"/>
  <c r="J14" i="9"/>
  <c r="J11" i="9"/>
  <c r="J10" i="9"/>
  <c r="L13" i="10"/>
  <c r="J13" i="10"/>
  <c r="L24" i="10"/>
  <c r="J24" i="10"/>
  <c r="L12" i="10"/>
  <c r="J12" i="10"/>
  <c r="L15" i="10"/>
  <c r="J15" i="10"/>
  <c r="L9" i="10"/>
  <c r="J9" i="10"/>
  <c r="L20" i="10"/>
  <c r="J20" i="10"/>
  <c r="L19" i="10"/>
  <c r="L21" i="10"/>
  <c r="J21" i="10"/>
  <c r="J17" i="10"/>
  <c r="L17" i="10"/>
  <c r="L14" i="10"/>
  <c r="J14" i="10"/>
  <c r="L18" i="10"/>
  <c r="J18" i="10"/>
  <c r="J16" i="10"/>
  <c r="L16" i="10"/>
  <c r="L22" i="10"/>
  <c r="J22" i="10"/>
  <c r="L11" i="10"/>
  <c r="L10" i="10" l="1"/>
  <c r="L23" i="10"/>
  <c r="F23" i="6"/>
  <c r="F22" i="6"/>
  <c r="G22" i="6" s="1"/>
  <c r="H22" i="6" s="1"/>
  <c r="F21" i="6"/>
  <c r="F20" i="6"/>
  <c r="F19" i="6"/>
  <c r="G19" i="6" s="1"/>
  <c r="H19" i="6" s="1"/>
  <c r="F18" i="6"/>
  <c r="G18" i="6" s="1"/>
  <c r="H18" i="6" s="1"/>
  <c r="F17" i="6"/>
  <c r="G17" i="6" s="1"/>
  <c r="H17" i="6" s="1"/>
  <c r="F16" i="6"/>
  <c r="G16" i="6" s="1"/>
  <c r="H16" i="6" s="1"/>
  <c r="F15" i="6"/>
  <c r="F14" i="6"/>
  <c r="G14" i="6" s="1"/>
  <c r="H14" i="6" s="1"/>
  <c r="F13" i="6"/>
  <c r="G13" i="6" s="1"/>
  <c r="H13" i="6" s="1"/>
  <c r="F12" i="6"/>
  <c r="F11" i="6"/>
  <c r="G11" i="6" s="1"/>
  <c r="H11" i="6" s="1"/>
  <c r="G12" i="6" l="1"/>
  <c r="H12" i="6" s="1"/>
  <c r="O5" i="6" s="1"/>
  <c r="I28" i="6" s="1"/>
  <c r="G20" i="6"/>
  <c r="H20" i="6" s="1"/>
  <c r="O3" i="6"/>
  <c r="I26" i="6" s="1"/>
  <c r="G15" i="6"/>
  <c r="H15" i="6" s="1"/>
  <c r="Q8" i="10"/>
  <c r="N1" i="10"/>
  <c r="N2" i="10"/>
  <c r="G21" i="6"/>
  <c r="H21" i="6" s="1"/>
  <c r="O2" i="6" s="1"/>
  <c r="O2" i="2"/>
  <c r="O5" i="2"/>
  <c r="O4" i="2"/>
  <c r="O3" i="2"/>
  <c r="O4" i="6"/>
  <c r="I27" i="6" s="1"/>
  <c r="I22" i="6"/>
  <c r="J22" i="6" s="1"/>
  <c r="I18" i="6"/>
  <c r="J18" i="6" s="1"/>
  <c r="I14" i="6"/>
  <c r="J14" i="6" s="1"/>
  <c r="I10" i="6"/>
  <c r="J10" i="6" s="1"/>
  <c r="I25" i="6" l="1"/>
  <c r="I17" i="6"/>
  <c r="J17" i="6" s="1"/>
  <c r="I13" i="6"/>
  <c r="J13" i="6" s="1"/>
  <c r="I9" i="6"/>
  <c r="J9" i="6" s="1"/>
  <c r="I21" i="6"/>
  <c r="J21" i="6" s="1"/>
  <c r="I24" i="6"/>
  <c r="J24" i="6" s="1"/>
  <c r="I16" i="6"/>
  <c r="J16" i="6" s="1"/>
  <c r="I12" i="6"/>
  <c r="J12" i="6" s="1"/>
  <c r="I20" i="6"/>
  <c r="J20" i="6" s="1"/>
  <c r="I19" i="6"/>
  <c r="J19" i="6" s="1"/>
  <c r="I15" i="6"/>
  <c r="J15" i="6" s="1"/>
  <c r="I11" i="6"/>
  <c r="J11" i="6" s="1"/>
  <c r="I23" i="6"/>
  <c r="J2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Kunaal Naik</author>
  </authors>
  <commentList>
    <comment ref="H3" authorId="0" shapeId="0" xr:uid="{5E626AF8-FABF-4814-86FE-15697D5AE5A1}">
      <text>
        <r>
          <rPr>
            <b/>
            <sz val="9"/>
            <color indexed="81"/>
            <rFont val="Tahoma"/>
            <family val="2"/>
          </rPr>
          <t>Kunaal Naik:</t>
        </r>
        <r>
          <rPr>
            <sz val="9"/>
            <color indexed="81"/>
            <rFont val="Tahoma"/>
            <family val="2"/>
          </rPr>
          <t xml:space="preserve">
Exponential Smoothing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6" authorId="0" shapeId="0" xr:uid="{4F0CC7C9-72C0-4F69-8115-C9981044C4B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7" authorId="0" shapeId="0" xr:uid="{8DBB0E5A-32D7-4066-A704-AF01FCD61920}">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8D83130E-3D09-4DAB-A36A-DB161DA5775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896AC320-91AA-4137-8EA5-F5583CA42BB9}">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57547786-15EE-4094-981A-6A8079F075FD}">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C4D0B0F1-67B5-449C-A3B5-CE1E588675F3}">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65A2C996-72F1-4F64-9AD6-0C4622B102D5}">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620DDAE0-D507-410C-B664-8449533F75AC}">
      <text>
        <r>
          <rPr>
            <b/>
            <sz val="9"/>
            <color indexed="81"/>
            <rFont val="Tahoma"/>
            <family val="2"/>
          </rPr>
          <t>kunaal nike:</t>
        </r>
        <r>
          <rPr>
            <sz val="9"/>
            <color indexed="81"/>
            <rFont val="Tahoma"/>
            <family val="2"/>
          </rPr>
          <t xml:space="preserve">
Seasonal, Irregularity
Yt = St * It * Tt (Classical Multiplicative Model)</t>
        </r>
      </text>
    </comment>
    <comment ref="O8" authorId="0" shapeId="0" xr:uid="{F1F5E304-8B9F-4979-AD5D-6B126FABED0A}">
      <text>
        <r>
          <rPr>
            <b/>
            <sz val="9"/>
            <color indexed="81"/>
            <rFont val="Tahoma"/>
            <family val="2"/>
          </rPr>
          <t>kunaal nike:</t>
        </r>
        <r>
          <rPr>
            <sz val="9"/>
            <color indexed="81"/>
            <rFont val="Tahoma"/>
            <family val="2"/>
          </rPr>
          <t xml:space="preserve">
MAPE is a better method to show Accuracy of the Model versus MSE and SSE</t>
        </r>
      </text>
    </comment>
  </commentList>
</comments>
</file>

<file path=xl/sharedStrings.xml><?xml version="1.0" encoding="utf-8"?>
<sst xmlns="http://schemas.openxmlformats.org/spreadsheetml/2006/main" count="259" uniqueCount="81">
  <si>
    <t>Year</t>
  </si>
  <si>
    <t>Quarter</t>
  </si>
  <si>
    <t>Sales</t>
  </si>
  <si>
    <t>Yr_Qtr</t>
  </si>
  <si>
    <t>time</t>
  </si>
  <si>
    <t>MA4</t>
  </si>
  <si>
    <t>CMA4</t>
  </si>
  <si>
    <t>Smooth Series</t>
  </si>
  <si>
    <t>St, It</t>
  </si>
  <si>
    <t>Yt</t>
  </si>
  <si>
    <t>Yt/CMA</t>
  </si>
  <si>
    <t>St</t>
  </si>
  <si>
    <t>Yt/St</t>
  </si>
  <si>
    <t>Deseasonalise</t>
  </si>
  <si>
    <t>Tt</t>
  </si>
  <si>
    <t>Time Series</t>
  </si>
  <si>
    <t>Seasonal component</t>
  </si>
  <si>
    <t>It</t>
  </si>
  <si>
    <t>Trend Component</t>
  </si>
  <si>
    <t>Moving Average 4</t>
  </si>
  <si>
    <t>Central Moving Average 4</t>
  </si>
  <si>
    <t>X</t>
  </si>
  <si>
    <t>Y</t>
  </si>
  <si>
    <t>Intercept</t>
  </si>
  <si>
    <t>Sales Forecast</t>
  </si>
  <si>
    <t>2019-1</t>
  </si>
  <si>
    <t>2019-2</t>
  </si>
  <si>
    <t>2019-3</t>
  </si>
  <si>
    <t>2019-4</t>
  </si>
  <si>
    <t>2015-1</t>
  </si>
  <si>
    <t>2015-2</t>
  </si>
  <si>
    <t>2015-3</t>
  </si>
  <si>
    <t>2015-4</t>
  </si>
  <si>
    <t>2016-1</t>
  </si>
  <si>
    <t>2016-2</t>
  </si>
  <si>
    <t>2016-3</t>
  </si>
  <si>
    <t>2016-4</t>
  </si>
  <si>
    <t>2017-1</t>
  </si>
  <si>
    <t>2017-2</t>
  </si>
  <si>
    <t>2017-3</t>
  </si>
  <si>
    <t>2017-4</t>
  </si>
  <si>
    <t>2018-1</t>
  </si>
  <si>
    <t>2018-2</t>
  </si>
  <si>
    <t>2018-3</t>
  </si>
  <si>
    <t>2018-4</t>
  </si>
  <si>
    <t>MAPE</t>
  </si>
  <si>
    <t>MSE</t>
  </si>
  <si>
    <t>SSE</t>
  </si>
  <si>
    <t>Classic Multiplicative Time Series Model</t>
  </si>
  <si>
    <t>Squared Error</t>
  </si>
  <si>
    <t>Yt = St * It * Tt * Ct</t>
  </si>
  <si>
    <t>Ct</t>
  </si>
  <si>
    <t>Cyclic Component</t>
  </si>
  <si>
    <t>Irregular/Residual/Remainder Component</t>
  </si>
  <si>
    <t>https://otexts.com/fpp2/</t>
  </si>
  <si>
    <t>log(Yt) = log(St) + log(Tt) + log(Ct)</t>
  </si>
  <si>
    <t>Error</t>
  </si>
  <si>
    <t>&gt;15%</t>
  </si>
  <si>
    <t>https://machinelearningmastery.com/arima-for-time-series-forecasting-with-python/#targetText=ARIMA%20is%20an%20acronym%20that,time%20series%20data%20with%20Python.</t>
  </si>
  <si>
    <t>Create a forecast for 4 quarters ahead</t>
  </si>
  <si>
    <t>Generate the following</t>
  </si>
  <si>
    <t>Generate Trend</t>
  </si>
  <si>
    <t>Generate Forecast</t>
  </si>
  <si>
    <t>Calculate the following</t>
  </si>
  <si>
    <t>http://www.youtube.com/KunaalNaik</t>
  </si>
  <si>
    <t>Forecasting is a technique that uses historical data as inputs to make informed estimates that are predictive in determining the direction of future trends. Businesses utilize forecasting to determine how to allocate their budgets or plan for anticipated expenses for an upcoming period of time.</t>
  </si>
  <si>
    <t>What is Time Series Forecasting?</t>
  </si>
  <si>
    <t>% Growth</t>
  </si>
  <si>
    <t>Known y's</t>
  </si>
  <si>
    <t>Known x's</t>
  </si>
  <si>
    <t>FORECAST.LINEAR(x, known_ys, known_xs)</t>
  </si>
  <si>
    <t>x</t>
  </si>
  <si>
    <t>FORECAST.ETS(x, known_ys, known_xs)</t>
  </si>
  <si>
    <t>Accuracy</t>
  </si>
  <si>
    <t>APE</t>
  </si>
  <si>
    <t>1/ Break down Seasonal and Trend Components</t>
  </si>
  <si>
    <t>Trend</t>
  </si>
  <si>
    <t>Y Pred = 71147 + 1466 (time, X)</t>
  </si>
  <si>
    <t>2/ Build Linear Model and Forecast Trend</t>
  </si>
  <si>
    <t>3/ Using Trend and Seasonality Forecast into Future</t>
  </si>
  <si>
    <t>4/ Measure peformance using Mean Absolute Percentage Error (MAPE)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</si>
</sst>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 #,##0.00_ ;_ * \-#,##0.00_ ;_ * &quot;-&quot;??_ ;_ @_ "/>
    <numFmt numFmtId="164" formatCode="_ * #,##0_ ;_ * \-#,##0_ ;_ * &quot;-&quot;??_ ;_ @_ "/>
    <numFmt numFmtId="165" formatCode="0.0"/>
    <numFmt numFmtId="166" formatCode="0.0%"/>
  </numFmts>
  <fonts count="20" x14ac:knownFonts="1">
    <font>
      <sz val="11"/>
      <color theme="1"/>
      <name val="Calibri"/>
      <family val="2"/>
      <scheme val="minor"/>
    </font>
    <font>
      <sz val="11"/>
      <color theme="1"/>
      <name val="Open Sans"/>
      <family val="2"/>
    </font>
    <font>
      <sz val="11"/>
      <color theme="1"/>
      <name val="Calibri"/>
      <family val="2"/>
      <scheme val="minor"/>
    </font>
    <font>
      <b/>
      <sz val="13"/>
      <color theme="3"/>
      <name val="Calibri"/>
      <family val="2"/>
      <scheme val="minor"/>
    </font>
    <font>
      <b/>
      <sz val="11"/>
      <color theme="1"/>
      <name val="Calibri"/>
      <family val="2"/>
      <scheme val="minor"/>
    </font>
    <font>
      <sz val="9"/>
      <color indexed="81"/>
      <name val="Tahoma"/>
      <family val="2"/>
    </font>
    <font>
      <b/>
      <sz val="9"/>
      <color indexed="81"/>
      <name val="Tahoma"/>
      <family val="2"/>
    </font>
    <font>
      <b/>
      <sz val="14"/>
      <color theme="1"/>
      <name val="Calibri"/>
      <family val="2"/>
      <scheme val="minor"/>
    </font>
    <font>
      <b/>
      <u/>
      <sz val="14"/>
      <color theme="1"/>
      <name val="Calibri"/>
      <family val="2"/>
      <scheme val="minor"/>
    </font>
    <font>
      <i/>
      <sz val="11"/>
      <color theme="1"/>
      <name val="Calibri"/>
      <family val="2"/>
      <scheme val="minor"/>
    </font>
    <font>
      <u/>
      <sz val="11"/>
      <color theme="10"/>
      <name val="Calibri"/>
      <family val="2"/>
      <scheme val="minor"/>
    </font>
    <font>
      <b/>
      <u/>
      <sz val="11"/>
      <color theme="1"/>
      <name val="Calibri"/>
      <family val="2"/>
      <scheme val="minor"/>
    </font>
    <font>
      <b/>
      <sz val="15"/>
      <color theme="3"/>
      <name val="Open Sans"/>
      <family val="2"/>
    </font>
    <font>
      <b/>
      <sz val="11"/>
      <color theme="3"/>
      <name val="Open Sans"/>
      <family val="2"/>
    </font>
    <font>
      <sz val="11"/>
      <color rgb="FF3F3F76"/>
      <name val="Open Sans"/>
      <family val="2"/>
    </font>
    <font>
      <b/>
      <sz val="11"/>
      <color rgb="FF3F3F3F"/>
      <name val="Open Sans"/>
      <family val="2"/>
    </font>
    <font>
      <b/>
      <sz val="11"/>
      <color rgb="FFFA7D00"/>
      <name val="Open Sans"/>
      <family val="2"/>
    </font>
    <font>
      <i/>
      <sz val="11"/>
      <color rgb="FF7F7F7F"/>
      <name val="Open Sans"/>
      <family val="2"/>
    </font>
    <font>
      <b/>
      <sz val="8"/>
      <color theme="1"/>
      <name val="Calibri"/>
      <family val="2"/>
      <scheme val="minor"/>
    </font>
    <font>
      <sz val="8"/>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rgb="FFFFCC99"/>
      </patternFill>
    </fill>
    <fill>
      <patternFill patternType="solid">
        <fgColor rgb="FFF2F2F2"/>
      </patternFill>
    </fill>
    <fill>
      <patternFill patternType="solid">
        <fgColor rgb="FFFFFFCC"/>
      </patternFill>
    </fill>
    <fill>
      <patternFill patternType="solid">
        <fgColor theme="7" tint="0.79998168889431442"/>
        <bgColor indexed="65"/>
      </patternFill>
    </fill>
    <fill>
      <patternFill patternType="solid">
        <fgColor theme="7" tint="0.59999389629810485"/>
        <bgColor indexed="65"/>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s>
  <borders count="10">
    <border>
      <left/>
      <right/>
      <top/>
      <bottom/>
      <diagonal/>
    </border>
    <border>
      <left/>
      <right/>
      <top/>
      <bottom style="thick">
        <color theme="4" tint="0.499984740745262"/>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14">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1" applyNumberFormat="0" applyFill="0" applyAlignment="0" applyProtection="0"/>
    <xf numFmtId="0" fontId="10" fillId="0" borderId="0" applyNumberFormat="0" applyFill="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3" borderId="6" applyNumberFormat="0" applyAlignment="0" applyProtection="0"/>
    <xf numFmtId="0" fontId="15" fillId="4" borderId="7" applyNumberFormat="0" applyAlignment="0" applyProtection="0"/>
    <xf numFmtId="0" fontId="16" fillId="4" borderId="6" applyNumberFormat="0" applyAlignment="0" applyProtection="0"/>
    <xf numFmtId="0" fontId="2" fillId="5" borderId="8" applyNumberFormat="0" applyFont="0" applyAlignment="0" applyProtection="0"/>
    <xf numFmtId="0" fontId="17" fillId="0" borderId="0" applyNumberFormat="0" applyFill="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55">
    <xf numFmtId="0" fontId="0" fillId="0" borderId="0" xfId="0"/>
    <xf numFmtId="164" fontId="0" fillId="0" borderId="0" xfId="1" applyNumberFormat="1" applyFont="1"/>
    <xf numFmtId="164" fontId="0" fillId="0" borderId="0" xfId="0" applyNumberFormat="1"/>
    <xf numFmtId="165" fontId="0" fillId="0" borderId="0" xfId="0" applyNumberFormat="1"/>
    <xf numFmtId="0" fontId="3" fillId="0" borderId="1" xfId="3"/>
    <xf numFmtId="0" fontId="4" fillId="0" borderId="0" xfId="0" applyFont="1" applyAlignment="1">
      <alignment horizontal="right"/>
    </xf>
    <xf numFmtId="0" fontId="4" fillId="0" borderId="0" xfId="0" applyFont="1" applyAlignment="1"/>
    <xf numFmtId="0" fontId="7" fillId="0" borderId="0" xfId="0" applyFont="1"/>
    <xf numFmtId="0" fontId="8" fillId="0" borderId="0" xfId="0" applyFont="1" applyAlignment="1">
      <alignment horizontal="center" vertical="center"/>
    </xf>
    <xf numFmtId="0" fontId="0" fillId="0" borderId="0" xfId="0" applyFill="1" applyBorder="1" applyAlignment="1"/>
    <xf numFmtId="0" fontId="0" fillId="0" borderId="2" xfId="0" applyFill="1" applyBorder="1" applyAlignment="1"/>
    <xf numFmtId="0" fontId="9" fillId="0" borderId="3" xfId="0" applyFont="1" applyFill="1" applyBorder="1" applyAlignment="1">
      <alignment horizontal="center"/>
    </xf>
    <xf numFmtId="0" fontId="9" fillId="0" borderId="3" xfId="0" applyFont="1" applyFill="1" applyBorder="1" applyAlignment="1">
      <alignment horizontal="centerContinuous"/>
    </xf>
    <xf numFmtId="1" fontId="4" fillId="0" borderId="0" xfId="0" applyNumberFormat="1" applyFont="1" applyFill="1" applyBorder="1" applyAlignment="1"/>
    <xf numFmtId="1" fontId="4" fillId="0" borderId="2" xfId="0" applyNumberFormat="1" applyFont="1" applyFill="1" applyBorder="1" applyAlignment="1"/>
    <xf numFmtId="164" fontId="0" fillId="2" borderId="0" xfId="0" applyNumberFormat="1" applyFill="1"/>
    <xf numFmtId="0" fontId="10" fillId="0" borderId="0" xfId="4"/>
    <xf numFmtId="166" fontId="0" fillId="0" borderId="0" xfId="2" applyNumberFormat="1" applyFont="1"/>
    <xf numFmtId="0" fontId="4" fillId="0" borderId="0" xfId="0" applyFont="1"/>
    <xf numFmtId="164" fontId="4" fillId="0" borderId="0" xfId="0" applyNumberFormat="1" applyFont="1"/>
    <xf numFmtId="0" fontId="0" fillId="0" borderId="0" xfId="0" applyAlignment="1">
      <alignment wrapText="1"/>
    </xf>
    <xf numFmtId="0" fontId="12" fillId="0" borderId="4" xfId="5"/>
    <xf numFmtId="0" fontId="3" fillId="0" borderId="0" xfId="3" applyBorder="1"/>
    <xf numFmtId="0" fontId="18" fillId="0" borderId="9" xfId="0" applyFont="1" applyBorder="1" applyAlignment="1">
      <alignment horizontal="center" vertical="center"/>
    </xf>
    <xf numFmtId="0" fontId="13" fillId="0" borderId="5" xfId="6"/>
    <xf numFmtId="164" fontId="0" fillId="8" borderId="0" xfId="1" applyNumberFormat="1" applyFont="1" applyFill="1"/>
    <xf numFmtId="0" fontId="0" fillId="9" borderId="0" xfId="0" applyFill="1"/>
    <xf numFmtId="0" fontId="0" fillId="10" borderId="0" xfId="0" applyFill="1"/>
    <xf numFmtId="0" fontId="0" fillId="8" borderId="0" xfId="0" applyFill="1"/>
    <xf numFmtId="0" fontId="15" fillId="4" borderId="7" xfId="8"/>
    <xf numFmtId="0" fontId="11" fillId="5" borderId="8" xfId="10" applyFont="1" applyAlignment="1">
      <alignment horizontal="center"/>
    </xf>
    <xf numFmtId="0" fontId="14" fillId="3" borderId="6" xfId="7"/>
    <xf numFmtId="2" fontId="14" fillId="3" borderId="6" xfId="7" applyNumberFormat="1"/>
    <xf numFmtId="0" fontId="14" fillId="3" borderId="6" xfId="7" applyAlignment="1"/>
    <xf numFmtId="1" fontId="14" fillId="3" borderId="6" xfId="7" applyNumberFormat="1" applyAlignment="1"/>
    <xf numFmtId="0" fontId="14" fillId="3" borderId="6" xfId="7" applyAlignment="1">
      <alignment horizontal="center" vertical="center"/>
    </xf>
    <xf numFmtId="10" fontId="14" fillId="3" borderId="6" xfId="7" applyNumberFormat="1" applyAlignment="1">
      <alignment horizontal="center" vertical="center"/>
    </xf>
    <xf numFmtId="0" fontId="16" fillId="4" borderId="6" xfId="9" applyAlignment="1">
      <alignment horizontal="center" vertical="center"/>
    </xf>
    <xf numFmtId="0" fontId="16" fillId="4" borderId="6" xfId="9"/>
    <xf numFmtId="0" fontId="17" fillId="0" borderId="0" xfId="11" applyAlignment="1">
      <alignment horizontal="right"/>
    </xf>
    <xf numFmtId="164" fontId="17" fillId="0" borderId="0" xfId="11" applyNumberFormat="1"/>
    <xf numFmtId="164" fontId="0" fillId="11" borderId="0" xfId="0" applyNumberFormat="1" applyFill="1"/>
    <xf numFmtId="165" fontId="4" fillId="11" borderId="0" xfId="0" applyNumberFormat="1" applyFont="1" applyFill="1"/>
    <xf numFmtId="0" fontId="0" fillId="11" borderId="0" xfId="0" applyFill="1"/>
    <xf numFmtId="165" fontId="0" fillId="11" borderId="0" xfId="0" applyNumberFormat="1" applyFill="1"/>
    <xf numFmtId="0" fontId="8" fillId="5" borderId="8" xfId="10" applyFont="1" applyAlignment="1">
      <alignment horizontal="center" vertical="center"/>
    </xf>
    <xf numFmtId="0" fontId="1" fillId="6" borderId="0" xfId="12" applyAlignment="1">
      <alignment horizontal="right"/>
    </xf>
    <xf numFmtId="0" fontId="1" fillId="7" borderId="0" xfId="13" applyAlignment="1">
      <alignment horizontal="center" vertical="center"/>
    </xf>
    <xf numFmtId="0" fontId="11" fillId="5" borderId="8" xfId="10" applyFont="1" applyAlignment="1">
      <alignment horizontal="center"/>
    </xf>
    <xf numFmtId="0" fontId="0" fillId="0" borderId="0" xfId="0" applyAlignment="1">
      <alignment horizontal="center"/>
    </xf>
    <xf numFmtId="0" fontId="11" fillId="5" borderId="8" xfId="10" applyFont="1" applyAlignment="1">
      <alignment horizontal="center" vertical="center" wrapText="1"/>
    </xf>
    <xf numFmtId="164" fontId="0" fillId="2" borderId="0" xfId="1" applyNumberFormat="1" applyFont="1" applyFill="1"/>
    <xf numFmtId="165" fontId="0" fillId="0" borderId="0" xfId="0" applyNumberFormat="1" applyFill="1"/>
    <xf numFmtId="0" fontId="0" fillId="0" borderId="0" xfId="0" applyFill="1"/>
    <xf numFmtId="164" fontId="0" fillId="0" borderId="0" xfId="0" applyNumberFormat="1" applyFill="1"/>
  </cellXfs>
  <cellStyles count="14">
    <cellStyle name="20% - Accent4" xfId="12" builtinId="42"/>
    <cellStyle name="40% - Accent4" xfId="13" builtinId="43"/>
    <cellStyle name="Calculation" xfId="9" builtinId="22"/>
    <cellStyle name="Comma" xfId="1" builtinId="3"/>
    <cellStyle name="Explanatory Text" xfId="11" builtinId="53"/>
    <cellStyle name="Heading 1" xfId="5" builtinId="16"/>
    <cellStyle name="Heading 2" xfId="3" builtinId="17"/>
    <cellStyle name="Heading 3" xfId="6" builtinId="18"/>
    <cellStyle name="Hyperlink" xfId="4" builtinId="8"/>
    <cellStyle name="Input" xfId="7" builtinId="20"/>
    <cellStyle name="Normal" xfId="0" builtinId="0"/>
    <cellStyle name="Note" xfId="10" builtinId="10"/>
    <cellStyle name="Output" xfId="8" builtinId="21"/>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3AF2F5D-1340-44FE-B6F9-036A3304236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Step1_Percentage!$E$4</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Pt>
            <c:idx val="15"/>
            <c:marker>
              <c:symbol val="diamond"/>
              <c:size val="6"/>
              <c:spPr>
                <a:solidFill>
                  <a:schemeClr val="accent1"/>
                </a:solidFill>
                <a:ln w="9525">
                  <a:solidFill>
                    <a:schemeClr val="accent1"/>
                  </a:solidFill>
                  <a:round/>
                </a:ln>
                <a:effectLst/>
              </c:spPr>
            </c:marker>
            <c:bubble3D val="0"/>
            <c:extLst>
              <c:ext xmlns:c16="http://schemas.microsoft.com/office/drawing/2014/chart" uri="{C3380CC4-5D6E-409C-BE32-E72D297353CC}">
                <c16:uniqueId val="{00000000-8333-4E3C-AA30-1C563EAA2F3E}"/>
              </c:ext>
            </c:extLst>
          </c:dPt>
          <c:dPt>
            <c:idx val="16"/>
            <c:marker>
              <c:symbol val="diamond"/>
              <c:size val="6"/>
              <c:spPr>
                <a:solidFill>
                  <a:srgbClr val="FFC000"/>
                </a:solidFill>
                <a:ln w="9525">
                  <a:solidFill>
                    <a:srgbClr val="FFC000"/>
                  </a:solidFill>
                  <a:round/>
                </a:ln>
                <a:effectLst/>
              </c:spPr>
            </c:marker>
            <c:bubble3D val="0"/>
            <c:spPr>
              <a:ln w="22225" cap="rnd">
                <a:solidFill>
                  <a:srgbClr val="FFC000"/>
                </a:solidFill>
                <a:round/>
              </a:ln>
              <a:effectLst/>
            </c:spPr>
            <c:extLst>
              <c:ext xmlns:c16="http://schemas.microsoft.com/office/drawing/2014/chart" uri="{C3380CC4-5D6E-409C-BE32-E72D297353CC}">
                <c16:uniqueId val="{00000001-8333-4E3C-AA30-1C563EAA2F3E}"/>
              </c:ext>
            </c:extLst>
          </c:dPt>
          <c:dPt>
            <c:idx val="17"/>
            <c:marker>
              <c:symbol val="diamond"/>
              <c:size val="6"/>
              <c:spPr>
                <a:solidFill>
                  <a:srgbClr val="FFC000"/>
                </a:solidFill>
                <a:ln w="9525">
                  <a:solidFill>
                    <a:srgbClr val="FFC000"/>
                  </a:solidFill>
                  <a:round/>
                </a:ln>
                <a:effectLst/>
              </c:spPr>
            </c:marker>
            <c:bubble3D val="0"/>
            <c:spPr>
              <a:ln w="22225" cap="rnd">
                <a:solidFill>
                  <a:srgbClr val="FFC000"/>
                </a:solidFill>
                <a:round/>
              </a:ln>
              <a:effectLst/>
            </c:spPr>
            <c:extLst>
              <c:ext xmlns:c16="http://schemas.microsoft.com/office/drawing/2014/chart" uri="{C3380CC4-5D6E-409C-BE32-E72D297353CC}">
                <c16:uniqueId val="{00000002-8333-4E3C-AA30-1C563EAA2F3E}"/>
              </c:ext>
            </c:extLst>
          </c:dPt>
          <c:dPt>
            <c:idx val="18"/>
            <c:marker>
              <c:symbol val="diamond"/>
              <c:size val="6"/>
              <c:spPr>
                <a:solidFill>
                  <a:srgbClr val="FFC000"/>
                </a:solidFill>
                <a:ln w="9525">
                  <a:solidFill>
                    <a:srgbClr val="FFC000"/>
                  </a:solidFill>
                  <a:round/>
                </a:ln>
                <a:effectLst/>
              </c:spPr>
            </c:marker>
            <c:bubble3D val="0"/>
            <c:spPr>
              <a:ln w="22225" cap="rnd">
                <a:solidFill>
                  <a:srgbClr val="FFC000"/>
                </a:solidFill>
                <a:round/>
              </a:ln>
              <a:effectLst/>
            </c:spPr>
            <c:extLst>
              <c:ext xmlns:c16="http://schemas.microsoft.com/office/drawing/2014/chart" uri="{C3380CC4-5D6E-409C-BE32-E72D297353CC}">
                <c16:uniqueId val="{00000003-8333-4E3C-AA30-1C563EAA2F3E}"/>
              </c:ext>
            </c:extLst>
          </c:dPt>
          <c:dPt>
            <c:idx val="19"/>
            <c:marker>
              <c:symbol val="diamond"/>
              <c:size val="6"/>
              <c:spPr>
                <a:solidFill>
                  <a:srgbClr val="FFC000"/>
                </a:solidFill>
                <a:ln w="9525">
                  <a:solidFill>
                    <a:srgbClr val="FFC000"/>
                  </a:solidFill>
                  <a:round/>
                </a:ln>
                <a:effectLst/>
              </c:spPr>
            </c:marker>
            <c:bubble3D val="0"/>
            <c:spPr>
              <a:ln w="22225" cap="rnd">
                <a:solidFill>
                  <a:srgbClr val="FFC000"/>
                </a:solidFill>
                <a:round/>
              </a:ln>
              <a:effectLst/>
            </c:spPr>
            <c:extLst>
              <c:ext xmlns:c16="http://schemas.microsoft.com/office/drawing/2014/chart" uri="{C3380CC4-5D6E-409C-BE32-E72D297353CC}">
                <c16:uniqueId val="{00000004-8333-4E3C-AA30-1C563EAA2F3E}"/>
              </c:ext>
            </c:extLst>
          </c:dPt>
          <c:cat>
            <c:strRef>
              <c:f>Step1_Percentage!$B$5:$B$24</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Step1_Percentage!$E$5:$E$24</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1A56-4CFA-96DB-25BA2234E447}"/>
            </c:ext>
          </c:extLst>
        </c:ser>
        <c:dLbls>
          <c:showLegendKey val="0"/>
          <c:showVal val="0"/>
          <c:showCatName val="0"/>
          <c:showSerName val="0"/>
          <c:showPercent val="0"/>
          <c:showBubbleSize val="0"/>
        </c:dLbls>
        <c:marker val="1"/>
        <c:smooth val="0"/>
        <c:axId val="576661200"/>
        <c:axId val="2079186496"/>
      </c:lineChart>
      <c:catAx>
        <c:axId val="576661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9186496"/>
        <c:crosses val="autoZero"/>
        <c:auto val="1"/>
        <c:lblAlgn val="ctr"/>
        <c:lblOffset val="100"/>
        <c:noMultiLvlLbl val="0"/>
      </c:catAx>
      <c:valAx>
        <c:axId val="2079186496"/>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6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Step1_ForecastFunction!$E$4</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Pt>
            <c:idx val="15"/>
            <c:marker>
              <c:symbol val="diamond"/>
              <c:size val="6"/>
              <c:spPr>
                <a:solidFill>
                  <a:schemeClr val="accent1"/>
                </a:solidFill>
                <a:ln w="9525">
                  <a:solidFill>
                    <a:schemeClr val="accent1"/>
                  </a:solidFill>
                  <a:round/>
                </a:ln>
                <a:effectLst/>
              </c:spPr>
            </c:marker>
            <c:bubble3D val="0"/>
            <c:extLst>
              <c:ext xmlns:c16="http://schemas.microsoft.com/office/drawing/2014/chart" uri="{C3380CC4-5D6E-409C-BE32-E72D297353CC}">
                <c16:uniqueId val="{00000000-6D03-42A7-92EF-516E29943095}"/>
              </c:ext>
            </c:extLst>
          </c:dPt>
          <c:dPt>
            <c:idx val="16"/>
            <c:marker>
              <c:symbol val="diamond"/>
              <c:size val="6"/>
              <c:spPr>
                <a:solidFill>
                  <a:srgbClr val="FFC000"/>
                </a:solidFill>
                <a:ln w="9525">
                  <a:solidFill>
                    <a:srgbClr val="FFC000"/>
                  </a:solidFill>
                  <a:round/>
                </a:ln>
                <a:effectLst/>
              </c:spPr>
            </c:marker>
            <c:bubble3D val="0"/>
            <c:spPr>
              <a:ln w="22225" cap="rnd">
                <a:solidFill>
                  <a:srgbClr val="FFC000"/>
                </a:solidFill>
                <a:round/>
              </a:ln>
              <a:effectLst/>
            </c:spPr>
            <c:extLst>
              <c:ext xmlns:c16="http://schemas.microsoft.com/office/drawing/2014/chart" uri="{C3380CC4-5D6E-409C-BE32-E72D297353CC}">
                <c16:uniqueId val="{00000002-6D03-42A7-92EF-516E29943095}"/>
              </c:ext>
            </c:extLst>
          </c:dPt>
          <c:dPt>
            <c:idx val="17"/>
            <c:marker>
              <c:symbol val="diamond"/>
              <c:size val="6"/>
              <c:spPr>
                <a:solidFill>
                  <a:srgbClr val="FFC000"/>
                </a:solidFill>
                <a:ln w="9525">
                  <a:solidFill>
                    <a:srgbClr val="FFC000"/>
                  </a:solidFill>
                  <a:round/>
                </a:ln>
                <a:effectLst/>
              </c:spPr>
            </c:marker>
            <c:bubble3D val="0"/>
            <c:spPr>
              <a:ln w="22225" cap="rnd">
                <a:solidFill>
                  <a:srgbClr val="FFC000"/>
                </a:solidFill>
                <a:round/>
              </a:ln>
              <a:effectLst/>
            </c:spPr>
            <c:extLst>
              <c:ext xmlns:c16="http://schemas.microsoft.com/office/drawing/2014/chart" uri="{C3380CC4-5D6E-409C-BE32-E72D297353CC}">
                <c16:uniqueId val="{00000004-6D03-42A7-92EF-516E29943095}"/>
              </c:ext>
            </c:extLst>
          </c:dPt>
          <c:dPt>
            <c:idx val="18"/>
            <c:marker>
              <c:symbol val="diamond"/>
              <c:size val="6"/>
              <c:spPr>
                <a:solidFill>
                  <a:srgbClr val="FFC000"/>
                </a:solidFill>
                <a:ln w="9525">
                  <a:solidFill>
                    <a:srgbClr val="FFC000"/>
                  </a:solidFill>
                  <a:round/>
                </a:ln>
                <a:effectLst/>
              </c:spPr>
            </c:marker>
            <c:bubble3D val="0"/>
            <c:spPr>
              <a:ln w="22225" cap="rnd">
                <a:solidFill>
                  <a:srgbClr val="FFC000"/>
                </a:solidFill>
                <a:round/>
              </a:ln>
              <a:effectLst/>
            </c:spPr>
            <c:extLst>
              <c:ext xmlns:c16="http://schemas.microsoft.com/office/drawing/2014/chart" uri="{C3380CC4-5D6E-409C-BE32-E72D297353CC}">
                <c16:uniqueId val="{00000006-6D03-42A7-92EF-516E29943095}"/>
              </c:ext>
            </c:extLst>
          </c:dPt>
          <c:dPt>
            <c:idx val="19"/>
            <c:marker>
              <c:symbol val="diamond"/>
              <c:size val="6"/>
              <c:spPr>
                <a:solidFill>
                  <a:srgbClr val="FFC000"/>
                </a:solidFill>
                <a:ln w="9525">
                  <a:solidFill>
                    <a:srgbClr val="FFC000"/>
                  </a:solidFill>
                  <a:round/>
                </a:ln>
                <a:effectLst/>
              </c:spPr>
            </c:marker>
            <c:bubble3D val="0"/>
            <c:spPr>
              <a:ln w="22225" cap="rnd">
                <a:solidFill>
                  <a:srgbClr val="FFC000"/>
                </a:solidFill>
                <a:round/>
              </a:ln>
              <a:effectLst/>
            </c:spPr>
            <c:extLst>
              <c:ext xmlns:c16="http://schemas.microsoft.com/office/drawing/2014/chart" uri="{C3380CC4-5D6E-409C-BE32-E72D297353CC}">
                <c16:uniqueId val="{00000008-6D03-42A7-92EF-516E29943095}"/>
              </c:ext>
            </c:extLst>
          </c:dPt>
          <c:cat>
            <c:strRef>
              <c:f>Step1_ForecastFunction!$B$5:$B$24</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Step1_ForecastFunction!$E$5:$E$24</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9-6D03-42A7-92EF-516E29943095}"/>
            </c:ext>
          </c:extLst>
        </c:ser>
        <c:dLbls>
          <c:showLegendKey val="0"/>
          <c:showVal val="0"/>
          <c:showCatName val="0"/>
          <c:showSerName val="0"/>
          <c:showPercent val="0"/>
          <c:showBubbleSize val="0"/>
        </c:dLbls>
        <c:marker val="1"/>
        <c:smooth val="0"/>
        <c:axId val="576661200"/>
        <c:axId val="2079186496"/>
      </c:lineChart>
      <c:catAx>
        <c:axId val="576661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9186496"/>
        <c:crosses val="autoZero"/>
        <c:auto val="1"/>
        <c:lblAlgn val="ctr"/>
        <c:lblOffset val="100"/>
        <c:noMultiLvlLbl val="0"/>
      </c:catAx>
      <c:valAx>
        <c:axId val="2079186496"/>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6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Step2!$E$7</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Step2!$E$8:$E$23</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EEFC-4A4F-BBFE-B7670D4D1200}"/>
            </c:ext>
          </c:extLst>
        </c:ser>
        <c:ser>
          <c:idx val="1"/>
          <c:order val="1"/>
          <c:tx>
            <c:strRef>
              <c:f>Step2!$G$7</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Step2!$G$8:$G$23</c:f>
              <c:numCache>
                <c:formatCode>General</c:formatCode>
                <c:ptCount val="16"/>
              </c:numCache>
            </c:numRef>
          </c:val>
          <c:smooth val="0"/>
          <c:extLst>
            <c:ext xmlns:c16="http://schemas.microsoft.com/office/drawing/2014/chart" uri="{C3380CC4-5D6E-409C-BE32-E72D297353CC}">
              <c16:uniqueId val="{00000001-EEFC-4A4F-BBFE-B7670D4D1200}"/>
            </c:ext>
          </c:extLst>
        </c:ser>
        <c:ser>
          <c:idx val="2"/>
          <c:order val="2"/>
          <c:tx>
            <c:strRef>
              <c:f>Step2!$J$7</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Step2!$J$8:$J$23</c:f>
              <c:numCache>
                <c:formatCode>_ * #,##0_ ;_ * \-#,##0_ ;_ * "-"??_ ;_ @_ </c:formatCode>
                <c:ptCount val="16"/>
              </c:numCache>
            </c:numRef>
          </c:val>
          <c:smooth val="0"/>
          <c:extLst>
            <c:ext xmlns:c16="http://schemas.microsoft.com/office/drawing/2014/chart" uri="{C3380CC4-5D6E-409C-BE32-E72D297353CC}">
              <c16:uniqueId val="{00000002-EEFC-4A4F-BBFE-B7670D4D1200}"/>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Step3!$E$8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Step3!$E$9:$E$24</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8082-455C-B713-9CA39F7212A3}"/>
            </c:ext>
          </c:extLst>
        </c:ser>
        <c:ser>
          <c:idx val="1"/>
          <c:order val="1"/>
          <c:tx>
            <c:strRef>
              <c:f>Step3!$G$8</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Step3!$G$9:$G$24</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8082-455C-B713-9CA39F7212A3}"/>
            </c:ext>
          </c:extLst>
        </c:ser>
        <c:ser>
          <c:idx val="2"/>
          <c:order val="2"/>
          <c:tx>
            <c:strRef>
              <c:f>Step3!$J$8</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Step3!$J$9:$J$24</c:f>
              <c:numCache>
                <c:formatCode>_ * #,##0_ ;_ * \-#,##0_ ;_ * "-"??_ ;_ @_ </c:formatCode>
                <c:ptCount val="16"/>
                <c:pt idx="0">
                  <c:v>71735.75380409068</c:v>
                </c:pt>
                <c:pt idx="1">
                  <c:v>69687.912606554324</c:v>
                </c:pt>
                <c:pt idx="2">
                  <c:v>74732.442706420727</c:v>
                </c:pt>
                <c:pt idx="3">
                  <c:v>76657.042250538056</c:v>
                </c:pt>
                <c:pt idx="4">
                  <c:v>82285.129363515778</c:v>
                </c:pt>
                <c:pt idx="5">
                  <c:v>82254.585371670677</c:v>
                </c:pt>
                <c:pt idx="6">
                  <c:v>82205.686977062796</c:v>
                </c:pt>
                <c:pt idx="7">
                  <c:v>84773.670253536198</c:v>
                </c:pt>
                <c:pt idx="8">
                  <c:v>84395.004475400798</c:v>
                </c:pt>
                <c:pt idx="9">
                  <c:v>86824.284558985717</c:v>
                </c:pt>
                <c:pt idx="10">
                  <c:v>88744.775713874624</c:v>
                </c:pt>
                <c:pt idx="11">
                  <c:v>88381.060477090927</c:v>
                </c:pt>
                <c:pt idx="12">
                  <c:v>87559.817143228327</c:v>
                </c:pt>
                <c:pt idx="13">
                  <c:v>90251.55894947199</c:v>
                </c:pt>
                <c:pt idx="14">
                  <c:v>93415.553383025908</c:v>
                </c:pt>
                <c:pt idx="15">
                  <c:v>93792.145812423027</c:v>
                </c:pt>
              </c:numCache>
            </c:numRef>
          </c:val>
          <c:smooth val="0"/>
          <c:extLst>
            <c:ext xmlns:c16="http://schemas.microsoft.com/office/drawing/2014/chart" uri="{C3380CC4-5D6E-409C-BE32-E72D297353CC}">
              <c16:uniqueId val="{00000002-8082-455C-B713-9CA39F7212A3}"/>
            </c:ext>
          </c:extLst>
        </c:ser>
        <c:ser>
          <c:idx val="3"/>
          <c:order val="3"/>
          <c:tx>
            <c:strRef>
              <c:f>Step3!$K$8</c:f>
              <c:strCache>
                <c:ptCount val="1"/>
                <c:pt idx="0">
                  <c:v>Trend</c:v>
                </c:pt>
              </c:strCache>
            </c:strRef>
          </c:tx>
          <c:spPr>
            <a:ln w="22225" cap="rnd">
              <a:solidFill>
                <a:schemeClr val="accent4"/>
              </a:solidFill>
              <a:round/>
            </a:ln>
            <a:effectLst/>
          </c:spPr>
          <c:marker>
            <c:symbol val="x"/>
            <c:size val="6"/>
            <c:spPr>
              <a:noFill/>
              <a:ln w="9525">
                <a:solidFill>
                  <a:schemeClr val="accent4"/>
                </a:solidFill>
                <a:round/>
              </a:ln>
              <a:effectLst/>
            </c:spPr>
          </c:marker>
          <c:val>
            <c:numRef>
              <c:f>Step3!$K$9:$K$24</c:f>
              <c:numCache>
                <c:formatCode>_ * #,##0_ ;_ * \-#,##0_ ;_ * "-"??_ ;_ @_ </c:formatCode>
                <c:ptCount val="16"/>
              </c:numCache>
            </c:numRef>
          </c:val>
          <c:smooth val="0"/>
          <c:extLst>
            <c:ext xmlns:c16="http://schemas.microsoft.com/office/drawing/2014/chart" uri="{C3380CC4-5D6E-409C-BE32-E72D297353CC}">
              <c16:uniqueId val="{00000000-EB44-4703-9D5D-253027B9C714}"/>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Step5!$E$8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Step5!$B$9:$B$28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Step5!$E$9:$E$28</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90D3-4475-A45E-1E9D02D48086}"/>
            </c:ext>
          </c:extLst>
        </c:ser>
        <c:ser>
          <c:idx val="1"/>
          <c:order val="1"/>
          <c:tx>
            <c:strRef>
              <c:f>Step5!$L$8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Step5!$B$9:$B$28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Step5!$L$9:$L$28</c:f>
              <c:numCache>
                <c:formatCode>_ * #,##0_ ;_ * \-#,##0_ ;_ * "-"??_ ;_ @_ </c:formatCode>
                <c:ptCount val="20"/>
              </c:numCache>
            </c:numRef>
          </c:val>
          <c:smooth val="0"/>
          <c:extLst>
            <c:ext xmlns:c16="http://schemas.microsoft.com/office/drawing/2014/chart" uri="{C3380CC4-5D6E-409C-BE32-E72D297353CC}">
              <c16:uniqueId val="{00000001-90D3-4475-A45E-1E9D02D4808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Step6!$E$8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Step6!$B$9:$B$28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Step6!$E$9:$E$28</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A6BF-48A3-884B-9F4C16E07C56}"/>
            </c:ext>
          </c:extLst>
        </c:ser>
        <c:ser>
          <c:idx val="1"/>
          <c:order val="1"/>
          <c:tx>
            <c:strRef>
              <c:f>Step6!$L$8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Step6!$B$9:$B$28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Step6!$L$9:$L$28</c:f>
              <c:numCache>
                <c:formatCode>_ * #,##0_ ;_ * \-#,##0_ ;_ * "-"??_ ;_ @_ </c:formatCode>
                <c:ptCount val="20"/>
                <c:pt idx="0">
                  <c:v>68831.154549285435</c:v>
                </c:pt>
                <c:pt idx="1">
                  <c:v>64843.098962450968</c:v>
                </c:pt>
                <c:pt idx="2">
                  <c:v>80868.929880634605</c:v>
                </c:pt>
                <c:pt idx="3">
                  <c:v>85391.319259096999</c:v>
                </c:pt>
                <c:pt idx="4">
                  <c:v>74388.997084112081</c:v>
                </c:pt>
                <c:pt idx="5">
                  <c:v>69975.32021349424</c:v>
                </c:pt>
                <c:pt idx="6">
                  <c:v>87145.375940920683</c:v>
                </c:pt>
                <c:pt idx="7">
                  <c:v>91892.614053011232</c:v>
                </c:pt>
                <c:pt idx="8">
                  <c:v>79946.839618938757</c:v>
                </c:pt>
                <c:pt idx="9">
                  <c:v>75107.541464537513</c:v>
                </c:pt>
                <c:pt idx="10">
                  <c:v>93421.822001206747</c:v>
                </c:pt>
                <c:pt idx="11">
                  <c:v>98393.908846925449</c:v>
                </c:pt>
                <c:pt idx="12">
                  <c:v>85504.682153765403</c:v>
                </c:pt>
                <c:pt idx="13">
                  <c:v>80239.7627155808</c:v>
                </c:pt>
                <c:pt idx="14">
                  <c:v>99698.268061492825</c:v>
                </c:pt>
                <c:pt idx="15">
                  <c:v>104895.20364083968</c:v>
                </c:pt>
                <c:pt idx="16">
                  <c:v>91062.524688592064</c:v>
                </c:pt>
                <c:pt idx="17">
                  <c:v>85371.983966624073</c:v>
                </c:pt>
                <c:pt idx="18">
                  <c:v>105974.71412177889</c:v>
                </c:pt>
                <c:pt idx="19">
                  <c:v>111396.4984347539</c:v>
                </c:pt>
              </c:numCache>
            </c:numRef>
          </c:val>
          <c:smooth val="0"/>
          <c:extLst>
            <c:ext xmlns:c16="http://schemas.microsoft.com/office/drawing/2014/chart" uri="{C3380CC4-5D6E-409C-BE32-E72D297353CC}">
              <c16:uniqueId val="{00000001-A6BF-48A3-884B-9F4C16E07C5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xdr:col>
      <xdr:colOff>14814</xdr:colOff>
      <xdr:row>2</xdr:row>
      <xdr:rowOff>64558</xdr:rowOff>
    </xdr:from>
    <xdr:to>
      <xdr:col>1</xdr:col>
      <xdr:colOff>4814887</xdr:colOff>
      <xdr:row>13</xdr:row>
      <xdr:rowOff>87890</xdr:rowOff>
    </xdr:to>
    <xdr:pic>
      <xdr:nvPicPr>
        <xdr:cNvPr id="2" name="Picture 1">
          <a:extLst>
            <a:ext uri="{FF2B5EF4-FFF2-40B4-BE49-F238E27FC236}">
              <a16:creationId xmlns:a16="http://schemas.microsoft.com/office/drawing/2014/main" id="{D4ABDBFC-4A9B-45CE-85C6-E1BC941EFE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4414" y="1121833"/>
          <a:ext cx="4800073" cy="21188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437285</xdr:colOff>
      <xdr:row>3</xdr:row>
      <xdr:rowOff>74215</xdr:rowOff>
    </xdr:from>
    <xdr:to>
      <xdr:col>10</xdr:col>
      <xdr:colOff>99580</xdr:colOff>
      <xdr:row>13</xdr:row>
      <xdr:rowOff>113843</xdr:rowOff>
    </xdr:to>
    <xdr:pic>
      <xdr:nvPicPr>
        <xdr:cNvPr id="3" name="Picture 2">
          <a:extLst>
            <a:ext uri="{FF2B5EF4-FFF2-40B4-BE49-F238E27FC236}">
              <a16:creationId xmlns:a16="http://schemas.microsoft.com/office/drawing/2014/main" id="{0FC645F2-0312-BEEC-180D-AAA4136028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62376" y="533147"/>
          <a:ext cx="3935556" cy="19446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466725</xdr:colOff>
      <xdr:row>5</xdr:row>
      <xdr:rowOff>8572</xdr:rowOff>
    </xdr:from>
    <xdr:to>
      <xdr:col>14</xdr:col>
      <xdr:colOff>161925</xdr:colOff>
      <xdr:row>20</xdr:row>
      <xdr:rowOff>35242</xdr:rowOff>
    </xdr:to>
    <xdr:graphicFrame macro="">
      <xdr:nvGraphicFramePr>
        <xdr:cNvPr id="2" name="Chart 1">
          <a:extLst>
            <a:ext uri="{FF2B5EF4-FFF2-40B4-BE49-F238E27FC236}">
              <a16:creationId xmlns:a16="http://schemas.microsoft.com/office/drawing/2014/main" id="{89988AB9-A101-45F8-93FE-AEC1E5F22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20243</xdr:colOff>
      <xdr:row>7</xdr:row>
      <xdr:rowOff>142874</xdr:rowOff>
    </xdr:from>
    <xdr:to>
      <xdr:col>10</xdr:col>
      <xdr:colOff>203599</xdr:colOff>
      <xdr:row>20</xdr:row>
      <xdr:rowOff>178116</xdr:rowOff>
    </xdr:to>
    <xdr:graphicFrame macro="">
      <xdr:nvGraphicFramePr>
        <xdr:cNvPr id="2" name="Chart 1">
          <a:extLst>
            <a:ext uri="{FF2B5EF4-FFF2-40B4-BE49-F238E27FC236}">
              <a16:creationId xmlns:a16="http://schemas.microsoft.com/office/drawing/2014/main" id="{9501F2F5-3B7D-4C25-BBE4-CD205DC93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179070</xdr:colOff>
      <xdr:row>6</xdr:row>
      <xdr:rowOff>72864</xdr:rowOff>
    </xdr:from>
    <xdr:to>
      <xdr:col>18</xdr:col>
      <xdr:colOff>437333</xdr:colOff>
      <xdr:row>23</xdr:row>
      <xdr:rowOff>46537</xdr:rowOff>
    </xdr:to>
    <xdr:graphicFrame macro="">
      <xdr:nvGraphicFramePr>
        <xdr:cNvPr id="4" name="Chart 3">
          <a:extLst>
            <a:ext uri="{FF2B5EF4-FFF2-40B4-BE49-F238E27FC236}">
              <a16:creationId xmlns:a16="http://schemas.microsoft.com/office/drawing/2014/main" id="{D67848B6-13C2-4612-B130-5F14E4F3A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564697</xdr:colOff>
      <xdr:row>8</xdr:row>
      <xdr:rowOff>170089</xdr:rowOff>
    </xdr:from>
    <xdr:to>
      <xdr:col>5</xdr:col>
      <xdr:colOff>115661</xdr:colOff>
      <xdr:row>8</xdr:row>
      <xdr:rowOff>170089</xdr:rowOff>
    </xdr:to>
    <xdr:cxnSp macro="">
      <xdr:nvCxnSpPr>
        <xdr:cNvPr id="3" name="Straight Arrow Connector 2">
          <a:extLst>
            <a:ext uri="{FF2B5EF4-FFF2-40B4-BE49-F238E27FC236}">
              <a16:creationId xmlns:a16="http://schemas.microsoft.com/office/drawing/2014/main" id="{06C84D4B-1CD1-442C-88E5-41232CB8FA54}"/>
            </a:ext>
          </a:extLst>
        </xdr:cNvPr>
        <xdr:cNvCxnSpPr/>
      </xdr:nvCxnSpPr>
      <xdr:spPr>
        <a:xfrm>
          <a:off x="2401661" y="1088571"/>
          <a:ext cx="94569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131445</xdr:colOff>
      <xdr:row>6</xdr:row>
      <xdr:rowOff>48642</xdr:rowOff>
    </xdr:from>
    <xdr:to>
      <xdr:col>19</xdr:col>
      <xdr:colOff>393518</xdr:colOff>
      <xdr:row>23</xdr:row>
      <xdr:rowOff>16600</xdr:rowOff>
    </xdr:to>
    <xdr:graphicFrame macro="">
      <xdr:nvGraphicFramePr>
        <xdr:cNvPr id="2" name="Chart 1">
          <a:extLst>
            <a:ext uri="{FF2B5EF4-FFF2-40B4-BE49-F238E27FC236}">
              <a16:creationId xmlns:a16="http://schemas.microsoft.com/office/drawing/2014/main" id="{F49824F9-ACC0-49C9-9F98-81A999082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424962</xdr:colOff>
      <xdr:row>7</xdr:row>
      <xdr:rowOff>205624</xdr:rowOff>
    </xdr:from>
    <xdr:to>
      <xdr:col>19</xdr:col>
      <xdr:colOff>472733</xdr:colOff>
      <xdr:row>22</xdr:row>
      <xdr:rowOff>164300</xdr:rowOff>
    </xdr:to>
    <xdr:graphicFrame macro="">
      <xdr:nvGraphicFramePr>
        <xdr:cNvPr id="3" name="Chart 2">
          <a:extLst>
            <a:ext uri="{FF2B5EF4-FFF2-40B4-BE49-F238E27FC236}">
              <a16:creationId xmlns:a16="http://schemas.microsoft.com/office/drawing/2014/main" id="{08320C92-AA7D-41DE-997B-C89E48305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15</xdr:col>
      <xdr:colOff>323214</xdr:colOff>
      <xdr:row>12</xdr:row>
      <xdr:rowOff>116970</xdr:rowOff>
    </xdr:from>
    <xdr:to>
      <xdr:col>21</xdr:col>
      <xdr:colOff>23813</xdr:colOff>
      <xdr:row>27</xdr:row>
      <xdr:rowOff>110962</xdr:rowOff>
    </xdr:to>
    <xdr:graphicFrame macro="">
      <xdr:nvGraphicFramePr>
        <xdr:cNvPr id="2" name="Chart 1">
          <a:extLst>
            <a:ext uri="{FF2B5EF4-FFF2-40B4-BE49-F238E27FC236}">
              <a16:creationId xmlns:a16="http://schemas.microsoft.com/office/drawing/2014/main" id="{1EB4BB4E-E8AC-481F-8267-4239DBD4C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youtube.com/KunaalNaik" TargetMode="External"/><Relationship Id="rId2" Type="http://schemas.openxmlformats.org/officeDocument/2006/relationships/hyperlink" Target="https://machinelearningmastery.com/arima-for-time-series-forecasting-with-python/" TargetMode="External"/><Relationship Id="rId1" Type="http://schemas.openxmlformats.org/officeDocument/2006/relationships/hyperlink" Target="https://otexts.com/fpp2/"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8E5C9-0AEC-47BF-BF3B-BDB18A3CC03C}">
  <dimension ref="B1:B2"/>
  <sheetViews>
    <sheetView showGridLines="0" tabSelected="1" zoomScale="200" zoomScaleNormal="200" workbookViewId="0">
      <selection activeCell="A12" sqref="A12"/>
    </sheetView>
  </sheetViews>
  <sheetFormatPr defaultRowHeight="15" x14ac:dyDescent="0.25"/>
  <cols>
    <col min="2" max="2" width="72.85546875" customWidth="1"/>
  </cols>
  <sheetData>
    <row r="1" spans="2:2" ht="22.5" thickBot="1" x14ac:dyDescent="0.45">
      <c r="B1" s="21" t="s">
        <v>66</v>
      </c>
    </row>
    <row r="2" spans="2:2" ht="60.75" thickTop="1" x14ac:dyDescent="0.25">
      <c r="B2" s="20" t="s">
        <v>65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633F3-9582-4A2B-B02D-C905D9B0170C}">
  <dimension ref="A1:C24"/>
  <sheetViews>
    <sheetView showGridLines="0" zoomScale="220" zoomScaleNormal="220" workbookViewId="0">
      <selection activeCell="B13" sqref="B13"/>
    </sheetView>
  </sheetViews>
  <sheetFormatPr defaultRowHeight="15" x14ac:dyDescent="0.25"/>
  <cols>
    <col min="1" max="1" width="18" customWidth="1"/>
    <col min="2" max="2" width="22.7109375" customWidth="1"/>
  </cols>
  <sheetData>
    <row r="1" spans="1:3" ht="18" thickBot="1" x14ac:dyDescent="0.35">
      <c r="A1" s="4" t="s">
        <v>48</v>
      </c>
      <c r="B1" s="4"/>
    </row>
    <row r="2" spans="1:3" ht="3" customHeight="1" thickTop="1" x14ac:dyDescent="0.3">
      <c r="A2" s="22"/>
      <c r="B2" s="22"/>
    </row>
    <row r="3" spans="1:3" x14ac:dyDescent="0.25">
      <c r="A3" s="23" t="s">
        <v>50</v>
      </c>
      <c r="B3" s="23" t="s">
        <v>55</v>
      </c>
      <c r="C3" s="6"/>
    </row>
    <row r="5" spans="1:3" x14ac:dyDescent="0.25">
      <c r="A5" s="5" t="s">
        <v>9</v>
      </c>
      <c r="B5" t="s">
        <v>15</v>
      </c>
    </row>
    <row r="6" spans="1:3" x14ac:dyDescent="0.25">
      <c r="A6" s="5" t="s">
        <v>11</v>
      </c>
      <c r="B6" t="s">
        <v>16</v>
      </c>
    </row>
    <row r="7" spans="1:3" x14ac:dyDescent="0.25">
      <c r="A7" s="5" t="s">
        <v>17</v>
      </c>
      <c r="B7" t="s">
        <v>53</v>
      </c>
    </row>
    <row r="8" spans="1:3" x14ac:dyDescent="0.25">
      <c r="A8" s="5" t="s">
        <v>14</v>
      </c>
      <c r="B8" t="s">
        <v>18</v>
      </c>
    </row>
    <row r="9" spans="1:3" x14ac:dyDescent="0.25">
      <c r="A9" s="5" t="s">
        <v>51</v>
      </c>
      <c r="B9" t="s">
        <v>52</v>
      </c>
    </row>
    <row r="11" spans="1:3" x14ac:dyDescent="0.25">
      <c r="A11" s="5" t="s">
        <v>5</v>
      </c>
      <c r="B11" t="s">
        <v>19</v>
      </c>
    </row>
    <row r="12" spans="1:3" x14ac:dyDescent="0.25">
      <c r="A12" s="5" t="s">
        <v>6</v>
      </c>
      <c r="B12" t="s">
        <v>20</v>
      </c>
    </row>
    <row r="16" spans="1:3" x14ac:dyDescent="0.25">
      <c r="A16" s="16" t="s">
        <v>64</v>
      </c>
    </row>
    <row r="23" spans="1:1" x14ac:dyDescent="0.25">
      <c r="A23" s="16" t="s">
        <v>58</v>
      </c>
    </row>
    <row r="24" spans="1:1" x14ac:dyDescent="0.25">
      <c r="A24" s="16" t="s">
        <v>54</v>
      </c>
    </row>
  </sheetData>
  <hyperlinks>
    <hyperlink ref="A24" r:id="rId1" xr:uid="{862441C2-213C-4BB0-B6A2-211E22C306B9}"/>
    <hyperlink ref="A23" r:id="rId2" location="targetText=ARIMA%20is%20an%20acronym%20that,time%20series%20data%20with%20Python." display="https://machinelearningmastery.com/arima-for-time-series-forecasting-with-python/ - targetText=ARIMA%20is%20an%20acronym%20that,time%20series%20data%20with%20Python." xr:uid="{57A11C19-1D46-462C-8E61-7FA292ECEC78}"/>
    <hyperlink ref="A16" r:id="rId3" xr:uid="{D78142BA-7B37-4390-915D-B928B8A51BF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A07D5-4067-4300-974B-E9B61B517309}">
  <dimension ref="A2:F24"/>
  <sheetViews>
    <sheetView zoomScale="160" zoomScaleNormal="160" workbookViewId="0">
      <selection activeCell="F22" sqref="F22"/>
    </sheetView>
  </sheetViews>
  <sheetFormatPr defaultRowHeight="15" x14ac:dyDescent="0.25"/>
  <cols>
    <col min="1" max="1" width="5.7109375" bestFit="1" customWidth="1"/>
    <col min="2" max="2" width="7.5703125" bestFit="1" customWidth="1"/>
    <col min="3" max="3" width="5.5703125" bestFit="1" customWidth="1"/>
    <col min="4" max="4" width="9" bestFit="1" customWidth="1"/>
    <col min="5" max="5" width="9.28515625" bestFit="1" customWidth="1"/>
    <col min="6" max="6" width="11" bestFit="1" customWidth="1"/>
  </cols>
  <sheetData>
    <row r="2" spans="1:6" x14ac:dyDescent="0.25">
      <c r="A2" s="48" t="s">
        <v>59</v>
      </c>
      <c r="B2" s="48"/>
      <c r="C2" s="48"/>
      <c r="D2" s="48"/>
      <c r="E2" s="48"/>
    </row>
    <row r="4" spans="1:6" ht="16.5" x14ac:dyDescent="0.3">
      <c r="A4" s="46" t="s">
        <v>4</v>
      </c>
      <c r="B4" s="46" t="s">
        <v>3</v>
      </c>
      <c r="C4" s="46" t="s">
        <v>0</v>
      </c>
      <c r="D4" s="46" t="s">
        <v>1</v>
      </c>
      <c r="E4" s="46" t="s">
        <v>2</v>
      </c>
      <c r="F4" s="46" t="s">
        <v>67</v>
      </c>
    </row>
    <row r="5" spans="1:6" x14ac:dyDescent="0.25">
      <c r="A5">
        <v>1</v>
      </c>
      <c r="B5" t="s">
        <v>29</v>
      </c>
      <c r="C5">
        <v>2015</v>
      </c>
      <c r="D5">
        <v>1</v>
      </c>
      <c r="E5" s="1">
        <v>68000</v>
      </c>
    </row>
    <row r="6" spans="1:6" x14ac:dyDescent="0.25">
      <c r="A6">
        <v>2</v>
      </c>
      <c r="B6" t="s">
        <v>30</v>
      </c>
      <c r="C6">
        <v>2015</v>
      </c>
      <c r="D6">
        <v>2</v>
      </c>
      <c r="E6" s="1">
        <v>61000</v>
      </c>
    </row>
    <row r="7" spans="1:6" x14ac:dyDescent="0.25">
      <c r="A7">
        <v>3</v>
      </c>
      <c r="B7" t="s">
        <v>31</v>
      </c>
      <c r="C7">
        <v>2015</v>
      </c>
      <c r="D7">
        <v>3</v>
      </c>
      <c r="E7" s="1">
        <v>80000</v>
      </c>
    </row>
    <row r="8" spans="1:6" x14ac:dyDescent="0.25">
      <c r="A8">
        <v>4</v>
      </c>
      <c r="B8" t="s">
        <v>32</v>
      </c>
      <c r="C8">
        <v>2015</v>
      </c>
      <c r="D8">
        <v>4</v>
      </c>
      <c r="E8" s="1">
        <v>85000</v>
      </c>
    </row>
    <row r="9" spans="1:6" x14ac:dyDescent="0.25">
      <c r="A9">
        <v>5</v>
      </c>
      <c r="B9" t="s">
        <v>33</v>
      </c>
      <c r="C9">
        <v>2016</v>
      </c>
      <c r="D9">
        <v>1</v>
      </c>
      <c r="E9" s="1">
        <v>78000</v>
      </c>
      <c r="F9" s="17"/>
    </row>
    <row r="10" spans="1:6" x14ac:dyDescent="0.25">
      <c r="A10">
        <v>6</v>
      </c>
      <c r="B10" t="s">
        <v>34</v>
      </c>
      <c r="C10">
        <v>2016</v>
      </c>
      <c r="D10">
        <v>2</v>
      </c>
      <c r="E10" s="1">
        <v>72000</v>
      </c>
      <c r="F10" s="17"/>
    </row>
    <row r="11" spans="1:6" x14ac:dyDescent="0.25">
      <c r="A11">
        <v>7</v>
      </c>
      <c r="B11" t="s">
        <v>35</v>
      </c>
      <c r="C11">
        <v>2016</v>
      </c>
      <c r="D11">
        <v>3</v>
      </c>
      <c r="E11" s="1">
        <v>88000</v>
      </c>
      <c r="F11" s="17"/>
    </row>
    <row r="12" spans="1:6" x14ac:dyDescent="0.25">
      <c r="A12">
        <v>8</v>
      </c>
      <c r="B12" t="s">
        <v>36</v>
      </c>
      <c r="C12">
        <v>2016</v>
      </c>
      <c r="D12">
        <v>4</v>
      </c>
      <c r="E12" s="1">
        <v>94000</v>
      </c>
      <c r="F12" s="17"/>
    </row>
    <row r="13" spans="1:6" x14ac:dyDescent="0.25">
      <c r="A13">
        <v>9</v>
      </c>
      <c r="B13" t="s">
        <v>37</v>
      </c>
      <c r="C13">
        <v>2017</v>
      </c>
      <c r="D13">
        <v>1</v>
      </c>
      <c r="E13" s="1">
        <v>80000</v>
      </c>
      <c r="F13" s="17"/>
    </row>
    <row r="14" spans="1:6" x14ac:dyDescent="0.25">
      <c r="A14">
        <v>10</v>
      </c>
      <c r="B14" t="s">
        <v>38</v>
      </c>
      <c r="C14">
        <v>2017</v>
      </c>
      <c r="D14">
        <v>2</v>
      </c>
      <c r="E14" s="1">
        <v>76000</v>
      </c>
      <c r="F14" s="17"/>
    </row>
    <row r="15" spans="1:6" x14ac:dyDescent="0.25">
      <c r="A15">
        <v>11</v>
      </c>
      <c r="B15" t="s">
        <v>39</v>
      </c>
      <c r="C15">
        <v>2017</v>
      </c>
      <c r="D15">
        <v>3</v>
      </c>
      <c r="E15" s="1">
        <v>95000</v>
      </c>
      <c r="F15" s="17"/>
    </row>
    <row r="16" spans="1:6" x14ac:dyDescent="0.25">
      <c r="A16">
        <v>12</v>
      </c>
      <c r="B16" t="s">
        <v>40</v>
      </c>
      <c r="C16">
        <v>2017</v>
      </c>
      <c r="D16">
        <v>4</v>
      </c>
      <c r="E16" s="1">
        <v>98000</v>
      </c>
      <c r="F16" s="17"/>
    </row>
    <row r="17" spans="1:6" x14ac:dyDescent="0.25">
      <c r="A17">
        <v>13</v>
      </c>
      <c r="B17" t="s">
        <v>41</v>
      </c>
      <c r="C17">
        <v>2018</v>
      </c>
      <c r="D17">
        <v>1</v>
      </c>
      <c r="E17" s="1">
        <v>83000</v>
      </c>
      <c r="F17" s="17"/>
    </row>
    <row r="18" spans="1:6" x14ac:dyDescent="0.25">
      <c r="A18">
        <v>14</v>
      </c>
      <c r="B18" t="s">
        <v>42</v>
      </c>
      <c r="C18">
        <v>2018</v>
      </c>
      <c r="D18">
        <v>2</v>
      </c>
      <c r="E18" s="1">
        <v>79000</v>
      </c>
      <c r="F18" s="17"/>
    </row>
    <row r="19" spans="1:6" x14ac:dyDescent="0.25">
      <c r="A19">
        <v>15</v>
      </c>
      <c r="B19" t="s">
        <v>43</v>
      </c>
      <c r="C19">
        <v>2018</v>
      </c>
      <c r="D19">
        <v>3</v>
      </c>
      <c r="E19" s="1">
        <v>100000</v>
      </c>
      <c r="F19" s="17"/>
    </row>
    <row r="20" spans="1:6" x14ac:dyDescent="0.25">
      <c r="A20">
        <v>16</v>
      </c>
      <c r="B20" t="s">
        <v>44</v>
      </c>
      <c r="C20">
        <v>2018</v>
      </c>
      <c r="D20">
        <v>4</v>
      </c>
      <c r="E20" s="1">
        <v>104000</v>
      </c>
      <c r="F20" s="17"/>
    </row>
    <row r="21" spans="1:6" x14ac:dyDescent="0.25">
      <c r="A21">
        <v>17</v>
      </c>
      <c r="B21" t="s">
        <v>25</v>
      </c>
      <c r="C21">
        <v>2019</v>
      </c>
      <c r="D21">
        <v>1</v>
      </c>
      <c r="E21" s="1"/>
      <c r="F21" s="17"/>
    </row>
    <row r="22" spans="1:6" x14ac:dyDescent="0.25">
      <c r="A22">
        <v>18</v>
      </c>
      <c r="B22" t="s">
        <v>26</v>
      </c>
      <c r="C22">
        <v>2019</v>
      </c>
      <c r="D22">
        <v>2</v>
      </c>
      <c r="E22" s="1"/>
      <c r="F22" s="17"/>
    </row>
    <row r="23" spans="1:6" x14ac:dyDescent="0.25">
      <c r="A23">
        <v>19</v>
      </c>
      <c r="B23" t="s">
        <v>27</v>
      </c>
      <c r="C23">
        <v>2019</v>
      </c>
      <c r="D23">
        <v>3</v>
      </c>
      <c r="E23" s="1"/>
      <c r="F23" s="17"/>
    </row>
    <row r="24" spans="1:6" x14ac:dyDescent="0.25">
      <c r="A24">
        <v>20</v>
      </c>
      <c r="B24" t="s">
        <v>28</v>
      </c>
      <c r="C24">
        <v>2019</v>
      </c>
      <c r="D24">
        <v>4</v>
      </c>
      <c r="E24" s="1"/>
      <c r="F24" s="17"/>
    </row>
  </sheetData>
  <mergeCells count="1">
    <mergeCell ref="A2:E2"/>
  </mergeCells>
  <phoneticPr fontId="19"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BC6AB-E59C-4374-B655-E606BB34423D}">
  <dimension ref="A2:H24"/>
  <sheetViews>
    <sheetView zoomScale="160" zoomScaleNormal="160" workbookViewId="0">
      <selection activeCell="A4" sqref="A4:E4"/>
    </sheetView>
  </sheetViews>
  <sheetFormatPr defaultRowHeight="15" x14ac:dyDescent="0.25"/>
  <cols>
    <col min="1" max="1" width="5.140625" bestFit="1" customWidth="1"/>
    <col min="2" max="2" width="6.85546875" bestFit="1" customWidth="1"/>
    <col min="3" max="3" width="5.140625" bestFit="1" customWidth="1"/>
    <col min="4" max="4" width="7.85546875" bestFit="1" customWidth="1"/>
    <col min="5" max="5" width="9.28515625" bestFit="1" customWidth="1"/>
    <col min="8" max="8" width="47.28515625" bestFit="1" customWidth="1"/>
  </cols>
  <sheetData>
    <row r="2" spans="1:8" ht="16.5" x14ac:dyDescent="0.3">
      <c r="A2" s="48" t="s">
        <v>59</v>
      </c>
      <c r="B2" s="48"/>
      <c r="C2" s="48"/>
      <c r="D2" s="48"/>
      <c r="E2" s="48"/>
      <c r="H2" s="29" t="s">
        <v>70</v>
      </c>
    </row>
    <row r="3" spans="1:8" ht="16.5" x14ac:dyDescent="0.3">
      <c r="H3" s="29" t="s">
        <v>72</v>
      </c>
    </row>
    <row r="4" spans="1:8" ht="16.5" x14ac:dyDescent="0.3">
      <c r="A4" s="46" t="s">
        <v>4</v>
      </c>
      <c r="B4" s="46" t="s">
        <v>3</v>
      </c>
      <c r="C4" s="46" t="s">
        <v>0</v>
      </c>
      <c r="D4" s="46" t="s">
        <v>1</v>
      </c>
      <c r="E4" s="46" t="s">
        <v>2</v>
      </c>
    </row>
    <row r="5" spans="1:8" x14ac:dyDescent="0.25">
      <c r="A5" s="26">
        <v>1</v>
      </c>
      <c r="B5" t="s">
        <v>29</v>
      </c>
      <c r="C5">
        <v>2015</v>
      </c>
      <c r="D5">
        <v>1</v>
      </c>
      <c r="E5" s="25">
        <v>68000</v>
      </c>
      <c r="H5" s="28" t="s">
        <v>68</v>
      </c>
    </row>
    <row r="6" spans="1:8" x14ac:dyDescent="0.25">
      <c r="A6" s="26">
        <v>2</v>
      </c>
      <c r="B6" t="s">
        <v>30</v>
      </c>
      <c r="C6">
        <v>2015</v>
      </c>
      <c r="D6">
        <v>2</v>
      </c>
      <c r="E6" s="25">
        <v>61000</v>
      </c>
      <c r="H6" s="26" t="s">
        <v>69</v>
      </c>
    </row>
    <row r="7" spans="1:8" x14ac:dyDescent="0.25">
      <c r="A7" s="26">
        <v>3</v>
      </c>
      <c r="B7" t="s">
        <v>31</v>
      </c>
      <c r="C7">
        <v>2015</v>
      </c>
      <c r="D7">
        <v>3</v>
      </c>
      <c r="E7" s="25">
        <v>80000</v>
      </c>
      <c r="H7" s="27" t="s">
        <v>71</v>
      </c>
    </row>
    <row r="8" spans="1:8" x14ac:dyDescent="0.25">
      <c r="A8" s="26">
        <v>4</v>
      </c>
      <c r="B8" t="s">
        <v>32</v>
      </c>
      <c r="C8">
        <v>2015</v>
      </c>
      <c r="D8">
        <v>4</v>
      </c>
      <c r="E8" s="25">
        <v>85000</v>
      </c>
    </row>
    <row r="9" spans="1:8" x14ac:dyDescent="0.25">
      <c r="A9" s="26">
        <v>5</v>
      </c>
      <c r="B9" t="s">
        <v>33</v>
      </c>
      <c r="C9">
        <v>2016</v>
      </c>
      <c r="D9">
        <v>1</v>
      </c>
      <c r="E9" s="25">
        <v>78000</v>
      </c>
      <c r="F9" s="17"/>
    </row>
    <row r="10" spans="1:8" x14ac:dyDescent="0.25">
      <c r="A10" s="26">
        <v>6</v>
      </c>
      <c r="B10" t="s">
        <v>34</v>
      </c>
      <c r="C10">
        <v>2016</v>
      </c>
      <c r="D10">
        <v>2</v>
      </c>
      <c r="E10" s="25">
        <v>72000</v>
      </c>
    </row>
    <row r="11" spans="1:8" x14ac:dyDescent="0.25">
      <c r="A11" s="26">
        <v>7</v>
      </c>
      <c r="B11" t="s">
        <v>35</v>
      </c>
      <c r="C11">
        <v>2016</v>
      </c>
      <c r="D11">
        <v>3</v>
      </c>
      <c r="E11" s="25">
        <v>88000</v>
      </c>
    </row>
    <row r="12" spans="1:8" x14ac:dyDescent="0.25">
      <c r="A12" s="26">
        <v>8</v>
      </c>
      <c r="B12" t="s">
        <v>36</v>
      </c>
      <c r="C12">
        <v>2016</v>
      </c>
      <c r="D12">
        <v>4</v>
      </c>
      <c r="E12" s="25">
        <v>94000</v>
      </c>
    </row>
    <row r="13" spans="1:8" x14ac:dyDescent="0.25">
      <c r="A13" s="26">
        <v>9</v>
      </c>
      <c r="B13" t="s">
        <v>37</v>
      </c>
      <c r="C13">
        <v>2017</v>
      </c>
      <c r="D13">
        <v>1</v>
      </c>
      <c r="E13" s="25">
        <v>80000</v>
      </c>
      <c r="F13" s="17"/>
    </row>
    <row r="14" spans="1:8" x14ac:dyDescent="0.25">
      <c r="A14" s="26">
        <v>10</v>
      </c>
      <c r="B14" t="s">
        <v>38</v>
      </c>
      <c r="C14">
        <v>2017</v>
      </c>
      <c r="D14">
        <v>2</v>
      </c>
      <c r="E14" s="25">
        <v>76000</v>
      </c>
    </row>
    <row r="15" spans="1:8" x14ac:dyDescent="0.25">
      <c r="A15" s="26">
        <v>11</v>
      </c>
      <c r="B15" t="s">
        <v>39</v>
      </c>
      <c r="C15">
        <v>2017</v>
      </c>
      <c r="D15">
        <v>3</v>
      </c>
      <c r="E15" s="25">
        <v>95000</v>
      </c>
    </row>
    <row r="16" spans="1:8" x14ac:dyDescent="0.25">
      <c r="A16" s="26">
        <v>12</v>
      </c>
      <c r="B16" t="s">
        <v>40</v>
      </c>
      <c r="C16">
        <v>2017</v>
      </c>
      <c r="D16">
        <v>4</v>
      </c>
      <c r="E16" s="25">
        <v>98000</v>
      </c>
    </row>
    <row r="17" spans="1:6" x14ac:dyDescent="0.25">
      <c r="A17" s="26">
        <v>13</v>
      </c>
      <c r="B17" t="s">
        <v>41</v>
      </c>
      <c r="C17">
        <v>2018</v>
      </c>
      <c r="D17">
        <v>1</v>
      </c>
      <c r="E17" s="25">
        <v>83000</v>
      </c>
      <c r="F17" s="17"/>
    </row>
    <row r="18" spans="1:6" x14ac:dyDescent="0.25">
      <c r="A18" s="26">
        <v>14</v>
      </c>
      <c r="B18" t="s">
        <v>42</v>
      </c>
      <c r="C18">
        <v>2018</v>
      </c>
      <c r="D18">
        <v>2</v>
      </c>
      <c r="E18" s="25">
        <v>79000</v>
      </c>
    </row>
    <row r="19" spans="1:6" x14ac:dyDescent="0.25">
      <c r="A19" s="26">
        <v>15</v>
      </c>
      <c r="B19" t="s">
        <v>43</v>
      </c>
      <c r="C19">
        <v>2018</v>
      </c>
      <c r="D19">
        <v>3</v>
      </c>
      <c r="E19" s="25">
        <v>100000</v>
      </c>
    </row>
    <row r="20" spans="1:6" x14ac:dyDescent="0.25">
      <c r="A20" s="26">
        <v>16</v>
      </c>
      <c r="B20" t="s">
        <v>44</v>
      </c>
      <c r="C20">
        <v>2018</v>
      </c>
      <c r="D20">
        <v>4</v>
      </c>
      <c r="E20" s="25">
        <v>104000</v>
      </c>
    </row>
    <row r="21" spans="1:6" x14ac:dyDescent="0.25">
      <c r="A21" s="27">
        <v>17</v>
      </c>
      <c r="B21" t="s">
        <v>25</v>
      </c>
      <c r="C21">
        <v>2019</v>
      </c>
      <c r="D21">
        <v>1</v>
      </c>
      <c r="E21" s="1"/>
      <c r="F21" s="17"/>
    </row>
    <row r="22" spans="1:6" x14ac:dyDescent="0.25">
      <c r="A22" s="27">
        <v>18</v>
      </c>
      <c r="B22" t="s">
        <v>26</v>
      </c>
      <c r="C22">
        <v>2019</v>
      </c>
      <c r="D22">
        <v>2</v>
      </c>
      <c r="E22" s="1"/>
      <c r="F22" s="17"/>
    </row>
    <row r="23" spans="1:6" x14ac:dyDescent="0.25">
      <c r="A23" s="27">
        <v>19</v>
      </c>
      <c r="B23" t="s">
        <v>27</v>
      </c>
      <c r="C23">
        <v>2019</v>
      </c>
      <c r="D23">
        <v>3</v>
      </c>
      <c r="E23" s="1"/>
      <c r="F23" s="17"/>
    </row>
    <row r="24" spans="1:6" x14ac:dyDescent="0.25">
      <c r="A24" s="27">
        <v>20</v>
      </c>
      <c r="B24" t="s">
        <v>28</v>
      </c>
      <c r="C24">
        <v>2019</v>
      </c>
      <c r="D24">
        <v>4</v>
      </c>
      <c r="E24" s="1"/>
      <c r="F24" s="17"/>
    </row>
  </sheetData>
  <mergeCells count="1">
    <mergeCell ref="A2:E2"/>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A9F5E-4978-4CC8-9AB3-607969F7620D}">
  <dimension ref="A1:O24"/>
  <sheetViews>
    <sheetView zoomScale="140" zoomScaleNormal="140" workbookViewId="0">
      <selection activeCell="F11" sqref="F11"/>
    </sheetView>
  </sheetViews>
  <sheetFormatPr defaultRowHeight="15" x14ac:dyDescent="0.25"/>
  <cols>
    <col min="5" max="5" width="11.28515625" bestFit="1" customWidth="1"/>
    <col min="10" max="10" width="15.42578125" bestFit="1" customWidth="1"/>
  </cols>
  <sheetData>
    <row r="1" spans="1:15" ht="17.25" thickBot="1" x14ac:dyDescent="0.35">
      <c r="C1" s="24" t="s">
        <v>48</v>
      </c>
      <c r="N1" s="31" t="s">
        <v>1</v>
      </c>
      <c r="O1" s="31" t="s">
        <v>11</v>
      </c>
    </row>
    <row r="2" spans="1:15" ht="16.5" x14ac:dyDescent="0.3">
      <c r="C2" t="s">
        <v>75</v>
      </c>
      <c r="N2" s="31">
        <v>1</v>
      </c>
      <c r="O2" s="32" t="e">
        <f>AVERAGEIFS($H$8:$H$23,$D$8:$D$23,N2)</f>
        <v>#DIV/0!</v>
      </c>
    </row>
    <row r="3" spans="1:15" ht="16.5" x14ac:dyDescent="0.3">
      <c r="N3" s="31">
        <v>2</v>
      </c>
      <c r="O3" s="32" t="e">
        <f>AVERAGEIFS($H$8:$H$23,$D$8:$D$23,N3)</f>
        <v>#DIV/0!</v>
      </c>
    </row>
    <row r="4" spans="1:15" ht="16.5" x14ac:dyDescent="0.3">
      <c r="N4" s="31">
        <v>3</v>
      </c>
      <c r="O4" s="32" t="e">
        <f>AVERAGEIFS($H$8:$H$23,$D$8:$D$23,N4)</f>
        <v>#DIV/0!</v>
      </c>
    </row>
    <row r="5" spans="1:15" ht="16.5" x14ac:dyDescent="0.3">
      <c r="F5" s="48" t="s">
        <v>60</v>
      </c>
      <c r="G5" s="48"/>
      <c r="H5" s="48"/>
      <c r="I5" s="48"/>
      <c r="J5" s="48"/>
      <c r="N5" s="31">
        <v>4</v>
      </c>
      <c r="O5" s="32" t="e">
        <f>AVERAGEIFS($H$8:$H$23,$D$8:$D$23,N5)</f>
        <v>#DIV/0!</v>
      </c>
    </row>
    <row r="6" spans="1:15" x14ac:dyDescent="0.25">
      <c r="E6" t="s">
        <v>9</v>
      </c>
      <c r="F6" s="49" t="s">
        <v>7</v>
      </c>
      <c r="G6" s="49"/>
      <c r="H6" t="s">
        <v>10</v>
      </c>
      <c r="J6" t="s">
        <v>12</v>
      </c>
    </row>
    <row r="7" spans="1:15" ht="16.5" x14ac:dyDescent="0.3">
      <c r="A7" s="46" t="s">
        <v>4</v>
      </c>
      <c r="B7" s="46" t="s">
        <v>3</v>
      </c>
      <c r="C7" s="46" t="s">
        <v>0</v>
      </c>
      <c r="D7" s="46" t="s">
        <v>1</v>
      </c>
      <c r="E7" s="46" t="s">
        <v>2</v>
      </c>
      <c r="F7" s="46" t="s">
        <v>5</v>
      </c>
      <c r="G7" s="46" t="s">
        <v>6</v>
      </c>
      <c r="H7" s="46" t="s">
        <v>8</v>
      </c>
      <c r="I7" s="46" t="s">
        <v>11</v>
      </c>
      <c r="J7" s="46" t="s">
        <v>13</v>
      </c>
      <c r="K7" s="46" t="s">
        <v>14</v>
      </c>
    </row>
    <row r="8" spans="1:15" x14ac:dyDescent="0.25">
      <c r="A8">
        <v>1</v>
      </c>
      <c r="B8" t="s">
        <v>29</v>
      </c>
      <c r="C8">
        <v>2015</v>
      </c>
      <c r="D8">
        <v>1</v>
      </c>
      <c r="E8" s="1">
        <v>68000</v>
      </c>
      <c r="I8" s="3"/>
      <c r="J8" s="2"/>
    </row>
    <row r="9" spans="1:15" x14ac:dyDescent="0.25">
      <c r="A9">
        <v>2</v>
      </c>
      <c r="B9" t="s">
        <v>30</v>
      </c>
      <c r="C9">
        <v>2015</v>
      </c>
      <c r="D9">
        <v>2</v>
      </c>
      <c r="E9" s="1">
        <v>61000</v>
      </c>
      <c r="I9" s="3"/>
      <c r="J9" s="2"/>
    </row>
    <row r="10" spans="1:15" x14ac:dyDescent="0.25">
      <c r="A10">
        <v>3</v>
      </c>
      <c r="B10" t="s">
        <v>31</v>
      </c>
      <c r="C10">
        <v>2015</v>
      </c>
      <c r="D10">
        <v>3</v>
      </c>
      <c r="E10" s="1">
        <v>80000</v>
      </c>
      <c r="F10" s="2"/>
      <c r="G10" s="2"/>
      <c r="H10" s="3"/>
      <c r="I10" s="3"/>
      <c r="J10" s="2"/>
    </row>
    <row r="11" spans="1:15" x14ac:dyDescent="0.25">
      <c r="A11">
        <v>4</v>
      </c>
      <c r="B11" t="s">
        <v>32</v>
      </c>
      <c r="C11">
        <v>2015</v>
      </c>
      <c r="D11">
        <v>4</v>
      </c>
      <c r="E11" s="1">
        <v>85000</v>
      </c>
      <c r="F11" s="2"/>
      <c r="G11" s="2"/>
      <c r="H11" s="3"/>
      <c r="I11" s="3"/>
      <c r="J11" s="2"/>
    </row>
    <row r="12" spans="1:15" x14ac:dyDescent="0.25">
      <c r="A12">
        <v>5</v>
      </c>
      <c r="B12" t="s">
        <v>33</v>
      </c>
      <c r="C12">
        <v>2016</v>
      </c>
      <c r="D12">
        <v>1</v>
      </c>
      <c r="E12" s="1">
        <v>78000</v>
      </c>
      <c r="F12" s="2"/>
      <c r="G12" s="2"/>
      <c r="H12" s="3"/>
      <c r="I12" s="3"/>
      <c r="J12" s="2"/>
    </row>
    <row r="13" spans="1:15" x14ac:dyDescent="0.25">
      <c r="A13">
        <v>6</v>
      </c>
      <c r="B13" t="s">
        <v>34</v>
      </c>
      <c r="C13">
        <v>2016</v>
      </c>
      <c r="D13">
        <v>2</v>
      </c>
      <c r="E13" s="1">
        <v>72000</v>
      </c>
      <c r="F13" s="2"/>
      <c r="G13" s="2"/>
      <c r="H13" s="3"/>
      <c r="I13" s="3"/>
      <c r="J13" s="2"/>
    </row>
    <row r="14" spans="1:15" x14ac:dyDescent="0.25">
      <c r="A14">
        <v>7</v>
      </c>
      <c r="B14" t="s">
        <v>35</v>
      </c>
      <c r="C14">
        <v>2016</v>
      </c>
      <c r="D14">
        <v>3</v>
      </c>
      <c r="E14" s="1">
        <v>88000</v>
      </c>
      <c r="F14" s="2"/>
      <c r="G14" s="2"/>
      <c r="H14" s="3"/>
      <c r="I14" s="3"/>
      <c r="J14" s="2"/>
    </row>
    <row r="15" spans="1:15" x14ac:dyDescent="0.25">
      <c r="A15">
        <v>8</v>
      </c>
      <c r="B15" t="s">
        <v>36</v>
      </c>
      <c r="C15">
        <v>2016</v>
      </c>
      <c r="D15">
        <v>4</v>
      </c>
      <c r="E15" s="1">
        <v>94000</v>
      </c>
      <c r="F15" s="2"/>
      <c r="G15" s="2"/>
      <c r="H15" s="3"/>
      <c r="I15" s="3"/>
      <c r="J15" s="2"/>
    </row>
    <row r="16" spans="1:15" x14ac:dyDescent="0.25">
      <c r="A16">
        <v>9</v>
      </c>
      <c r="B16" t="s">
        <v>37</v>
      </c>
      <c r="C16">
        <v>2017</v>
      </c>
      <c r="D16">
        <v>1</v>
      </c>
      <c r="E16" s="1">
        <v>80000</v>
      </c>
      <c r="F16" s="2"/>
      <c r="G16" s="2"/>
      <c r="H16" s="3"/>
      <c r="I16" s="3"/>
      <c r="J16" s="2"/>
    </row>
    <row r="17" spans="1:10" x14ac:dyDescent="0.25">
      <c r="A17">
        <v>10</v>
      </c>
      <c r="B17" t="s">
        <v>38</v>
      </c>
      <c r="C17">
        <v>2017</v>
      </c>
      <c r="D17">
        <v>2</v>
      </c>
      <c r="E17" s="1">
        <v>76000</v>
      </c>
      <c r="F17" s="2"/>
      <c r="G17" s="2"/>
      <c r="H17" s="3"/>
      <c r="I17" s="3"/>
      <c r="J17" s="2"/>
    </row>
    <row r="18" spans="1:10" x14ac:dyDescent="0.25">
      <c r="A18">
        <v>11</v>
      </c>
      <c r="B18" t="s">
        <v>39</v>
      </c>
      <c r="C18">
        <v>2017</v>
      </c>
      <c r="D18">
        <v>3</v>
      </c>
      <c r="E18" s="1">
        <v>95000</v>
      </c>
      <c r="F18" s="2"/>
      <c r="G18" s="2"/>
      <c r="H18" s="3"/>
      <c r="I18" s="3"/>
      <c r="J18" s="2"/>
    </row>
    <row r="19" spans="1:10" x14ac:dyDescent="0.25">
      <c r="A19">
        <v>12</v>
      </c>
      <c r="B19" t="s">
        <v>40</v>
      </c>
      <c r="C19">
        <v>2017</v>
      </c>
      <c r="D19">
        <v>4</v>
      </c>
      <c r="E19" s="1">
        <v>98000</v>
      </c>
      <c r="F19" s="2"/>
      <c r="G19" s="2"/>
      <c r="H19" s="3"/>
      <c r="I19" s="3"/>
      <c r="J19" s="2"/>
    </row>
    <row r="20" spans="1:10" x14ac:dyDescent="0.25">
      <c r="A20">
        <v>13</v>
      </c>
      <c r="B20" t="s">
        <v>41</v>
      </c>
      <c r="C20">
        <v>2018</v>
      </c>
      <c r="D20">
        <v>1</v>
      </c>
      <c r="E20" s="1">
        <v>83000</v>
      </c>
      <c r="F20" s="2"/>
      <c r="G20" s="2"/>
      <c r="H20" s="3"/>
      <c r="I20" s="3"/>
      <c r="J20" s="2"/>
    </row>
    <row r="21" spans="1:10" x14ac:dyDescent="0.25">
      <c r="A21">
        <v>14</v>
      </c>
      <c r="B21" t="s">
        <v>42</v>
      </c>
      <c r="C21">
        <v>2018</v>
      </c>
      <c r="D21">
        <v>2</v>
      </c>
      <c r="E21" s="1">
        <v>79000</v>
      </c>
      <c r="F21" s="2"/>
      <c r="G21" s="2"/>
      <c r="H21" s="3"/>
      <c r="I21" s="3"/>
      <c r="J21" s="2"/>
    </row>
    <row r="22" spans="1:10" x14ac:dyDescent="0.25">
      <c r="A22">
        <v>15</v>
      </c>
      <c r="B22" t="s">
        <v>43</v>
      </c>
      <c r="C22">
        <v>2018</v>
      </c>
      <c r="D22">
        <v>3</v>
      </c>
      <c r="E22" s="1">
        <v>100000</v>
      </c>
      <c r="F22" s="2"/>
      <c r="G22" s="2"/>
      <c r="I22" s="3"/>
      <c r="J22" s="2"/>
    </row>
    <row r="23" spans="1:10" x14ac:dyDescent="0.25">
      <c r="A23">
        <v>16</v>
      </c>
      <c r="B23" t="s">
        <v>44</v>
      </c>
      <c r="C23">
        <v>2018</v>
      </c>
      <c r="D23">
        <v>4</v>
      </c>
      <c r="E23" s="1">
        <v>104000</v>
      </c>
      <c r="F23" s="2"/>
      <c r="I23" s="3"/>
      <c r="J23" s="2"/>
    </row>
    <row r="24" spans="1:10" x14ac:dyDescent="0.25">
      <c r="I24" s="3"/>
    </row>
  </sheetData>
  <mergeCells count="2">
    <mergeCell ref="F6:G6"/>
    <mergeCell ref="F5:J5"/>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F9F03-510D-453C-A3C8-DE8A0089C8A2}">
  <dimension ref="A1:R28"/>
  <sheetViews>
    <sheetView zoomScale="130" zoomScaleNormal="130" workbookViewId="0">
      <selection activeCell="C1" sqref="C1:C2"/>
    </sheetView>
  </sheetViews>
  <sheetFormatPr defaultRowHeight="15" x14ac:dyDescent="0.25"/>
  <cols>
    <col min="5" max="5" width="11.28515625" bestFit="1" customWidth="1"/>
    <col min="10" max="10" width="15.42578125" bestFit="1" customWidth="1"/>
    <col min="11" max="11" width="14.5703125" customWidth="1"/>
    <col min="16" max="16" width="8.5703125" bestFit="1" customWidth="1"/>
    <col min="17" max="17" width="12.85546875" bestFit="1" customWidth="1"/>
  </cols>
  <sheetData>
    <row r="1" spans="1:18" ht="17.25" thickBot="1" x14ac:dyDescent="0.35">
      <c r="C1" s="24" t="s">
        <v>48</v>
      </c>
      <c r="N1" t="s">
        <v>1</v>
      </c>
      <c r="O1" t="s">
        <v>11</v>
      </c>
      <c r="Q1" s="33" t="s">
        <v>23</v>
      </c>
      <c r="R1" s="34">
        <v>71146.775747923501</v>
      </c>
    </row>
    <row r="2" spans="1:18" ht="16.5" x14ac:dyDescent="0.3">
      <c r="C2" t="s">
        <v>78</v>
      </c>
      <c r="N2">
        <v>1</v>
      </c>
      <c r="O2">
        <f>AVERAGEIFS($H$11:$H$22,$D$11:$D$22,N2)</f>
        <v>0.94792340491335791</v>
      </c>
      <c r="Q2" s="33" t="s">
        <v>4</v>
      </c>
      <c r="R2" s="34">
        <v>1465.7942050008401</v>
      </c>
    </row>
    <row r="3" spans="1:18" x14ac:dyDescent="0.25">
      <c r="N3">
        <v>2</v>
      </c>
      <c r="O3">
        <f>AVERAGEIFS($H$11:$H$22,$D$11:$D$22,N3)</f>
        <v>0.8753311401992373</v>
      </c>
    </row>
    <row r="4" spans="1:18" x14ac:dyDescent="0.25">
      <c r="K4" t="s">
        <v>77</v>
      </c>
      <c r="N4">
        <v>3</v>
      </c>
      <c r="O4">
        <f>AVERAGEIFS($H$11:$H$22,$D$11:$D$22,N4)</f>
        <v>1.0704855495527206</v>
      </c>
    </row>
    <row r="5" spans="1:18" x14ac:dyDescent="0.25">
      <c r="N5">
        <v>4</v>
      </c>
      <c r="O5">
        <f>AVERAGEIFS($H$11:$H$22,$D$11:$D$22,N5)</f>
        <v>1.1088348507133197</v>
      </c>
    </row>
    <row r="6" spans="1:18" ht="18.75" x14ac:dyDescent="0.3">
      <c r="A6" s="45" t="s">
        <v>21</v>
      </c>
      <c r="B6" s="7"/>
      <c r="C6" s="7"/>
      <c r="D6" s="7"/>
      <c r="E6" s="7"/>
      <c r="F6" s="7"/>
      <c r="G6" s="7"/>
      <c r="H6" s="7"/>
      <c r="I6" s="7"/>
      <c r="J6" s="45" t="s">
        <v>22</v>
      </c>
    </row>
    <row r="7" spans="1:18" x14ac:dyDescent="0.25">
      <c r="E7" t="s">
        <v>9</v>
      </c>
      <c r="F7" s="49" t="s">
        <v>7</v>
      </c>
      <c r="G7" s="49"/>
      <c r="H7" t="s">
        <v>10</v>
      </c>
      <c r="J7" t="s">
        <v>12</v>
      </c>
      <c r="K7" s="30" t="s">
        <v>61</v>
      </c>
    </row>
    <row r="8" spans="1:18" ht="16.5" x14ac:dyDescent="0.3">
      <c r="A8" s="46" t="s">
        <v>4</v>
      </c>
      <c r="B8" s="46" t="s">
        <v>3</v>
      </c>
      <c r="C8" s="46" t="s">
        <v>0</v>
      </c>
      <c r="D8" s="46" t="s">
        <v>1</v>
      </c>
      <c r="E8" s="46" t="s">
        <v>2</v>
      </c>
      <c r="F8" s="46" t="s">
        <v>5</v>
      </c>
      <c r="G8" s="46" t="s">
        <v>6</v>
      </c>
      <c r="H8" s="46" t="s">
        <v>8</v>
      </c>
      <c r="I8" s="46" t="s">
        <v>11</v>
      </c>
      <c r="J8" s="46" t="s">
        <v>13</v>
      </c>
      <c r="K8" s="46" t="s">
        <v>76</v>
      </c>
    </row>
    <row r="9" spans="1:18" x14ac:dyDescent="0.25">
      <c r="A9">
        <v>1</v>
      </c>
      <c r="B9" t="s">
        <v>29</v>
      </c>
      <c r="C9">
        <v>2015</v>
      </c>
      <c r="D9">
        <v>1</v>
      </c>
      <c r="E9" s="1">
        <v>68000</v>
      </c>
      <c r="I9" s="3">
        <f t="shared" ref="I9:I28" si="0">VLOOKUP(D9,$N$2:$O$5,2,FALSE)</f>
        <v>0.94792340491335791</v>
      </c>
      <c r="J9" s="2">
        <f>E9/I9</f>
        <v>71735.75380409068</v>
      </c>
      <c r="K9" s="15"/>
    </row>
    <row r="10" spans="1:18" x14ac:dyDescent="0.25">
      <c r="A10">
        <v>2</v>
      </c>
      <c r="B10" t="s">
        <v>30</v>
      </c>
      <c r="C10">
        <v>2015</v>
      </c>
      <c r="D10">
        <v>2</v>
      </c>
      <c r="E10" s="1">
        <v>61000</v>
      </c>
      <c r="I10" s="3">
        <f t="shared" si="0"/>
        <v>0.8753311401992373</v>
      </c>
      <c r="J10" s="2">
        <f t="shared" ref="J10:J24" si="1">E10/I10</f>
        <v>69687.912606554324</v>
      </c>
      <c r="K10" s="15"/>
    </row>
    <row r="11" spans="1:18" x14ac:dyDescent="0.25">
      <c r="A11">
        <v>3</v>
      </c>
      <c r="B11" t="s">
        <v>31</v>
      </c>
      <c r="C11">
        <v>2015</v>
      </c>
      <c r="D11">
        <v>3</v>
      </c>
      <c r="E11" s="1">
        <v>80000</v>
      </c>
      <c r="F11" s="2">
        <f>AVERAGE(E9:E12)</f>
        <v>73500</v>
      </c>
      <c r="G11" s="2">
        <f>AVERAGE(F11:F12)</f>
        <v>74750</v>
      </c>
      <c r="H11" s="3">
        <f>E11/G11</f>
        <v>1.0702341137123745</v>
      </c>
      <c r="I11" s="3">
        <f t="shared" si="0"/>
        <v>1.0704855495527206</v>
      </c>
      <c r="J11" s="2">
        <f t="shared" si="1"/>
        <v>74732.442706420727</v>
      </c>
      <c r="K11" s="15"/>
    </row>
    <row r="12" spans="1:18" x14ac:dyDescent="0.25">
      <c r="A12">
        <v>4</v>
      </c>
      <c r="B12" t="s">
        <v>32</v>
      </c>
      <c r="C12">
        <v>2015</v>
      </c>
      <c r="D12">
        <v>4</v>
      </c>
      <c r="E12" s="1">
        <v>85000</v>
      </c>
      <c r="F12" s="2">
        <f t="shared" ref="F12:F23" si="2">AVERAGE(E10:E13)</f>
        <v>76000</v>
      </c>
      <c r="G12" s="2">
        <f t="shared" ref="G12:G22" si="3">AVERAGE(F12:F13)</f>
        <v>77375</v>
      </c>
      <c r="H12" s="3">
        <f t="shared" ref="H12:H22" si="4">E12/G12</f>
        <v>1.0985460420032309</v>
      </c>
      <c r="I12" s="3">
        <f t="shared" si="0"/>
        <v>1.1088348507133197</v>
      </c>
      <c r="J12" s="2">
        <f t="shared" si="1"/>
        <v>76657.042250538056</v>
      </c>
      <c r="K12" s="15"/>
    </row>
    <row r="13" spans="1:18" x14ac:dyDescent="0.25">
      <c r="A13">
        <v>5</v>
      </c>
      <c r="B13" t="s">
        <v>33</v>
      </c>
      <c r="C13">
        <v>2016</v>
      </c>
      <c r="D13">
        <v>1</v>
      </c>
      <c r="E13" s="1">
        <v>78000</v>
      </c>
      <c r="F13" s="2">
        <f t="shared" si="2"/>
        <v>78750</v>
      </c>
      <c r="G13" s="2">
        <f t="shared" si="3"/>
        <v>79750</v>
      </c>
      <c r="H13" s="3">
        <f t="shared" si="4"/>
        <v>0.9780564263322884</v>
      </c>
      <c r="I13" s="3">
        <f t="shared" si="0"/>
        <v>0.94792340491335791</v>
      </c>
      <c r="J13" s="2">
        <f t="shared" si="1"/>
        <v>82285.129363515778</v>
      </c>
      <c r="K13" s="15"/>
    </row>
    <row r="14" spans="1:18" x14ac:dyDescent="0.25">
      <c r="A14">
        <v>6</v>
      </c>
      <c r="B14" t="s">
        <v>34</v>
      </c>
      <c r="C14">
        <v>2016</v>
      </c>
      <c r="D14">
        <v>2</v>
      </c>
      <c r="E14" s="1">
        <v>72000</v>
      </c>
      <c r="F14" s="2">
        <f t="shared" si="2"/>
        <v>80750</v>
      </c>
      <c r="G14" s="2">
        <f t="shared" si="3"/>
        <v>81875</v>
      </c>
      <c r="H14" s="3">
        <f t="shared" si="4"/>
        <v>0.87938931297709921</v>
      </c>
      <c r="I14" s="3">
        <f t="shared" si="0"/>
        <v>0.8753311401992373</v>
      </c>
      <c r="J14" s="2">
        <f t="shared" si="1"/>
        <v>82254.585371670677</v>
      </c>
      <c r="K14" s="15"/>
    </row>
    <row r="15" spans="1:18" x14ac:dyDescent="0.25">
      <c r="A15">
        <v>7</v>
      </c>
      <c r="B15" t="s">
        <v>35</v>
      </c>
      <c r="C15">
        <v>2016</v>
      </c>
      <c r="D15">
        <v>3</v>
      </c>
      <c r="E15" s="1">
        <v>88000</v>
      </c>
      <c r="F15" s="2">
        <f t="shared" si="2"/>
        <v>83000</v>
      </c>
      <c r="G15" s="2">
        <f t="shared" si="3"/>
        <v>83250</v>
      </c>
      <c r="H15" s="3">
        <f t="shared" si="4"/>
        <v>1.057057057057057</v>
      </c>
      <c r="I15" s="3">
        <f t="shared" si="0"/>
        <v>1.0704855495527206</v>
      </c>
      <c r="J15" s="2">
        <f t="shared" si="1"/>
        <v>82205.686977062796</v>
      </c>
      <c r="K15" s="15"/>
    </row>
    <row r="16" spans="1:18" x14ac:dyDescent="0.25">
      <c r="A16">
        <v>8</v>
      </c>
      <c r="B16" t="s">
        <v>36</v>
      </c>
      <c r="C16">
        <v>2016</v>
      </c>
      <c r="D16">
        <v>4</v>
      </c>
      <c r="E16" s="1">
        <v>94000</v>
      </c>
      <c r="F16" s="2">
        <f t="shared" si="2"/>
        <v>83500</v>
      </c>
      <c r="G16" s="2">
        <f t="shared" si="3"/>
        <v>84000</v>
      </c>
      <c r="H16" s="3">
        <f t="shared" si="4"/>
        <v>1.1190476190476191</v>
      </c>
      <c r="I16" s="3">
        <f t="shared" si="0"/>
        <v>1.1088348507133197</v>
      </c>
      <c r="J16" s="2">
        <f t="shared" si="1"/>
        <v>84773.670253536198</v>
      </c>
      <c r="K16" s="15"/>
    </row>
    <row r="17" spans="1:11" x14ac:dyDescent="0.25">
      <c r="A17">
        <v>9</v>
      </c>
      <c r="B17" t="s">
        <v>37</v>
      </c>
      <c r="C17">
        <v>2017</v>
      </c>
      <c r="D17">
        <v>1</v>
      </c>
      <c r="E17" s="1">
        <v>80000</v>
      </c>
      <c r="F17" s="2">
        <f t="shared" si="2"/>
        <v>84500</v>
      </c>
      <c r="G17" s="2">
        <f t="shared" si="3"/>
        <v>85375</v>
      </c>
      <c r="H17" s="3">
        <f t="shared" si="4"/>
        <v>0.93704245973645683</v>
      </c>
      <c r="I17" s="3">
        <f t="shared" si="0"/>
        <v>0.94792340491335791</v>
      </c>
      <c r="J17" s="2">
        <f t="shared" si="1"/>
        <v>84395.004475400798</v>
      </c>
      <c r="K17" s="15"/>
    </row>
    <row r="18" spans="1:11" x14ac:dyDescent="0.25">
      <c r="A18">
        <v>10</v>
      </c>
      <c r="B18" t="s">
        <v>38</v>
      </c>
      <c r="C18">
        <v>2017</v>
      </c>
      <c r="D18">
        <v>2</v>
      </c>
      <c r="E18" s="1">
        <v>76000</v>
      </c>
      <c r="F18" s="2">
        <f t="shared" si="2"/>
        <v>86250</v>
      </c>
      <c r="G18" s="2">
        <f t="shared" si="3"/>
        <v>86750</v>
      </c>
      <c r="H18" s="3">
        <f t="shared" si="4"/>
        <v>0.87608069164265134</v>
      </c>
      <c r="I18" s="3">
        <f t="shared" si="0"/>
        <v>0.8753311401992373</v>
      </c>
      <c r="J18" s="2">
        <f t="shared" si="1"/>
        <v>86824.284558985717</v>
      </c>
      <c r="K18" s="15"/>
    </row>
    <row r="19" spans="1:11" x14ac:dyDescent="0.25">
      <c r="A19">
        <v>11</v>
      </c>
      <c r="B19" t="s">
        <v>39</v>
      </c>
      <c r="C19">
        <v>2017</v>
      </c>
      <c r="D19">
        <v>3</v>
      </c>
      <c r="E19" s="1">
        <v>95000</v>
      </c>
      <c r="F19" s="2">
        <f t="shared" si="2"/>
        <v>87250</v>
      </c>
      <c r="G19" s="2">
        <f t="shared" si="3"/>
        <v>87625</v>
      </c>
      <c r="H19" s="3">
        <f t="shared" si="4"/>
        <v>1.0841654778887304</v>
      </c>
      <c r="I19" s="3">
        <f t="shared" si="0"/>
        <v>1.0704855495527206</v>
      </c>
      <c r="J19" s="2">
        <f t="shared" si="1"/>
        <v>88744.775713874624</v>
      </c>
      <c r="K19" s="15"/>
    </row>
    <row r="20" spans="1:11" x14ac:dyDescent="0.25">
      <c r="A20">
        <v>12</v>
      </c>
      <c r="B20" t="s">
        <v>40</v>
      </c>
      <c r="C20">
        <v>2017</v>
      </c>
      <c r="D20">
        <v>4</v>
      </c>
      <c r="E20" s="1">
        <v>98000</v>
      </c>
      <c r="F20" s="2">
        <f t="shared" si="2"/>
        <v>88000</v>
      </c>
      <c r="G20" s="2">
        <f t="shared" si="3"/>
        <v>88375</v>
      </c>
      <c r="H20" s="3">
        <f t="shared" si="4"/>
        <v>1.108910891089109</v>
      </c>
      <c r="I20" s="3">
        <f t="shared" si="0"/>
        <v>1.1088348507133197</v>
      </c>
      <c r="J20" s="2">
        <f t="shared" si="1"/>
        <v>88381.060477090927</v>
      </c>
      <c r="K20" s="15"/>
    </row>
    <row r="21" spans="1:11" x14ac:dyDescent="0.25">
      <c r="A21">
        <v>13</v>
      </c>
      <c r="B21" t="s">
        <v>41</v>
      </c>
      <c r="C21">
        <v>2018</v>
      </c>
      <c r="D21">
        <v>1</v>
      </c>
      <c r="E21" s="1">
        <v>83000</v>
      </c>
      <c r="F21" s="2">
        <f t="shared" si="2"/>
        <v>88750</v>
      </c>
      <c r="G21" s="2">
        <f t="shared" si="3"/>
        <v>89375</v>
      </c>
      <c r="H21" s="3">
        <f t="shared" si="4"/>
        <v>0.92867132867132862</v>
      </c>
      <c r="I21" s="3">
        <f t="shared" si="0"/>
        <v>0.94792340491335791</v>
      </c>
      <c r="J21" s="2">
        <f t="shared" si="1"/>
        <v>87559.817143228327</v>
      </c>
      <c r="K21" s="15"/>
    </row>
    <row r="22" spans="1:11" x14ac:dyDescent="0.25">
      <c r="A22">
        <v>14</v>
      </c>
      <c r="B22" t="s">
        <v>42</v>
      </c>
      <c r="C22">
        <v>2018</v>
      </c>
      <c r="D22">
        <v>2</v>
      </c>
      <c r="E22" s="1">
        <v>79000</v>
      </c>
      <c r="F22" s="2">
        <f t="shared" si="2"/>
        <v>90000</v>
      </c>
      <c r="G22" s="2">
        <f t="shared" si="3"/>
        <v>90750</v>
      </c>
      <c r="H22" s="3">
        <f t="shared" si="4"/>
        <v>0.87052341597796146</v>
      </c>
      <c r="I22" s="3">
        <f t="shared" si="0"/>
        <v>0.8753311401992373</v>
      </c>
      <c r="J22" s="2">
        <f t="shared" si="1"/>
        <v>90251.55894947199</v>
      </c>
      <c r="K22" s="15"/>
    </row>
    <row r="23" spans="1:11" x14ac:dyDescent="0.25">
      <c r="A23">
        <v>15</v>
      </c>
      <c r="B23" t="s">
        <v>43</v>
      </c>
      <c r="C23">
        <v>2018</v>
      </c>
      <c r="D23">
        <v>3</v>
      </c>
      <c r="E23" s="1">
        <v>100000</v>
      </c>
      <c r="F23" s="2">
        <f t="shared" si="2"/>
        <v>91500</v>
      </c>
      <c r="G23" s="2"/>
      <c r="I23" s="3">
        <f t="shared" si="0"/>
        <v>1.0704855495527206</v>
      </c>
      <c r="J23" s="2">
        <f t="shared" si="1"/>
        <v>93415.553383025908</v>
      </c>
      <c r="K23" s="15"/>
    </row>
    <row r="24" spans="1:11" x14ac:dyDescent="0.25">
      <c r="A24">
        <v>16</v>
      </c>
      <c r="B24" t="s">
        <v>44</v>
      </c>
      <c r="C24">
        <v>2018</v>
      </c>
      <c r="D24">
        <v>4</v>
      </c>
      <c r="E24" s="1">
        <v>104000</v>
      </c>
      <c r="F24" s="2"/>
      <c r="I24" s="3">
        <f t="shared" si="0"/>
        <v>1.1088348507133197</v>
      </c>
      <c r="J24" s="2">
        <f t="shared" si="1"/>
        <v>93792.145812423027</v>
      </c>
      <c r="K24" s="15"/>
    </row>
    <row r="25" spans="1:11" x14ac:dyDescent="0.25">
      <c r="A25" s="18">
        <v>17</v>
      </c>
      <c r="B25" t="s">
        <v>25</v>
      </c>
      <c r="C25">
        <v>2019</v>
      </c>
      <c r="D25">
        <v>1</v>
      </c>
      <c r="I25" s="42">
        <f t="shared" si="0"/>
        <v>0.94792340491335791</v>
      </c>
      <c r="K25" s="19"/>
    </row>
    <row r="26" spans="1:11" x14ac:dyDescent="0.25">
      <c r="A26" s="18">
        <v>18</v>
      </c>
      <c r="B26" t="s">
        <v>26</v>
      </c>
      <c r="C26">
        <v>2019</v>
      </c>
      <c r="D26">
        <v>2</v>
      </c>
      <c r="I26" s="42">
        <f t="shared" si="0"/>
        <v>0.8753311401992373</v>
      </c>
      <c r="K26" s="19"/>
    </row>
    <row r="27" spans="1:11" x14ac:dyDescent="0.25">
      <c r="A27" s="18">
        <v>19</v>
      </c>
      <c r="B27" t="s">
        <v>27</v>
      </c>
      <c r="C27">
        <v>2019</v>
      </c>
      <c r="D27">
        <v>3</v>
      </c>
      <c r="I27" s="42">
        <f t="shared" si="0"/>
        <v>1.0704855495527206</v>
      </c>
      <c r="K27" s="19"/>
    </row>
    <row r="28" spans="1:11" x14ac:dyDescent="0.25">
      <c r="A28" s="18">
        <v>20</v>
      </c>
      <c r="B28" t="s">
        <v>28</v>
      </c>
      <c r="C28">
        <v>2019</v>
      </c>
      <c r="D28">
        <v>4</v>
      </c>
      <c r="I28" s="42">
        <f t="shared" si="0"/>
        <v>1.1088348507133197</v>
      </c>
      <c r="K28" s="19"/>
    </row>
  </sheetData>
  <mergeCells count="1">
    <mergeCell ref="F7:G7"/>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EC6F5-AD1B-444D-8053-1B774B3C287F}">
  <dimension ref="A2:I18"/>
  <sheetViews>
    <sheetView zoomScale="170" zoomScaleNormal="170" workbookViewId="0">
      <selection activeCell="C13" sqref="C13"/>
    </sheetView>
  </sheetViews>
  <sheetFormatPr defaultRowHeight="15" x14ac:dyDescent="0.25"/>
  <cols>
    <col min="1" max="1" width="17.42578125" bestFit="1" customWidth="1"/>
    <col min="2" max="2" width="12.7109375" bestFit="1" customWidth="1"/>
    <col min="3" max="3" width="13.85546875" bestFit="1" customWidth="1"/>
    <col min="4" max="5" width="12.7109375" bestFit="1" customWidth="1"/>
    <col min="6" max="6" width="12.85546875" bestFit="1" customWidth="1"/>
    <col min="7" max="9" width="12.7109375" bestFit="1" customWidth="1"/>
  </cols>
  <sheetData>
    <row r="2" spans="1:9" ht="15.75" thickBot="1" x14ac:dyDescent="0.3"/>
    <row r="3" spans="1:9" x14ac:dyDescent="0.25">
      <c r="A3" s="12"/>
      <c r="B3" s="12"/>
    </row>
    <row r="4" spans="1:9" x14ac:dyDescent="0.25">
      <c r="A4" s="9"/>
      <c r="B4" s="9"/>
    </row>
    <row r="5" spans="1:9" x14ac:dyDescent="0.25">
      <c r="A5" s="9"/>
      <c r="B5" s="9"/>
    </row>
    <row r="6" spans="1:9" x14ac:dyDescent="0.25">
      <c r="A6" s="9"/>
      <c r="B6" s="9"/>
    </row>
    <row r="7" spans="1:9" x14ac:dyDescent="0.25">
      <c r="A7" s="9"/>
      <c r="B7" s="9"/>
    </row>
    <row r="8" spans="1:9" ht="15.75" thickBot="1" x14ac:dyDescent="0.3">
      <c r="A8" s="10"/>
      <c r="B8" s="10"/>
    </row>
    <row r="10" spans="1:9" ht="15.75" thickBot="1" x14ac:dyDescent="0.3"/>
    <row r="11" spans="1:9" x14ac:dyDescent="0.25">
      <c r="A11" s="11"/>
      <c r="B11" s="11"/>
      <c r="C11" s="11"/>
      <c r="D11" s="11"/>
      <c r="E11" s="11"/>
      <c r="F11" s="11"/>
    </row>
    <row r="12" spans="1:9" x14ac:dyDescent="0.25">
      <c r="A12" s="9"/>
      <c r="B12" s="9"/>
      <c r="C12" s="9"/>
      <c r="D12" s="9"/>
      <c r="E12" s="9"/>
      <c r="F12" s="9"/>
    </row>
    <row r="13" spans="1:9" x14ac:dyDescent="0.25">
      <c r="A13" s="9"/>
      <c r="B13" s="9"/>
      <c r="C13" s="9"/>
      <c r="D13" s="9"/>
      <c r="E13" s="9"/>
      <c r="F13" s="9"/>
    </row>
    <row r="14" spans="1:9" ht="15.75" thickBot="1" x14ac:dyDescent="0.3">
      <c r="A14" s="10"/>
      <c r="B14" s="10"/>
      <c r="C14" s="10"/>
      <c r="D14" s="10"/>
      <c r="E14" s="10"/>
      <c r="F14" s="10"/>
    </row>
    <row r="15" spans="1:9" ht="15.75" thickBot="1" x14ac:dyDescent="0.3"/>
    <row r="16" spans="1:9" x14ac:dyDescent="0.25">
      <c r="A16" s="11"/>
      <c r="B16" s="11"/>
      <c r="C16" s="11"/>
      <c r="D16" s="11"/>
      <c r="E16" s="11"/>
      <c r="F16" s="11"/>
      <c r="G16" s="11"/>
      <c r="H16" s="11"/>
      <c r="I16" s="11"/>
    </row>
    <row r="17" spans="1:9" x14ac:dyDescent="0.25">
      <c r="A17" s="9"/>
      <c r="B17" s="9"/>
      <c r="C17" s="9"/>
      <c r="D17" s="9"/>
      <c r="E17" s="9"/>
      <c r="F17" s="9"/>
      <c r="G17" s="9"/>
      <c r="H17" s="9"/>
      <c r="I17" s="9"/>
    </row>
    <row r="18" spans="1:9" ht="15.75" thickBot="1" x14ac:dyDescent="0.3">
      <c r="A18" s="10"/>
      <c r="B18" s="10"/>
      <c r="C18" s="10"/>
      <c r="D18" s="10"/>
      <c r="E18" s="10"/>
      <c r="F18" s="10"/>
      <c r="G18" s="10"/>
      <c r="H18" s="10"/>
      <c r="I18"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3E6A3-3885-4160-8830-D576A1D5B683}">
  <dimension ref="A1:R28"/>
  <sheetViews>
    <sheetView zoomScale="130" zoomScaleNormal="130" workbookViewId="0">
      <selection activeCell="L26" sqref="L26"/>
    </sheetView>
  </sheetViews>
  <sheetFormatPr defaultRowHeight="15" x14ac:dyDescent="0.25"/>
  <cols>
    <col min="1" max="1" width="5.7109375" bestFit="1" customWidth="1"/>
    <col min="2" max="2" width="7.5703125" bestFit="1" customWidth="1"/>
    <col min="3" max="3" width="5.5703125" bestFit="1" customWidth="1"/>
    <col min="4" max="4" width="9" bestFit="1" customWidth="1"/>
    <col min="5" max="5" width="9.5703125" bestFit="1" customWidth="1"/>
    <col min="6" max="7" width="8" bestFit="1" customWidth="1"/>
    <col min="8" max="8" width="7.7109375" bestFit="1" customWidth="1"/>
    <col min="10" max="10" width="15.42578125" bestFit="1" customWidth="1"/>
    <col min="11" max="11" width="9.5703125" bestFit="1" customWidth="1"/>
    <col min="12" max="12" width="17.5703125" bestFit="1" customWidth="1"/>
    <col min="16" max="16" width="8.5703125" bestFit="1" customWidth="1"/>
    <col min="17" max="17" width="12.85546875" bestFit="1" customWidth="1"/>
  </cols>
  <sheetData>
    <row r="1" spans="1:18" ht="17.25" thickBot="1" x14ac:dyDescent="0.35">
      <c r="C1" s="24" t="s">
        <v>48</v>
      </c>
      <c r="N1" t="s">
        <v>1</v>
      </c>
      <c r="O1" t="s">
        <v>11</v>
      </c>
      <c r="Q1" s="9" t="s">
        <v>23</v>
      </c>
      <c r="R1" s="13">
        <v>71146.775747923501</v>
      </c>
    </row>
    <row r="2" spans="1:18" ht="15.75" thickBot="1" x14ac:dyDescent="0.3">
      <c r="C2" t="s">
        <v>79</v>
      </c>
      <c r="N2">
        <v>1</v>
      </c>
      <c r="O2">
        <f>AVERAGEIFS($H$11:$H$22,$D$11:$D$22,N2)</f>
        <v>0.94792340491335791</v>
      </c>
      <c r="Q2" s="10" t="s">
        <v>4</v>
      </c>
      <c r="R2" s="14">
        <v>1465.7942050008401</v>
      </c>
    </row>
    <row r="3" spans="1:18" x14ac:dyDescent="0.25">
      <c r="N3">
        <v>2</v>
      </c>
      <c r="O3">
        <f>AVERAGEIFS($H$11:$H$22,$D$11:$D$22,N3)</f>
        <v>0.8753311401992373</v>
      </c>
    </row>
    <row r="4" spans="1:18" x14ac:dyDescent="0.25">
      <c r="N4">
        <v>3</v>
      </c>
      <c r="O4">
        <f>AVERAGEIFS($H$11:$H$22,$D$11:$D$22,N4)</f>
        <v>1.0704855495527206</v>
      </c>
    </row>
    <row r="5" spans="1:18" x14ac:dyDescent="0.25">
      <c r="N5">
        <v>4</v>
      </c>
      <c r="O5">
        <f>AVERAGEIFS($H$11:$H$22,$D$11:$D$22,N5)</f>
        <v>1.1088348507133197</v>
      </c>
    </row>
    <row r="6" spans="1:18" ht="18.75" x14ac:dyDescent="0.3">
      <c r="A6" s="8" t="s">
        <v>21</v>
      </c>
      <c r="B6" s="7"/>
      <c r="C6" s="7"/>
      <c r="D6" s="7"/>
      <c r="E6" s="7"/>
      <c r="F6" s="7"/>
      <c r="G6" s="7"/>
      <c r="H6" s="7"/>
      <c r="I6" s="7"/>
      <c r="J6" s="8" t="s">
        <v>22</v>
      </c>
      <c r="L6" s="50" t="s">
        <v>62</v>
      </c>
    </row>
    <row r="7" spans="1:18" x14ac:dyDescent="0.25">
      <c r="E7" t="s">
        <v>9</v>
      </c>
      <c r="F7" s="49" t="s">
        <v>7</v>
      </c>
      <c r="G7" s="49"/>
      <c r="H7" t="s">
        <v>10</v>
      </c>
      <c r="J7" t="s">
        <v>12</v>
      </c>
      <c r="L7" s="50"/>
    </row>
    <row r="8" spans="1:18" ht="16.5" x14ac:dyDescent="0.3">
      <c r="A8" s="46" t="s">
        <v>4</v>
      </c>
      <c r="B8" s="46" t="s">
        <v>3</v>
      </c>
      <c r="C8" s="46" t="s">
        <v>0</v>
      </c>
      <c r="D8" s="46" t="s">
        <v>1</v>
      </c>
      <c r="E8" s="46" t="s">
        <v>2</v>
      </c>
      <c r="F8" s="46" t="s">
        <v>5</v>
      </c>
      <c r="G8" s="46" t="s">
        <v>6</v>
      </c>
      <c r="H8" s="46" t="s">
        <v>8</v>
      </c>
      <c r="I8" s="46" t="s">
        <v>11</v>
      </c>
      <c r="J8" s="46" t="s">
        <v>13</v>
      </c>
      <c r="K8" s="46" t="s">
        <v>14</v>
      </c>
      <c r="L8" s="46" t="s">
        <v>24</v>
      </c>
    </row>
    <row r="9" spans="1:18" x14ac:dyDescent="0.25">
      <c r="A9" s="43">
        <v>1</v>
      </c>
      <c r="B9" t="s">
        <v>29</v>
      </c>
      <c r="C9">
        <v>2015</v>
      </c>
      <c r="D9">
        <v>1</v>
      </c>
      <c r="E9" s="1">
        <v>68000</v>
      </c>
      <c r="I9" s="44">
        <f t="shared" ref="I9:I24" si="0">VLOOKUP(D9,$N$2:$O$5,2,FALSE)</f>
        <v>0.94792340491335791</v>
      </c>
      <c r="J9" s="2">
        <f>E9/I9</f>
        <v>71735.75380409068</v>
      </c>
      <c r="K9" s="41">
        <f t="shared" ref="K9:K24" si="1">$R$1+$R$2*A9</f>
        <v>72612.569952924343</v>
      </c>
      <c r="L9" s="15"/>
    </row>
    <row r="10" spans="1:18" x14ac:dyDescent="0.25">
      <c r="A10" s="43">
        <v>2</v>
      </c>
      <c r="B10" t="s">
        <v>30</v>
      </c>
      <c r="C10">
        <v>2015</v>
      </c>
      <c r="D10">
        <v>2</v>
      </c>
      <c r="E10" s="1">
        <v>61000</v>
      </c>
      <c r="I10" s="44">
        <f t="shared" si="0"/>
        <v>0.8753311401992373</v>
      </c>
      <c r="J10" s="2">
        <f t="shared" ref="J10:J24" si="2">E10/I10</f>
        <v>69687.912606554324</v>
      </c>
      <c r="K10" s="41">
        <f t="shared" si="1"/>
        <v>74078.364157925185</v>
      </c>
      <c r="L10" s="15"/>
    </row>
    <row r="11" spans="1:18" x14ac:dyDescent="0.25">
      <c r="A11" s="43">
        <v>3</v>
      </c>
      <c r="B11" t="s">
        <v>31</v>
      </c>
      <c r="C11">
        <v>2015</v>
      </c>
      <c r="D11">
        <v>3</v>
      </c>
      <c r="E11" s="1">
        <v>80000</v>
      </c>
      <c r="F11" s="2">
        <f>AVERAGE(E9:E12)</f>
        <v>73500</v>
      </c>
      <c r="G11" s="2">
        <f>AVERAGE(F11:F12)</f>
        <v>74750</v>
      </c>
      <c r="H11" s="3">
        <f>E11/G11</f>
        <v>1.0702341137123745</v>
      </c>
      <c r="I11" s="44">
        <f t="shared" si="0"/>
        <v>1.0704855495527206</v>
      </c>
      <c r="J11" s="2">
        <f t="shared" si="2"/>
        <v>74732.442706420727</v>
      </c>
      <c r="K11" s="41">
        <f t="shared" si="1"/>
        <v>75544.158362926013</v>
      </c>
      <c r="L11" s="15"/>
    </row>
    <row r="12" spans="1:18" x14ac:dyDescent="0.25">
      <c r="A12" s="43">
        <v>4</v>
      </c>
      <c r="B12" t="s">
        <v>32</v>
      </c>
      <c r="C12">
        <v>2015</v>
      </c>
      <c r="D12">
        <v>4</v>
      </c>
      <c r="E12" s="1">
        <v>85000</v>
      </c>
      <c r="F12" s="2">
        <f t="shared" ref="F12:F23" si="3">AVERAGE(E10:E13)</f>
        <v>76000</v>
      </c>
      <c r="G12" s="2">
        <f t="shared" ref="G12:G22" si="4">AVERAGE(F12:F13)</f>
        <v>77375</v>
      </c>
      <c r="H12" s="3">
        <f t="shared" ref="H12:H22" si="5">E12/G12</f>
        <v>1.0985460420032309</v>
      </c>
      <c r="I12" s="44">
        <f t="shared" si="0"/>
        <v>1.1088348507133197</v>
      </c>
      <c r="J12" s="2">
        <f t="shared" si="2"/>
        <v>76657.042250538056</v>
      </c>
      <c r="K12" s="41">
        <f t="shared" si="1"/>
        <v>77009.952567926855</v>
      </c>
      <c r="L12" s="15"/>
    </row>
    <row r="13" spans="1:18" x14ac:dyDescent="0.25">
      <c r="A13" s="43">
        <v>5</v>
      </c>
      <c r="B13" t="s">
        <v>33</v>
      </c>
      <c r="C13">
        <v>2016</v>
      </c>
      <c r="D13">
        <v>1</v>
      </c>
      <c r="E13" s="1">
        <v>78000</v>
      </c>
      <c r="F13" s="2">
        <f t="shared" si="3"/>
        <v>78750</v>
      </c>
      <c r="G13" s="2">
        <f t="shared" si="4"/>
        <v>79750</v>
      </c>
      <c r="H13" s="3">
        <f t="shared" si="5"/>
        <v>0.9780564263322884</v>
      </c>
      <c r="I13" s="44">
        <f t="shared" si="0"/>
        <v>0.94792340491335791</v>
      </c>
      <c r="J13" s="2">
        <f t="shared" si="2"/>
        <v>82285.129363515778</v>
      </c>
      <c r="K13" s="41">
        <f t="shared" si="1"/>
        <v>78475.746772927698</v>
      </c>
      <c r="L13" s="15"/>
    </row>
    <row r="14" spans="1:18" x14ac:dyDescent="0.25">
      <c r="A14" s="43">
        <v>6</v>
      </c>
      <c r="B14" t="s">
        <v>34</v>
      </c>
      <c r="C14">
        <v>2016</v>
      </c>
      <c r="D14">
        <v>2</v>
      </c>
      <c r="E14" s="1">
        <v>72000</v>
      </c>
      <c r="F14" s="2">
        <f t="shared" si="3"/>
        <v>80750</v>
      </c>
      <c r="G14" s="2">
        <f t="shared" si="4"/>
        <v>81875</v>
      </c>
      <c r="H14" s="3">
        <f t="shared" si="5"/>
        <v>0.87938931297709921</v>
      </c>
      <c r="I14" s="44">
        <f t="shared" si="0"/>
        <v>0.8753311401992373</v>
      </c>
      <c r="J14" s="2">
        <f t="shared" si="2"/>
        <v>82254.585371670677</v>
      </c>
      <c r="K14" s="41">
        <f t="shared" si="1"/>
        <v>79941.54097792854</v>
      </c>
      <c r="L14" s="15"/>
    </row>
    <row r="15" spans="1:18" x14ac:dyDescent="0.25">
      <c r="A15" s="43">
        <v>7</v>
      </c>
      <c r="B15" t="s">
        <v>35</v>
      </c>
      <c r="C15">
        <v>2016</v>
      </c>
      <c r="D15">
        <v>3</v>
      </c>
      <c r="E15" s="1">
        <v>88000</v>
      </c>
      <c r="F15" s="2">
        <f t="shared" si="3"/>
        <v>83000</v>
      </c>
      <c r="G15" s="2">
        <f t="shared" si="4"/>
        <v>83250</v>
      </c>
      <c r="H15" s="3">
        <f t="shared" si="5"/>
        <v>1.057057057057057</v>
      </c>
      <c r="I15" s="44">
        <f t="shared" si="0"/>
        <v>1.0704855495527206</v>
      </c>
      <c r="J15" s="2">
        <f t="shared" si="2"/>
        <v>82205.686977062796</v>
      </c>
      <c r="K15" s="41">
        <f t="shared" si="1"/>
        <v>81407.335182929382</v>
      </c>
      <c r="L15" s="15"/>
    </row>
    <row r="16" spans="1:18" x14ac:dyDescent="0.25">
      <c r="A16" s="43">
        <v>8</v>
      </c>
      <c r="B16" t="s">
        <v>36</v>
      </c>
      <c r="C16">
        <v>2016</v>
      </c>
      <c r="D16">
        <v>4</v>
      </c>
      <c r="E16" s="1">
        <v>94000</v>
      </c>
      <c r="F16" s="2">
        <f t="shared" si="3"/>
        <v>83500</v>
      </c>
      <c r="G16" s="2">
        <f t="shared" si="4"/>
        <v>84000</v>
      </c>
      <c r="H16" s="3">
        <f t="shared" si="5"/>
        <v>1.1190476190476191</v>
      </c>
      <c r="I16" s="44">
        <f t="shared" si="0"/>
        <v>1.1088348507133197</v>
      </c>
      <c r="J16" s="2">
        <f t="shared" si="2"/>
        <v>84773.670253536198</v>
      </c>
      <c r="K16" s="41">
        <f t="shared" si="1"/>
        <v>82873.129387930225</v>
      </c>
      <c r="L16" s="15"/>
    </row>
    <row r="17" spans="1:12" x14ac:dyDescent="0.25">
      <c r="A17" s="43">
        <v>9</v>
      </c>
      <c r="B17" t="s">
        <v>37</v>
      </c>
      <c r="C17">
        <v>2017</v>
      </c>
      <c r="D17">
        <v>1</v>
      </c>
      <c r="E17" s="1">
        <v>80000</v>
      </c>
      <c r="F17" s="2">
        <f t="shared" si="3"/>
        <v>84500</v>
      </c>
      <c r="G17" s="2">
        <f t="shared" si="4"/>
        <v>85375</v>
      </c>
      <c r="H17" s="3">
        <f t="shared" si="5"/>
        <v>0.93704245973645683</v>
      </c>
      <c r="I17" s="44">
        <f t="shared" si="0"/>
        <v>0.94792340491335791</v>
      </c>
      <c r="J17" s="2">
        <f t="shared" si="2"/>
        <v>84395.004475400798</v>
      </c>
      <c r="K17" s="41">
        <f t="shared" si="1"/>
        <v>84338.923592931067</v>
      </c>
      <c r="L17" s="15"/>
    </row>
    <row r="18" spans="1:12" x14ac:dyDescent="0.25">
      <c r="A18" s="43">
        <v>10</v>
      </c>
      <c r="B18" t="s">
        <v>38</v>
      </c>
      <c r="C18">
        <v>2017</v>
      </c>
      <c r="D18">
        <v>2</v>
      </c>
      <c r="E18" s="1">
        <v>76000</v>
      </c>
      <c r="F18" s="2">
        <f t="shared" si="3"/>
        <v>86250</v>
      </c>
      <c r="G18" s="2">
        <f t="shared" si="4"/>
        <v>86750</v>
      </c>
      <c r="H18" s="3">
        <f t="shared" si="5"/>
        <v>0.87608069164265134</v>
      </c>
      <c r="I18" s="44">
        <f t="shared" si="0"/>
        <v>0.8753311401992373</v>
      </c>
      <c r="J18" s="2">
        <f t="shared" si="2"/>
        <v>86824.284558985717</v>
      </c>
      <c r="K18" s="41">
        <f t="shared" si="1"/>
        <v>85804.717797931895</v>
      </c>
      <c r="L18" s="15"/>
    </row>
    <row r="19" spans="1:12" x14ac:dyDescent="0.25">
      <c r="A19" s="43">
        <v>11</v>
      </c>
      <c r="B19" t="s">
        <v>39</v>
      </c>
      <c r="C19">
        <v>2017</v>
      </c>
      <c r="D19">
        <v>3</v>
      </c>
      <c r="E19" s="1">
        <v>95000</v>
      </c>
      <c r="F19" s="2">
        <f t="shared" si="3"/>
        <v>87250</v>
      </c>
      <c r="G19" s="2">
        <f t="shared" si="4"/>
        <v>87625</v>
      </c>
      <c r="H19" s="3">
        <f t="shared" si="5"/>
        <v>1.0841654778887304</v>
      </c>
      <c r="I19" s="44">
        <f t="shared" si="0"/>
        <v>1.0704855495527206</v>
      </c>
      <c r="J19" s="2">
        <f t="shared" si="2"/>
        <v>88744.775713874624</v>
      </c>
      <c r="K19" s="41">
        <f t="shared" si="1"/>
        <v>87270.512002932737</v>
      </c>
      <c r="L19" s="15"/>
    </row>
    <row r="20" spans="1:12" x14ac:dyDescent="0.25">
      <c r="A20" s="43">
        <v>12</v>
      </c>
      <c r="B20" t="s">
        <v>40</v>
      </c>
      <c r="C20">
        <v>2017</v>
      </c>
      <c r="D20">
        <v>4</v>
      </c>
      <c r="E20" s="1">
        <v>98000</v>
      </c>
      <c r="F20" s="2">
        <f t="shared" si="3"/>
        <v>88000</v>
      </c>
      <c r="G20" s="2">
        <f t="shared" si="4"/>
        <v>88375</v>
      </c>
      <c r="H20" s="3">
        <f t="shared" si="5"/>
        <v>1.108910891089109</v>
      </c>
      <c r="I20" s="44">
        <f t="shared" si="0"/>
        <v>1.1088348507133197</v>
      </c>
      <c r="J20" s="2">
        <f t="shared" si="2"/>
        <v>88381.060477090927</v>
      </c>
      <c r="K20" s="41">
        <f t="shared" si="1"/>
        <v>88736.30620793358</v>
      </c>
      <c r="L20" s="15"/>
    </row>
    <row r="21" spans="1:12" x14ac:dyDescent="0.25">
      <c r="A21" s="43">
        <v>13</v>
      </c>
      <c r="B21" t="s">
        <v>41</v>
      </c>
      <c r="C21">
        <v>2018</v>
      </c>
      <c r="D21">
        <v>1</v>
      </c>
      <c r="E21" s="1">
        <v>83000</v>
      </c>
      <c r="F21" s="2">
        <f t="shared" si="3"/>
        <v>88750</v>
      </c>
      <c r="G21" s="2">
        <f t="shared" si="4"/>
        <v>89375</v>
      </c>
      <c r="H21" s="3">
        <f t="shared" si="5"/>
        <v>0.92867132867132862</v>
      </c>
      <c r="I21" s="44">
        <f t="shared" si="0"/>
        <v>0.94792340491335791</v>
      </c>
      <c r="J21" s="2">
        <f t="shared" si="2"/>
        <v>87559.817143228327</v>
      </c>
      <c r="K21" s="41">
        <f t="shared" si="1"/>
        <v>90202.100412934422</v>
      </c>
      <c r="L21" s="15"/>
    </row>
    <row r="22" spans="1:12" x14ac:dyDescent="0.25">
      <c r="A22" s="43">
        <v>14</v>
      </c>
      <c r="B22" t="s">
        <v>42</v>
      </c>
      <c r="C22">
        <v>2018</v>
      </c>
      <c r="D22">
        <v>2</v>
      </c>
      <c r="E22" s="1">
        <v>79000</v>
      </c>
      <c r="F22" s="2">
        <f t="shared" si="3"/>
        <v>90000</v>
      </c>
      <c r="G22" s="2">
        <f t="shared" si="4"/>
        <v>90750</v>
      </c>
      <c r="H22" s="3">
        <f t="shared" si="5"/>
        <v>0.87052341597796146</v>
      </c>
      <c r="I22" s="44">
        <f t="shared" si="0"/>
        <v>0.8753311401992373</v>
      </c>
      <c r="J22" s="2">
        <f t="shared" si="2"/>
        <v>90251.55894947199</v>
      </c>
      <c r="K22" s="41">
        <f t="shared" si="1"/>
        <v>91667.894617935264</v>
      </c>
      <c r="L22" s="15"/>
    </row>
    <row r="23" spans="1:12" x14ac:dyDescent="0.25">
      <c r="A23" s="43">
        <v>15</v>
      </c>
      <c r="B23" t="s">
        <v>43</v>
      </c>
      <c r="C23">
        <v>2018</v>
      </c>
      <c r="D23">
        <v>3</v>
      </c>
      <c r="E23" s="1">
        <v>100000</v>
      </c>
      <c r="F23" s="2">
        <f t="shared" si="3"/>
        <v>91500</v>
      </c>
      <c r="G23" s="2"/>
      <c r="I23" s="44">
        <f t="shared" si="0"/>
        <v>1.0704855495527206</v>
      </c>
      <c r="J23" s="2">
        <f t="shared" si="2"/>
        <v>93415.553383025908</v>
      </c>
      <c r="K23" s="41">
        <f t="shared" si="1"/>
        <v>93133.688822936107</v>
      </c>
      <c r="L23" s="15"/>
    </row>
    <row r="24" spans="1:12" x14ac:dyDescent="0.25">
      <c r="A24" s="43">
        <v>16</v>
      </c>
      <c r="B24" t="s">
        <v>44</v>
      </c>
      <c r="C24">
        <v>2018</v>
      </c>
      <c r="D24">
        <v>4</v>
      </c>
      <c r="E24" s="1">
        <v>104000</v>
      </c>
      <c r="F24" s="2"/>
      <c r="I24" s="44">
        <f t="shared" si="0"/>
        <v>1.1088348507133197</v>
      </c>
      <c r="J24" s="2">
        <f t="shared" si="2"/>
        <v>93792.145812423027</v>
      </c>
      <c r="K24" s="41">
        <f t="shared" si="1"/>
        <v>94599.483027936949</v>
      </c>
      <c r="L24" s="15"/>
    </row>
    <row r="25" spans="1:12" x14ac:dyDescent="0.25">
      <c r="A25" s="43">
        <v>17</v>
      </c>
      <c r="B25" t="s">
        <v>25</v>
      </c>
      <c r="C25">
        <v>2019</v>
      </c>
      <c r="D25">
        <v>1</v>
      </c>
      <c r="I25" s="44">
        <f t="shared" ref="I25:I28" si="6">VLOOKUP(D25,$N$2:$O$5,2,FALSE)</f>
        <v>0.94792340491335791</v>
      </c>
      <c r="K25" s="41">
        <f t="shared" ref="K25:K28" si="7">$R$1+$R$2*A25</f>
        <v>96065.277232937777</v>
      </c>
      <c r="L25" s="15"/>
    </row>
    <row r="26" spans="1:12" x14ac:dyDescent="0.25">
      <c r="A26" s="43">
        <v>18</v>
      </c>
      <c r="B26" t="s">
        <v>26</v>
      </c>
      <c r="C26">
        <v>2019</v>
      </c>
      <c r="D26">
        <v>2</v>
      </c>
      <c r="I26" s="44">
        <f t="shared" si="6"/>
        <v>0.8753311401992373</v>
      </c>
      <c r="K26" s="41">
        <f t="shared" si="7"/>
        <v>97531.071437938619</v>
      </c>
      <c r="L26" s="15"/>
    </row>
    <row r="27" spans="1:12" x14ac:dyDescent="0.25">
      <c r="A27" s="43">
        <v>19</v>
      </c>
      <c r="B27" t="s">
        <v>27</v>
      </c>
      <c r="C27">
        <v>2019</v>
      </c>
      <c r="D27">
        <v>3</v>
      </c>
      <c r="I27" s="44">
        <f t="shared" si="6"/>
        <v>1.0704855495527206</v>
      </c>
      <c r="K27" s="41">
        <f t="shared" si="7"/>
        <v>98996.865642939461</v>
      </c>
      <c r="L27" s="15"/>
    </row>
    <row r="28" spans="1:12" x14ac:dyDescent="0.25">
      <c r="A28" s="43">
        <v>20</v>
      </c>
      <c r="B28" t="s">
        <v>28</v>
      </c>
      <c r="C28">
        <v>2019</v>
      </c>
      <c r="D28">
        <v>4</v>
      </c>
      <c r="I28" s="44">
        <f t="shared" si="6"/>
        <v>1.1088348507133197</v>
      </c>
      <c r="K28" s="41">
        <f t="shared" si="7"/>
        <v>100462.6598479403</v>
      </c>
      <c r="L28" s="15"/>
    </row>
  </sheetData>
  <mergeCells count="2">
    <mergeCell ref="F7:G7"/>
    <mergeCell ref="L6:L7"/>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77317-5789-49E2-9FD1-ACE8A18EC299}">
  <dimension ref="A1:T28"/>
  <sheetViews>
    <sheetView zoomScale="120" zoomScaleNormal="120" workbookViewId="0">
      <selection activeCell="O27" sqref="O27"/>
    </sheetView>
  </sheetViews>
  <sheetFormatPr defaultRowHeight="15" x14ac:dyDescent="0.25"/>
  <cols>
    <col min="1" max="1" width="5.7109375" bestFit="1" customWidth="1"/>
    <col min="2" max="2" width="7.5703125" bestFit="1" customWidth="1"/>
    <col min="3" max="3" width="5.5703125" bestFit="1" customWidth="1"/>
    <col min="4" max="4" width="9" bestFit="1" customWidth="1"/>
    <col min="5" max="5" width="9.42578125" bestFit="1" customWidth="1"/>
    <col min="6" max="8" width="7.85546875" bestFit="1" customWidth="1"/>
    <col min="10" max="10" width="15.7109375" bestFit="1" customWidth="1"/>
    <col min="11" max="11" width="9.42578125" bestFit="1" customWidth="1"/>
    <col min="12" max="12" width="15.5703125" bestFit="1" customWidth="1"/>
    <col min="14" max="14" width="15.140625" bestFit="1" customWidth="1"/>
    <col min="15" max="15" width="13" bestFit="1" customWidth="1"/>
    <col min="16" max="16" width="14.7109375" customWidth="1"/>
    <col min="17" max="17" width="8.85546875" bestFit="1" customWidth="1"/>
    <col min="18" max="18" width="4.42578125" customWidth="1"/>
    <col min="19" max="19" width="11.140625" bestFit="1" customWidth="1"/>
  </cols>
  <sheetData>
    <row r="1" spans="1:20" ht="17.25" thickBot="1" x14ac:dyDescent="0.35">
      <c r="C1" s="24" t="s">
        <v>48</v>
      </c>
      <c r="M1" s="39" t="s">
        <v>46</v>
      </c>
      <c r="N1" s="40" t="e">
        <f>AVERAGE(N9:N24)</f>
        <v>#DIV/0!</v>
      </c>
      <c r="P1" t="s">
        <v>1</v>
      </c>
      <c r="Q1" t="s">
        <v>11</v>
      </c>
      <c r="S1" s="9" t="s">
        <v>23</v>
      </c>
      <c r="T1" s="13">
        <v>71146.775747923501</v>
      </c>
    </row>
    <row r="2" spans="1:20" ht="17.25" thickBot="1" x14ac:dyDescent="0.35">
      <c r="C2" t="s">
        <v>80</v>
      </c>
      <c r="M2" s="39" t="s">
        <v>47</v>
      </c>
      <c r="N2" s="40">
        <f>SUM(N9:N24)</f>
        <v>0</v>
      </c>
      <c r="P2">
        <v>1</v>
      </c>
      <c r="Q2">
        <f>AVERAGEIFS($H$11:$H$22,$D$11:$D$22,P2)</f>
        <v>0.94792340491335791</v>
      </c>
      <c r="S2" s="10" t="s">
        <v>4</v>
      </c>
      <c r="T2" s="14">
        <v>1465.7942050008401</v>
      </c>
    </row>
    <row r="3" spans="1:20" x14ac:dyDescent="0.25">
      <c r="P3">
        <v>2</v>
      </c>
      <c r="Q3">
        <f>AVERAGEIFS($H$11:$H$22,$D$11:$D$22,P3)</f>
        <v>0.8753311401992373</v>
      </c>
    </row>
    <row r="4" spans="1:20" x14ac:dyDescent="0.25">
      <c r="P4">
        <v>3</v>
      </c>
      <c r="Q4">
        <f>AVERAGEIFS($H$11:$H$22,$D$11:$D$22,P4)</f>
        <v>1.0704855495527206</v>
      </c>
    </row>
    <row r="5" spans="1:20" x14ac:dyDescent="0.25">
      <c r="P5">
        <v>4</v>
      </c>
      <c r="Q5">
        <f>AVERAGEIFS($H$11:$H$22,$D$11:$D$22,P5)</f>
        <v>1.1088348507133197</v>
      </c>
    </row>
    <row r="6" spans="1:20" ht="18.75" x14ac:dyDescent="0.3">
      <c r="A6" s="8" t="s">
        <v>21</v>
      </c>
      <c r="B6" s="7"/>
      <c r="C6" s="7"/>
      <c r="D6" s="7"/>
      <c r="E6" s="7"/>
      <c r="F6" s="7"/>
      <c r="G6" s="7"/>
      <c r="H6" s="7"/>
      <c r="I6" s="7"/>
      <c r="J6" s="8" t="s">
        <v>22</v>
      </c>
    </row>
    <row r="7" spans="1:20" ht="16.5" x14ac:dyDescent="0.3">
      <c r="E7" t="s">
        <v>9</v>
      </c>
      <c r="F7" s="49" t="s">
        <v>7</v>
      </c>
      <c r="G7" s="49"/>
      <c r="H7" t="s">
        <v>10</v>
      </c>
      <c r="J7" t="s">
        <v>12</v>
      </c>
      <c r="M7" s="48" t="s">
        <v>63</v>
      </c>
      <c r="N7" s="48"/>
      <c r="O7" s="48"/>
      <c r="P7" s="2"/>
      <c r="Q7" s="37" t="s">
        <v>45</v>
      </c>
      <c r="S7" s="38" t="s">
        <v>73</v>
      </c>
    </row>
    <row r="8" spans="1:20" ht="16.5" x14ac:dyDescent="0.3">
      <c r="A8" s="46" t="s">
        <v>4</v>
      </c>
      <c r="B8" s="46" t="s">
        <v>3</v>
      </c>
      <c r="C8" s="46" t="s">
        <v>0</v>
      </c>
      <c r="D8" s="46" t="s">
        <v>1</v>
      </c>
      <c r="E8" s="46" t="s">
        <v>2</v>
      </c>
      <c r="F8" s="46" t="s">
        <v>5</v>
      </c>
      <c r="G8" s="46" t="s">
        <v>6</v>
      </c>
      <c r="H8" s="46" t="s">
        <v>8</v>
      </c>
      <c r="I8" s="46" t="s">
        <v>11</v>
      </c>
      <c r="J8" s="46" t="s">
        <v>13</v>
      </c>
      <c r="K8" s="46" t="s">
        <v>14</v>
      </c>
      <c r="L8" s="46" t="s">
        <v>24</v>
      </c>
      <c r="M8" s="47" t="s">
        <v>56</v>
      </c>
      <c r="N8" s="47" t="s">
        <v>49</v>
      </c>
      <c r="O8" s="47" t="s">
        <v>74</v>
      </c>
      <c r="Q8" s="36" t="e">
        <f>AVERAGE(O9:O24)</f>
        <v>#DIV/0!</v>
      </c>
    </row>
    <row r="9" spans="1:20" ht="16.5" x14ac:dyDescent="0.25">
      <c r="A9">
        <v>1</v>
      </c>
      <c r="B9" t="s">
        <v>29</v>
      </c>
      <c r="C9">
        <v>2015</v>
      </c>
      <c r="D9">
        <v>1</v>
      </c>
      <c r="E9" s="51">
        <v>68000</v>
      </c>
      <c r="I9" s="3">
        <f t="shared" ref="I9:I28" si="0">VLOOKUP(D9,$P$2:$Q$5,2,FALSE)</f>
        <v>0.94792340491335791</v>
      </c>
      <c r="J9" s="2">
        <f>E9/I9</f>
        <v>71735.75380409068</v>
      </c>
      <c r="K9" s="2">
        <f t="shared" ref="K9:K28" si="1">$T$1+$T$2*A9</f>
        <v>72612.569952924343</v>
      </c>
      <c r="L9" s="15">
        <f>I9*K9</f>
        <v>68831.154549285435</v>
      </c>
      <c r="M9" s="2"/>
      <c r="N9" s="2"/>
      <c r="O9" s="17"/>
      <c r="Q9" s="35" t="s">
        <v>57</v>
      </c>
    </row>
    <row r="10" spans="1:20" x14ac:dyDescent="0.25">
      <c r="A10">
        <v>2</v>
      </c>
      <c r="B10" t="s">
        <v>30</v>
      </c>
      <c r="C10">
        <v>2015</v>
      </c>
      <c r="D10">
        <v>2</v>
      </c>
      <c r="E10" s="51">
        <v>61000</v>
      </c>
      <c r="I10" s="3">
        <f t="shared" si="0"/>
        <v>0.8753311401992373</v>
      </c>
      <c r="J10" s="2">
        <f t="shared" ref="J10:J24" si="2">E10/I10</f>
        <v>69687.912606554324</v>
      </c>
      <c r="K10" s="2">
        <f t="shared" si="1"/>
        <v>74078.364157925185</v>
      </c>
      <c r="L10" s="15">
        <f t="shared" ref="L10:L28" si="3">I10*K10</f>
        <v>64843.098962450968</v>
      </c>
      <c r="M10" s="2"/>
      <c r="N10" s="2"/>
      <c r="O10" s="17"/>
    </row>
    <row r="11" spans="1:20" x14ac:dyDescent="0.25">
      <c r="A11">
        <v>3</v>
      </c>
      <c r="B11" t="s">
        <v>31</v>
      </c>
      <c r="C11">
        <v>2015</v>
      </c>
      <c r="D11">
        <v>3</v>
      </c>
      <c r="E11" s="51">
        <v>80000</v>
      </c>
      <c r="F11" s="2">
        <f>AVERAGE(E9:E12)</f>
        <v>73500</v>
      </c>
      <c r="G11" s="2">
        <f>AVERAGE(F11:F12)</f>
        <v>74750</v>
      </c>
      <c r="H11" s="3">
        <f>E11/G11</f>
        <v>1.0702341137123745</v>
      </c>
      <c r="I11" s="3">
        <f t="shared" si="0"/>
        <v>1.0704855495527206</v>
      </c>
      <c r="J11" s="2">
        <f t="shared" si="2"/>
        <v>74732.442706420727</v>
      </c>
      <c r="K11" s="2">
        <f t="shared" si="1"/>
        <v>75544.158362926013</v>
      </c>
      <c r="L11" s="15">
        <f t="shared" si="3"/>
        <v>80868.929880634605</v>
      </c>
      <c r="M11" s="2"/>
      <c r="N11" s="2"/>
      <c r="O11" s="17"/>
    </row>
    <row r="12" spans="1:20" x14ac:dyDescent="0.25">
      <c r="A12">
        <v>4</v>
      </c>
      <c r="B12" t="s">
        <v>32</v>
      </c>
      <c r="C12">
        <v>2015</v>
      </c>
      <c r="D12">
        <v>4</v>
      </c>
      <c r="E12" s="51">
        <v>85000</v>
      </c>
      <c r="F12" s="2">
        <f t="shared" ref="F12:F23" si="4">AVERAGE(E10:E13)</f>
        <v>76000</v>
      </c>
      <c r="G12" s="2">
        <f t="shared" ref="G12:G22" si="5">AVERAGE(F12:F13)</f>
        <v>77375</v>
      </c>
      <c r="H12" s="3">
        <f t="shared" ref="H12:H22" si="6">E12/G12</f>
        <v>1.0985460420032309</v>
      </c>
      <c r="I12" s="3">
        <f t="shared" si="0"/>
        <v>1.1088348507133197</v>
      </c>
      <c r="J12" s="2">
        <f t="shared" si="2"/>
        <v>76657.042250538056</v>
      </c>
      <c r="K12" s="2">
        <f t="shared" si="1"/>
        <v>77009.952567926855</v>
      </c>
      <c r="L12" s="15">
        <f t="shared" si="3"/>
        <v>85391.319259096999</v>
      </c>
      <c r="M12" s="2"/>
      <c r="N12" s="2"/>
      <c r="O12" s="17"/>
    </row>
    <row r="13" spans="1:20" x14ac:dyDescent="0.25">
      <c r="A13">
        <v>5</v>
      </c>
      <c r="B13" t="s">
        <v>33</v>
      </c>
      <c r="C13">
        <v>2016</v>
      </c>
      <c r="D13">
        <v>1</v>
      </c>
      <c r="E13" s="51">
        <v>78000</v>
      </c>
      <c r="F13" s="2">
        <f t="shared" si="4"/>
        <v>78750</v>
      </c>
      <c r="G13" s="2">
        <f t="shared" si="5"/>
        <v>79750</v>
      </c>
      <c r="H13" s="3">
        <f t="shared" si="6"/>
        <v>0.9780564263322884</v>
      </c>
      <c r="I13" s="3">
        <f t="shared" si="0"/>
        <v>0.94792340491335791</v>
      </c>
      <c r="J13" s="2">
        <f t="shared" si="2"/>
        <v>82285.129363515778</v>
      </c>
      <c r="K13" s="2">
        <f t="shared" si="1"/>
        <v>78475.746772927698</v>
      </c>
      <c r="L13" s="15">
        <f t="shared" si="3"/>
        <v>74388.997084112081</v>
      </c>
      <c r="M13" s="2"/>
      <c r="N13" s="2"/>
      <c r="O13" s="17"/>
    </row>
    <row r="14" spans="1:20" x14ac:dyDescent="0.25">
      <c r="A14">
        <v>6</v>
      </c>
      <c r="B14" t="s">
        <v>34</v>
      </c>
      <c r="C14">
        <v>2016</v>
      </c>
      <c r="D14">
        <v>2</v>
      </c>
      <c r="E14" s="51">
        <v>72000</v>
      </c>
      <c r="F14" s="2">
        <f t="shared" si="4"/>
        <v>80750</v>
      </c>
      <c r="G14" s="2">
        <f t="shared" si="5"/>
        <v>81875</v>
      </c>
      <c r="H14" s="3">
        <f t="shared" si="6"/>
        <v>0.87938931297709921</v>
      </c>
      <c r="I14" s="3">
        <f t="shared" si="0"/>
        <v>0.8753311401992373</v>
      </c>
      <c r="J14" s="2">
        <f t="shared" si="2"/>
        <v>82254.585371670677</v>
      </c>
      <c r="K14" s="2">
        <f t="shared" si="1"/>
        <v>79941.54097792854</v>
      </c>
      <c r="L14" s="15">
        <f t="shared" si="3"/>
        <v>69975.32021349424</v>
      </c>
      <c r="M14" s="2"/>
      <c r="N14" s="2"/>
      <c r="O14" s="17"/>
    </row>
    <row r="15" spans="1:20" x14ac:dyDescent="0.25">
      <c r="A15">
        <v>7</v>
      </c>
      <c r="B15" t="s">
        <v>35</v>
      </c>
      <c r="C15">
        <v>2016</v>
      </c>
      <c r="D15">
        <v>3</v>
      </c>
      <c r="E15" s="51">
        <v>88000</v>
      </c>
      <c r="F15" s="2">
        <f t="shared" si="4"/>
        <v>83000</v>
      </c>
      <c r="G15" s="2">
        <f t="shared" si="5"/>
        <v>83250</v>
      </c>
      <c r="H15" s="3">
        <f t="shared" si="6"/>
        <v>1.057057057057057</v>
      </c>
      <c r="I15" s="3">
        <f t="shared" si="0"/>
        <v>1.0704855495527206</v>
      </c>
      <c r="J15" s="2">
        <f t="shared" si="2"/>
        <v>82205.686977062796</v>
      </c>
      <c r="K15" s="2">
        <f t="shared" si="1"/>
        <v>81407.335182929382</v>
      </c>
      <c r="L15" s="15">
        <f t="shared" si="3"/>
        <v>87145.375940920683</v>
      </c>
      <c r="M15" s="2"/>
      <c r="N15" s="2"/>
      <c r="O15" s="17"/>
    </row>
    <row r="16" spans="1:20" x14ac:dyDescent="0.25">
      <c r="A16">
        <v>8</v>
      </c>
      <c r="B16" t="s">
        <v>36</v>
      </c>
      <c r="C16">
        <v>2016</v>
      </c>
      <c r="D16">
        <v>4</v>
      </c>
      <c r="E16" s="51">
        <v>94000</v>
      </c>
      <c r="F16" s="2">
        <f t="shared" si="4"/>
        <v>83500</v>
      </c>
      <c r="G16" s="2">
        <f t="shared" si="5"/>
        <v>84000</v>
      </c>
      <c r="H16" s="3">
        <f t="shared" si="6"/>
        <v>1.1190476190476191</v>
      </c>
      <c r="I16" s="3">
        <f t="shared" si="0"/>
        <v>1.1088348507133197</v>
      </c>
      <c r="J16" s="2">
        <f t="shared" si="2"/>
        <v>84773.670253536198</v>
      </c>
      <c r="K16" s="2">
        <f t="shared" si="1"/>
        <v>82873.129387930225</v>
      </c>
      <c r="L16" s="15">
        <f t="shared" si="3"/>
        <v>91892.614053011232</v>
      </c>
      <c r="M16" s="2"/>
      <c r="N16" s="2"/>
      <c r="O16" s="17"/>
    </row>
    <row r="17" spans="1:15" x14ac:dyDescent="0.25">
      <c r="A17">
        <v>9</v>
      </c>
      <c r="B17" t="s">
        <v>37</v>
      </c>
      <c r="C17">
        <v>2017</v>
      </c>
      <c r="D17">
        <v>1</v>
      </c>
      <c r="E17" s="51">
        <v>80000</v>
      </c>
      <c r="F17" s="2">
        <f t="shared" si="4"/>
        <v>84500</v>
      </c>
      <c r="G17" s="2">
        <f t="shared" si="5"/>
        <v>85375</v>
      </c>
      <c r="H17" s="3">
        <f t="shared" si="6"/>
        <v>0.93704245973645683</v>
      </c>
      <c r="I17" s="3">
        <f t="shared" si="0"/>
        <v>0.94792340491335791</v>
      </c>
      <c r="J17" s="2">
        <f t="shared" si="2"/>
        <v>84395.004475400798</v>
      </c>
      <c r="K17" s="2">
        <f t="shared" si="1"/>
        <v>84338.923592931067</v>
      </c>
      <c r="L17" s="15">
        <f t="shared" si="3"/>
        <v>79946.839618938757</v>
      </c>
      <c r="M17" s="2"/>
      <c r="N17" s="2"/>
      <c r="O17" s="17"/>
    </row>
    <row r="18" spans="1:15" x14ac:dyDescent="0.25">
      <c r="A18">
        <v>10</v>
      </c>
      <c r="B18" t="s">
        <v>38</v>
      </c>
      <c r="C18">
        <v>2017</v>
      </c>
      <c r="D18">
        <v>2</v>
      </c>
      <c r="E18" s="51">
        <v>76000</v>
      </c>
      <c r="F18" s="2">
        <f t="shared" si="4"/>
        <v>86250</v>
      </c>
      <c r="G18" s="2">
        <f t="shared" si="5"/>
        <v>86750</v>
      </c>
      <c r="H18" s="3">
        <f t="shared" si="6"/>
        <v>0.87608069164265134</v>
      </c>
      <c r="I18" s="3">
        <f t="shared" si="0"/>
        <v>0.8753311401992373</v>
      </c>
      <c r="J18" s="2">
        <f t="shared" si="2"/>
        <v>86824.284558985717</v>
      </c>
      <c r="K18" s="2">
        <f t="shared" si="1"/>
        <v>85804.717797931895</v>
      </c>
      <c r="L18" s="15">
        <f t="shared" si="3"/>
        <v>75107.541464537513</v>
      </c>
      <c r="M18" s="2"/>
      <c r="N18" s="2"/>
      <c r="O18" s="17"/>
    </row>
    <row r="19" spans="1:15" x14ac:dyDescent="0.25">
      <c r="A19">
        <v>11</v>
      </c>
      <c r="B19" t="s">
        <v>39</v>
      </c>
      <c r="C19">
        <v>2017</v>
      </c>
      <c r="D19">
        <v>3</v>
      </c>
      <c r="E19" s="51">
        <v>95000</v>
      </c>
      <c r="F19" s="2">
        <f t="shared" si="4"/>
        <v>87250</v>
      </c>
      <c r="G19" s="2">
        <f t="shared" si="5"/>
        <v>87625</v>
      </c>
      <c r="H19" s="3">
        <f t="shared" si="6"/>
        <v>1.0841654778887304</v>
      </c>
      <c r="I19" s="3">
        <f t="shared" si="0"/>
        <v>1.0704855495527206</v>
      </c>
      <c r="J19" s="2">
        <f t="shared" si="2"/>
        <v>88744.775713874624</v>
      </c>
      <c r="K19" s="2">
        <f t="shared" si="1"/>
        <v>87270.512002932737</v>
      </c>
      <c r="L19" s="15">
        <f t="shared" si="3"/>
        <v>93421.822001206747</v>
      </c>
      <c r="M19" s="2"/>
      <c r="N19" s="2"/>
      <c r="O19" s="17"/>
    </row>
    <row r="20" spans="1:15" x14ac:dyDescent="0.25">
      <c r="A20">
        <v>12</v>
      </c>
      <c r="B20" t="s">
        <v>40</v>
      </c>
      <c r="C20">
        <v>2017</v>
      </c>
      <c r="D20">
        <v>4</v>
      </c>
      <c r="E20" s="51">
        <v>98000</v>
      </c>
      <c r="F20" s="2">
        <f t="shared" si="4"/>
        <v>88000</v>
      </c>
      <c r="G20" s="2">
        <f t="shared" si="5"/>
        <v>88375</v>
      </c>
      <c r="H20" s="3">
        <f t="shared" si="6"/>
        <v>1.108910891089109</v>
      </c>
      <c r="I20" s="3">
        <f t="shared" si="0"/>
        <v>1.1088348507133197</v>
      </c>
      <c r="J20" s="2">
        <f t="shared" si="2"/>
        <v>88381.060477090927</v>
      </c>
      <c r="K20" s="2">
        <f t="shared" si="1"/>
        <v>88736.30620793358</v>
      </c>
      <c r="L20" s="15">
        <f t="shared" si="3"/>
        <v>98393.908846925449</v>
      </c>
      <c r="M20" s="2"/>
      <c r="N20" s="2"/>
      <c r="O20" s="17"/>
    </row>
    <row r="21" spans="1:15" x14ac:dyDescent="0.25">
      <c r="A21">
        <v>13</v>
      </c>
      <c r="B21" t="s">
        <v>41</v>
      </c>
      <c r="C21">
        <v>2018</v>
      </c>
      <c r="D21">
        <v>1</v>
      </c>
      <c r="E21" s="51">
        <v>83000</v>
      </c>
      <c r="F21" s="2">
        <f t="shared" si="4"/>
        <v>88750</v>
      </c>
      <c r="G21" s="2">
        <f t="shared" si="5"/>
        <v>89375</v>
      </c>
      <c r="H21" s="3">
        <f t="shared" si="6"/>
        <v>0.92867132867132862</v>
      </c>
      <c r="I21" s="3">
        <f t="shared" si="0"/>
        <v>0.94792340491335791</v>
      </c>
      <c r="J21" s="2">
        <f t="shared" si="2"/>
        <v>87559.817143228327</v>
      </c>
      <c r="K21" s="2">
        <f t="shared" si="1"/>
        <v>90202.100412934422</v>
      </c>
      <c r="L21" s="15">
        <f t="shared" si="3"/>
        <v>85504.682153765403</v>
      </c>
      <c r="M21" s="2"/>
      <c r="N21" s="2"/>
      <c r="O21" s="17"/>
    </row>
    <row r="22" spans="1:15" x14ac:dyDescent="0.25">
      <c r="A22">
        <v>14</v>
      </c>
      <c r="B22" t="s">
        <v>42</v>
      </c>
      <c r="C22">
        <v>2018</v>
      </c>
      <c r="D22">
        <v>2</v>
      </c>
      <c r="E22" s="51">
        <v>79000</v>
      </c>
      <c r="F22" s="2">
        <f t="shared" si="4"/>
        <v>90000</v>
      </c>
      <c r="G22" s="2">
        <f t="shared" si="5"/>
        <v>90750</v>
      </c>
      <c r="H22" s="3">
        <f t="shared" si="6"/>
        <v>0.87052341597796146</v>
      </c>
      <c r="I22" s="3">
        <f t="shared" si="0"/>
        <v>0.8753311401992373</v>
      </c>
      <c r="J22" s="2">
        <f t="shared" si="2"/>
        <v>90251.55894947199</v>
      </c>
      <c r="K22" s="2">
        <f t="shared" si="1"/>
        <v>91667.894617935264</v>
      </c>
      <c r="L22" s="15">
        <f t="shared" si="3"/>
        <v>80239.7627155808</v>
      </c>
      <c r="M22" s="2"/>
      <c r="N22" s="2"/>
      <c r="O22" s="17"/>
    </row>
    <row r="23" spans="1:15" x14ac:dyDescent="0.25">
      <c r="A23">
        <v>15</v>
      </c>
      <c r="B23" t="s">
        <v>43</v>
      </c>
      <c r="C23">
        <v>2018</v>
      </c>
      <c r="D23">
        <v>3</v>
      </c>
      <c r="E23" s="51">
        <v>100000</v>
      </c>
      <c r="F23" s="2">
        <f t="shared" si="4"/>
        <v>91500</v>
      </c>
      <c r="G23" s="2"/>
      <c r="I23" s="3">
        <f t="shared" si="0"/>
        <v>1.0704855495527206</v>
      </c>
      <c r="J23" s="2">
        <f t="shared" si="2"/>
        <v>93415.553383025908</v>
      </c>
      <c r="K23" s="2">
        <f t="shared" si="1"/>
        <v>93133.688822936107</v>
      </c>
      <c r="L23" s="15">
        <f t="shared" si="3"/>
        <v>99698.268061492825</v>
      </c>
      <c r="M23" s="2"/>
      <c r="N23" s="2"/>
      <c r="O23" s="17"/>
    </row>
    <row r="24" spans="1:15" x14ac:dyDescent="0.25">
      <c r="A24">
        <v>16</v>
      </c>
      <c r="B24" t="s">
        <v>44</v>
      </c>
      <c r="C24">
        <v>2018</v>
      </c>
      <c r="D24">
        <v>4</v>
      </c>
      <c r="E24" s="51">
        <v>104000</v>
      </c>
      <c r="F24" s="2"/>
      <c r="I24" s="3">
        <f t="shared" si="0"/>
        <v>1.1088348507133197</v>
      </c>
      <c r="J24" s="2">
        <f t="shared" si="2"/>
        <v>93792.145812423027</v>
      </c>
      <c r="K24" s="2">
        <f t="shared" si="1"/>
        <v>94599.483027936949</v>
      </c>
      <c r="L24" s="15">
        <f t="shared" si="3"/>
        <v>104895.20364083968</v>
      </c>
      <c r="M24" s="2"/>
      <c r="N24" s="2"/>
      <c r="O24" s="17"/>
    </row>
    <row r="25" spans="1:15" x14ac:dyDescent="0.25">
      <c r="A25">
        <v>17</v>
      </c>
      <c r="B25" t="s">
        <v>25</v>
      </c>
      <c r="C25">
        <v>2019</v>
      </c>
      <c r="D25">
        <v>1</v>
      </c>
      <c r="I25" s="52">
        <f t="shared" si="0"/>
        <v>0.94792340491335791</v>
      </c>
      <c r="J25" s="53"/>
      <c r="K25" s="54">
        <f t="shared" si="1"/>
        <v>96065.277232937777</v>
      </c>
      <c r="L25" s="2">
        <f t="shared" si="3"/>
        <v>91062.524688592064</v>
      </c>
    </row>
    <row r="26" spans="1:15" x14ac:dyDescent="0.25">
      <c r="A26">
        <v>18</v>
      </c>
      <c r="B26" t="s">
        <v>26</v>
      </c>
      <c r="C26">
        <v>2019</v>
      </c>
      <c r="D26">
        <v>2</v>
      </c>
      <c r="I26" s="52">
        <f t="shared" si="0"/>
        <v>0.8753311401992373</v>
      </c>
      <c r="J26" s="53"/>
      <c r="K26" s="54">
        <f t="shared" si="1"/>
        <v>97531.071437938619</v>
      </c>
      <c r="L26" s="2">
        <f t="shared" si="3"/>
        <v>85371.983966624073</v>
      </c>
    </row>
    <row r="27" spans="1:15" x14ac:dyDescent="0.25">
      <c r="A27">
        <v>19</v>
      </c>
      <c r="B27" t="s">
        <v>27</v>
      </c>
      <c r="C27">
        <v>2019</v>
      </c>
      <c r="D27">
        <v>3</v>
      </c>
      <c r="I27" s="52">
        <f t="shared" si="0"/>
        <v>1.0704855495527206</v>
      </c>
      <c r="J27" s="53"/>
      <c r="K27" s="54">
        <f t="shared" si="1"/>
        <v>98996.865642939461</v>
      </c>
      <c r="L27" s="2">
        <f t="shared" si="3"/>
        <v>105974.71412177889</v>
      </c>
    </row>
    <row r="28" spans="1:15" x14ac:dyDescent="0.25">
      <c r="A28">
        <v>20</v>
      </c>
      <c r="B28" t="s">
        <v>28</v>
      </c>
      <c r="C28">
        <v>2019</v>
      </c>
      <c r="D28">
        <v>4</v>
      </c>
      <c r="I28" s="52">
        <f t="shared" si="0"/>
        <v>1.1088348507133197</v>
      </c>
      <c r="J28" s="53"/>
      <c r="K28" s="54">
        <f t="shared" si="1"/>
        <v>100462.6598479403</v>
      </c>
      <c r="L28" s="2">
        <f t="shared" si="3"/>
        <v>111396.4984347539</v>
      </c>
    </row>
  </sheetData>
  <mergeCells count="2">
    <mergeCell ref="F7:G7"/>
    <mergeCell ref="M7:O7"/>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TimeSeries</vt:lpstr>
      <vt:lpstr>Step0</vt:lpstr>
      <vt:lpstr>Step1_Percentage</vt:lpstr>
      <vt:lpstr>Step1_ForecastFunction</vt:lpstr>
      <vt:lpstr>Step2</vt:lpstr>
      <vt:lpstr>Step3</vt:lpstr>
      <vt:lpstr>4ModelOutput</vt:lpstr>
      <vt:lpstr>Step5</vt:lpstr>
      <vt:lpstr>Step6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 nike</dc:creator>
  <cp:lastModifiedBy>Kunaal Naik</cp:lastModifiedBy>
  <dcterms:created xsi:type="dcterms:W3CDTF">2019-06-01T04:00:07Z</dcterms:created>
  <dcterms:modified xsi:type="dcterms:W3CDTF">2022-08-03T09:15:37Z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1c8adb4e-bf34-4039-be58-5187f9102b57</vt:lpwstr>
  </property>
</Properties>
</file>