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C7F2F222-5AE7-40B6-909E-5DB32FD7012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IF" sheetId="1" r:id="rId1"/>
    <sheet name="PMT" sheetId="4" r:id="rId2"/>
    <sheet name="DSUM" sheetId="5" r:id="rId3"/>
    <sheet name="VLOOKUP" sheetId="6" r:id="rId4"/>
  </sheets>
  <externalReferences>
    <externalReference r:id="rId5"/>
  </externalReferences>
  <definedNames>
    <definedName name="Bernice_Young">IF!$F$6:$F$11</definedName>
    <definedName name="Brian_Kipp">IF!$C$6:$C$11</definedName>
    <definedName name="Friday">IF!$B$10:$H$10</definedName>
    <definedName name="Harrison_Thompson">IF!$E$6:$E$11</definedName>
    <definedName name="Larry_Davis">IF!$G$6:$G$11</definedName>
    <definedName name="Monday">IF!$B$6:$H$6</definedName>
    <definedName name="Nancy_Smith">IF!$H$6:$H$11</definedName>
    <definedName name="Retirement" localSheetId="3">[1]IF!$B$16:$H$16</definedName>
    <definedName name="Retirement">IF!$B$16:$H$16</definedName>
    <definedName name="Terry_Nordstrom">IF!$D$6:$D$11</definedName>
    <definedName name="Thursday">IF!$B$9:$H$9</definedName>
    <definedName name="Tim_Berreau">IF!$B$6:$B$11</definedName>
    <definedName name="Total_Hours">IF!$B$11:$H$11</definedName>
    <definedName name="Tuesday">IF!$B$7:$H$7</definedName>
    <definedName name="Wednesday">IF!$B$8:$H$8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6" l="1"/>
  <c r="B24" i="1"/>
  <c r="B22" i="1"/>
  <c r="H11" i="1"/>
  <c r="H14" i="1" s="1"/>
  <c r="H16" i="1" s="1"/>
  <c r="G11" i="1"/>
  <c r="G14" i="1" s="1"/>
  <c r="F11" i="1"/>
  <c r="F14" i="1" s="1"/>
  <c r="F16" i="1" s="1"/>
  <c r="E11" i="1"/>
  <c r="E14" i="1" s="1"/>
  <c r="D11" i="1"/>
  <c r="D14" i="1"/>
  <c r="D16" i="1" s="1"/>
  <c r="C11" i="1"/>
  <c r="C14" i="1" s="1"/>
  <c r="B11" i="1"/>
  <c r="B14" i="1" s="1"/>
  <c r="C16" i="1" l="1"/>
  <c r="C18" i="1"/>
  <c r="C19" i="1" s="1"/>
  <c r="G16" i="1"/>
  <c r="G18" i="1"/>
  <c r="G19" i="1" s="1"/>
  <c r="E16" i="1"/>
  <c r="E18" i="1"/>
  <c r="E19" i="1" s="1"/>
  <c r="B16" i="1"/>
  <c r="B18" i="1"/>
  <c r="B19" i="1" s="1"/>
  <c r="D18" i="1"/>
  <c r="D19" i="1" s="1"/>
  <c r="F18" i="1"/>
  <c r="F19" i="1" s="1"/>
  <c r="H18" i="1"/>
  <c r="H19" i="1" s="1"/>
  <c r="B20" i="1" l="1"/>
  <c r="B21" i="1"/>
</calcChain>
</file>

<file path=xl/sharedStrings.xml><?xml version="1.0" encoding="utf-8"?>
<sst xmlns="http://schemas.openxmlformats.org/spreadsheetml/2006/main" count="319" uniqueCount="120">
  <si>
    <t>Weekly Time Card Summary</t>
  </si>
  <si>
    <t>For the Week Ending:</t>
  </si>
  <si>
    <t>Larry Davis</t>
  </si>
  <si>
    <t>Monday</t>
  </si>
  <si>
    <t>Tuesday</t>
  </si>
  <si>
    <t>Wednesday</t>
  </si>
  <si>
    <t>Thursday</t>
  </si>
  <si>
    <t>Friday</t>
  </si>
  <si>
    <t>Total Hours</t>
  </si>
  <si>
    <t>Hourly Rate</t>
  </si>
  <si>
    <t>Gross Pay</t>
  </si>
  <si>
    <t>401(K) Contribution</t>
  </si>
  <si>
    <t xml:space="preserve">   Total 401(K) Amount</t>
  </si>
  <si>
    <t>Federal Income Tax</t>
  </si>
  <si>
    <t>Social Security</t>
  </si>
  <si>
    <t>Net Pay</t>
  </si>
  <si>
    <t>Average Net Pay</t>
  </si>
  <si>
    <t>Total 401K</t>
  </si>
  <si>
    <t>Max Hourly Rate</t>
  </si>
  <si>
    <t>M-W-F</t>
  </si>
  <si>
    <t>Mortgage Payment Table</t>
  </si>
  <si>
    <t>Loan Amount</t>
  </si>
  <si>
    <t>Loan Length ( in years)</t>
  </si>
  <si>
    <t>Interest Rate</t>
  </si>
  <si>
    <t>Monthly Payment</t>
  </si>
  <si>
    <t>First</t>
  </si>
  <si>
    <t>Last</t>
  </si>
  <si>
    <t>Address</t>
  </si>
  <si>
    <t>City</t>
  </si>
  <si>
    <t>State</t>
  </si>
  <si>
    <t>Zip</t>
  </si>
  <si>
    <t>Annual Trips</t>
  </si>
  <si>
    <t>Annual Cost of Tickets</t>
  </si>
  <si>
    <t>Purpose</t>
  </si>
  <si>
    <t>George</t>
  </si>
  <si>
    <t>Smith</t>
  </si>
  <si>
    <t>104 Lonsdale Blvd.</t>
  </si>
  <si>
    <t>Chekov</t>
  </si>
  <si>
    <t>MN</t>
  </si>
  <si>
    <t>Not Stated</t>
  </si>
  <si>
    <t>Gerald</t>
  </si>
  <si>
    <t>Lincoln</t>
  </si>
  <si>
    <t>4545 Washington Ave.</t>
  </si>
  <si>
    <t>Grand Portage</t>
  </si>
  <si>
    <t>Business</t>
  </si>
  <si>
    <t>Harold</t>
  </si>
  <si>
    <t>Williams</t>
  </si>
  <si>
    <t>55 Sugar Lane</t>
  </si>
  <si>
    <t>Duluth</t>
  </si>
  <si>
    <t>Howard</t>
  </si>
  <si>
    <t>Wyatt</t>
  </si>
  <si>
    <t>100 Front Blvd.</t>
  </si>
  <si>
    <t>Cloquet</t>
  </si>
  <si>
    <t>Pleasure</t>
  </si>
  <si>
    <t>Jimmy</t>
  </si>
  <si>
    <t>206 E. Park Bend</t>
  </si>
  <si>
    <t>Minneapolis</t>
  </si>
  <si>
    <t>John</t>
  </si>
  <si>
    <t>Peters</t>
  </si>
  <si>
    <t>505 West Park Ave.</t>
  </si>
  <si>
    <t>Le Ann</t>
  </si>
  <si>
    <t>Berg</t>
  </si>
  <si>
    <t>754 W. 91st St.</t>
  </si>
  <si>
    <t>Two Harbors</t>
  </si>
  <si>
    <t>Lucy</t>
  </si>
  <si>
    <t>Berreau</t>
  </si>
  <si>
    <t>7229 Pine St.</t>
  </si>
  <si>
    <t>Maria</t>
  </si>
  <si>
    <t>Rodriquez</t>
  </si>
  <si>
    <t>366 Glen Rd.</t>
  </si>
  <si>
    <t>Other</t>
  </si>
  <si>
    <t>Mary</t>
  </si>
  <si>
    <t>3081 77 St.</t>
  </si>
  <si>
    <t>Nelson</t>
  </si>
  <si>
    <t>5012 Minnehaha Ave.</t>
  </si>
  <si>
    <t>Peter</t>
  </si>
  <si>
    <t>Boggins</t>
  </si>
  <si>
    <t>741 280th St.</t>
  </si>
  <si>
    <t>Richard</t>
  </si>
  <si>
    <t>Issac</t>
  </si>
  <si>
    <t>803 Turtle Rd.</t>
  </si>
  <si>
    <t>Lusten</t>
  </si>
  <si>
    <t>Robert</t>
  </si>
  <si>
    <t>James</t>
  </si>
  <si>
    <t>56 Black Court Road</t>
  </si>
  <si>
    <t>Superior</t>
  </si>
  <si>
    <t>WI</t>
  </si>
  <si>
    <t>Roger</t>
  </si>
  <si>
    <t>Wilson</t>
  </si>
  <si>
    <t>85 Lake Shore Dr.</t>
  </si>
  <si>
    <t>International Falls</t>
  </si>
  <si>
    <t>Ronald</t>
  </si>
  <si>
    <t>Lensfield</t>
  </si>
  <si>
    <t>87 91st St.</t>
  </si>
  <si>
    <t>Steve</t>
  </si>
  <si>
    <t>Jennings</t>
  </si>
  <si>
    <t>608 Van Burren St. #8</t>
  </si>
  <si>
    <t>Words</t>
  </si>
  <si>
    <t>Susan</t>
  </si>
  <si>
    <t>Scott</t>
  </si>
  <si>
    <t>223 Lake St.</t>
  </si>
  <si>
    <t>Ratcliff</t>
  </si>
  <si>
    <t>William</t>
  </si>
  <si>
    <t>1717 Louis Court</t>
  </si>
  <si>
    <t>Grand Marais</t>
  </si>
  <si>
    <t>Peterson</t>
  </si>
  <si>
    <t>Ely</t>
  </si>
  <si>
    <t>912 395th St.</t>
  </si>
  <si>
    <t>109 115th St.</t>
  </si>
  <si>
    <t>93422 248 St.</t>
  </si>
  <si>
    <t>Client No.</t>
  </si>
  <si>
    <t>Rt. 8, Box 109</t>
  </si>
  <si>
    <t>Rt. 3, Box 912</t>
  </si>
  <si>
    <t>Breezy Shores</t>
  </si>
  <si>
    <t>John Josea</t>
  </si>
  <si>
    <t>Brian Kidd</t>
  </si>
  <si>
    <t>Terry Zo</t>
  </si>
  <si>
    <t>Harrison Reid</t>
  </si>
  <si>
    <t>Berniece Vendata</t>
  </si>
  <si>
    <t>Nancy Wendell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</si>
</sst>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.00"/>
  </numFmts>
  <fonts count="11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0" fillId="0" borderId="1" xfId="0" applyBorder="1"/>
    <xf numFmtId="2" fontId="0" fillId="0" borderId="0" xfId="0" applyNumberFormat="1"/>
    <xf numFmtId="2" fontId="4" fillId="0" borderId="0" xfId="0" applyNumberFormat="1" applyFont="1"/>
    <xf numFmtId="164" fontId="0" fillId="0" borderId="2" xfId="0" applyNumberFormat="1" applyBorder="1"/>
    <xf numFmtId="44" fontId="0" fillId="0" borderId="3" xfId="1" applyFont="1" applyBorder="1"/>
    <xf numFmtId="2" fontId="0" fillId="0" borderId="1" xfId="0" applyNumberFormat="1" applyBorder="1"/>
    <xf numFmtId="44" fontId="4" fillId="0" borderId="0" xfId="0" applyNumberFormat="1" applyFont="1"/>
    <xf numFmtId="44" fontId="0" fillId="0" borderId="0" xfId="0" applyNumberFormat="1"/>
    <xf numFmtId="165" fontId="0" fillId="0" borderId="0" xfId="2" applyNumberFormat="1" applyFont="1"/>
    <xf numFmtId="164" fontId="0" fillId="0" borderId="0" xfId="3" applyNumberFormat="1" applyFont="1"/>
    <xf numFmtId="166" fontId="4" fillId="0" borderId="0" xfId="0" applyNumberFormat="1" applyFont="1" applyAlignment="1">
      <alignment horizontal="center" wrapText="1"/>
    </xf>
    <xf numFmtId="0" fontId="8" fillId="0" borderId="0" xfId="0" applyFont="1"/>
    <xf numFmtId="165" fontId="8" fillId="0" borderId="0" xfId="2" applyNumberFormat="1" applyFont="1"/>
    <xf numFmtId="0" fontId="1" fillId="0" borderId="0" xfId="0" applyFont="1"/>
    <xf numFmtId="0" fontId="10" fillId="0" borderId="4" xfId="4" applyFont="1" applyBorder="1"/>
    <xf numFmtId="166" fontId="10" fillId="0" borderId="4" xfId="4" applyNumberFormat="1" applyFont="1" applyBorder="1" applyAlignment="1">
      <alignment horizontal="center" wrapText="1"/>
    </xf>
    <xf numFmtId="0" fontId="1" fillId="0" borderId="0" xfId="4" applyFont="1"/>
    <xf numFmtId="0" fontId="9" fillId="2" borderId="0" xfId="4" applyFont="1" applyFill="1"/>
    <xf numFmtId="165" fontId="9" fillId="2" borderId="0" xfId="5" applyNumberFormat="1" applyFont="1" applyFill="1"/>
    <xf numFmtId="0" fontId="9" fillId="0" borderId="0" xfId="4" applyFont="1"/>
    <xf numFmtId="165" fontId="9" fillId="0" borderId="0" xfId="5" applyNumberFormat="1" applyFont="1"/>
    <xf numFmtId="0" fontId="9" fillId="0" borderId="5" xfId="4" applyFont="1" applyBorder="1"/>
    <xf numFmtId="165" fontId="9" fillId="0" borderId="5" xfId="5" applyNumberFormat="1" applyFont="1" applyBorder="1"/>
    <xf numFmtId="0" fontId="4" fillId="0" borderId="0" xfId="4" applyFont="1"/>
    <xf numFmtId="165" fontId="1" fillId="0" borderId="0" xfId="5" applyNumberFormat="1" applyFont="1"/>
    <xf numFmtId="0" fontId="7" fillId="0" borderId="0" xfId="0" applyFont="1" applyAlignment="1">
      <alignment horizontal="left"/>
    </xf>
  </cellXfs>
  <cellStyles count="6">
    <cellStyle name="Currency" xfId="1" builtinId="4"/>
    <cellStyle name="Currency 2" xfId="2" xr:uid="{00000000-0005-0000-0000-000001000000}"/>
    <cellStyle name="Currency 2 2" xfId="5" xr:uid="{00000000-0005-0000-0000-000002000000}"/>
    <cellStyle name="Normal" xfId="0" builtinId="0"/>
    <cellStyle name="Normal 2" xfId="4" xr:uid="{00000000-0005-0000-0000-000004000000}"/>
    <cellStyle name="Percent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Guide/Excel%202007/Practice/Functions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PMT"/>
      <sheetName val="DSUM"/>
      <sheetName val="NewVLOOKUP"/>
      <sheetName val="VLOOKUP"/>
    </sheetNames>
    <sheetDataSet>
      <sheetData sheetId="0">
        <row r="16">
          <cell r="B16">
            <v>50</v>
          </cell>
          <cell r="C16">
            <v>0</v>
          </cell>
          <cell r="D16">
            <v>15.75</v>
          </cell>
          <cell r="E16">
            <v>27</v>
          </cell>
          <cell r="F16">
            <v>36</v>
          </cell>
          <cell r="G16">
            <v>0</v>
          </cell>
          <cell r="H16">
            <v>44.2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zoomScale="130" zoomScaleNormal="130" workbookViewId="0">
      <selection activeCell="E22" sqref="E22"/>
    </sheetView>
  </sheetViews>
  <sheetFormatPr defaultRowHeight="12.75" x14ac:dyDescent="0.2"/>
  <cols>
    <col min="1" max="1" width="20.5703125" customWidth="1"/>
    <col min="2" max="8" width="10.5703125" customWidth="1"/>
  </cols>
  <sheetData>
    <row r="1" spans="1:8" ht="20.25" x14ac:dyDescent="0.3">
      <c r="A1" s="1" t="s">
        <v>113</v>
      </c>
    </row>
    <row r="2" spans="1:8" x14ac:dyDescent="0.2">
      <c r="A2" s="2" t="s">
        <v>0</v>
      </c>
    </row>
    <row r="4" spans="1:8" x14ac:dyDescent="0.2">
      <c r="A4" s="3" t="s">
        <v>1</v>
      </c>
    </row>
    <row r="5" spans="1:8" ht="25.5" x14ac:dyDescent="0.2">
      <c r="B5" s="4" t="s">
        <v>114</v>
      </c>
      <c r="C5" s="4" t="s">
        <v>115</v>
      </c>
      <c r="D5" s="4" t="s">
        <v>116</v>
      </c>
      <c r="E5" s="4" t="s">
        <v>117</v>
      </c>
      <c r="F5" s="4" t="s">
        <v>118</v>
      </c>
      <c r="G5" s="4" t="s">
        <v>2</v>
      </c>
      <c r="H5" s="4" t="s">
        <v>119</v>
      </c>
    </row>
    <row r="6" spans="1:8" x14ac:dyDescent="0.2">
      <c r="A6" t="s">
        <v>3</v>
      </c>
      <c r="B6">
        <v>8</v>
      </c>
      <c r="C6">
        <v>5</v>
      </c>
      <c r="E6">
        <v>5</v>
      </c>
      <c r="F6">
        <v>8</v>
      </c>
      <c r="G6">
        <v>8</v>
      </c>
      <c r="H6">
        <v>8</v>
      </c>
    </row>
    <row r="7" spans="1:8" x14ac:dyDescent="0.2">
      <c r="A7" t="s">
        <v>4</v>
      </c>
      <c r="B7">
        <v>8</v>
      </c>
      <c r="C7">
        <v>5</v>
      </c>
      <c r="D7">
        <v>8</v>
      </c>
      <c r="E7">
        <v>5</v>
      </c>
      <c r="F7">
        <v>8</v>
      </c>
      <c r="G7">
        <v>8</v>
      </c>
      <c r="H7">
        <v>8</v>
      </c>
    </row>
    <row r="8" spans="1:8" x14ac:dyDescent="0.2">
      <c r="A8" t="s">
        <v>5</v>
      </c>
      <c r="B8">
        <v>8</v>
      </c>
      <c r="C8">
        <v>5</v>
      </c>
      <c r="D8">
        <v>8</v>
      </c>
      <c r="E8">
        <v>5</v>
      </c>
      <c r="F8">
        <v>8</v>
      </c>
      <c r="G8">
        <v>8</v>
      </c>
      <c r="H8">
        <v>8</v>
      </c>
    </row>
    <row r="9" spans="1:8" x14ac:dyDescent="0.2">
      <c r="A9" t="s">
        <v>6</v>
      </c>
      <c r="B9">
        <v>8</v>
      </c>
      <c r="C9">
        <v>5</v>
      </c>
      <c r="D9">
        <v>0</v>
      </c>
      <c r="E9">
        <v>5</v>
      </c>
      <c r="F9">
        <v>8</v>
      </c>
      <c r="G9">
        <v>8</v>
      </c>
      <c r="H9">
        <v>8</v>
      </c>
    </row>
    <row r="10" spans="1:8" ht="13.5" thickBot="1" x14ac:dyDescent="0.25">
      <c r="A10" t="s">
        <v>7</v>
      </c>
      <c r="B10" s="5">
        <v>8</v>
      </c>
      <c r="C10" s="5">
        <v>5</v>
      </c>
      <c r="D10" s="5">
        <v>8</v>
      </c>
      <c r="E10" s="5">
        <v>5</v>
      </c>
      <c r="F10" s="5">
        <v>8</v>
      </c>
      <c r="G10" s="5">
        <v>8</v>
      </c>
      <c r="H10" s="5">
        <v>8</v>
      </c>
    </row>
    <row r="11" spans="1:8" x14ac:dyDescent="0.2">
      <c r="A11" s="3" t="s">
        <v>8</v>
      </c>
      <c r="B11" s="3">
        <f>SUM(B6:B10)</f>
        <v>40</v>
      </c>
      <c r="C11" s="3">
        <f t="shared" ref="C11:H11" si="0">SUM(C6:C10)</f>
        <v>25</v>
      </c>
      <c r="D11" s="3">
        <f t="shared" si="0"/>
        <v>24</v>
      </c>
      <c r="E11" s="3">
        <f t="shared" si="0"/>
        <v>25</v>
      </c>
      <c r="F11" s="3">
        <f t="shared" si="0"/>
        <v>40</v>
      </c>
      <c r="G11" s="3">
        <f t="shared" si="0"/>
        <v>40</v>
      </c>
      <c r="H11" s="3">
        <f t="shared" si="0"/>
        <v>40</v>
      </c>
    </row>
    <row r="13" spans="1:8" x14ac:dyDescent="0.2">
      <c r="A13" s="3" t="s">
        <v>9</v>
      </c>
      <c r="B13" s="6">
        <v>12.5</v>
      </c>
      <c r="C13" s="6">
        <v>15</v>
      </c>
      <c r="D13" s="6">
        <v>10.5</v>
      </c>
      <c r="E13" s="6">
        <v>13.5</v>
      </c>
      <c r="F13" s="6">
        <v>15</v>
      </c>
      <c r="G13" s="6">
        <v>18.5</v>
      </c>
      <c r="H13" s="6">
        <v>8.5</v>
      </c>
    </row>
    <row r="14" spans="1:8" x14ac:dyDescent="0.2">
      <c r="A14" s="3" t="s">
        <v>10</v>
      </c>
      <c r="B14" s="7">
        <f>B13*B11</f>
        <v>500</v>
      </c>
      <c r="C14" s="7">
        <f t="shared" ref="C14:H14" si="1">C13*C11</f>
        <v>375</v>
      </c>
      <c r="D14" s="7">
        <f t="shared" si="1"/>
        <v>252</v>
      </c>
      <c r="E14" s="7">
        <f t="shared" si="1"/>
        <v>337.5</v>
      </c>
      <c r="F14" s="7">
        <f t="shared" si="1"/>
        <v>600</v>
      </c>
      <c r="G14" s="7">
        <f t="shared" si="1"/>
        <v>740</v>
      </c>
      <c r="H14" s="7">
        <f t="shared" si="1"/>
        <v>340</v>
      </c>
    </row>
    <row r="15" spans="1:8" x14ac:dyDescent="0.2">
      <c r="A15" t="s">
        <v>11</v>
      </c>
      <c r="B15" s="8">
        <v>0.05</v>
      </c>
      <c r="C15" s="8">
        <v>0</v>
      </c>
      <c r="D15" s="8">
        <v>2.5000000000000001E-2</v>
      </c>
      <c r="E15" s="8">
        <v>0.04</v>
      </c>
      <c r="F15" s="8">
        <v>0.03</v>
      </c>
      <c r="G15" s="8">
        <v>0</v>
      </c>
      <c r="H15" s="8">
        <v>6.5000000000000002E-2</v>
      </c>
    </row>
    <row r="16" spans="1:8" x14ac:dyDescent="0.2">
      <c r="A16" t="s">
        <v>12</v>
      </c>
      <c r="B16" s="9">
        <f>B14*B15*2</f>
        <v>50</v>
      </c>
      <c r="C16" s="9">
        <f t="shared" ref="C16:H16" si="2">C14*C15*2</f>
        <v>0</v>
      </c>
      <c r="D16" s="9">
        <f t="shared" si="2"/>
        <v>12.600000000000001</v>
      </c>
      <c r="E16" s="9">
        <f t="shared" si="2"/>
        <v>27</v>
      </c>
      <c r="F16" s="9">
        <f t="shared" si="2"/>
        <v>36</v>
      </c>
      <c r="G16" s="9">
        <f t="shared" si="2"/>
        <v>0</v>
      </c>
      <c r="H16" s="9">
        <f t="shared" si="2"/>
        <v>44.2</v>
      </c>
    </row>
    <row r="17" spans="1:8" x14ac:dyDescent="0.2">
      <c r="A17" t="s">
        <v>13</v>
      </c>
      <c r="B17" s="6"/>
      <c r="C17" s="6"/>
      <c r="D17" s="6"/>
      <c r="E17" s="6"/>
      <c r="F17" s="6"/>
      <c r="G17" s="6"/>
      <c r="H17" s="6"/>
    </row>
    <row r="18" spans="1:8" ht="13.5" thickBot="1" x14ac:dyDescent="0.25">
      <c r="A18" t="s">
        <v>14</v>
      </c>
      <c r="B18" s="10">
        <f>B14*0.12</f>
        <v>60</v>
      </c>
      <c r="C18" s="10">
        <f t="shared" ref="C18:H18" si="3">C14*0.15</f>
        <v>56.25</v>
      </c>
      <c r="D18" s="10">
        <f t="shared" si="3"/>
        <v>37.799999999999997</v>
      </c>
      <c r="E18" s="10">
        <f t="shared" si="3"/>
        <v>50.625</v>
      </c>
      <c r="F18" s="10">
        <f t="shared" si="3"/>
        <v>90</v>
      </c>
      <c r="G18" s="10">
        <f t="shared" si="3"/>
        <v>111</v>
      </c>
      <c r="H18" s="10">
        <f t="shared" si="3"/>
        <v>51</v>
      </c>
    </row>
    <row r="19" spans="1:8" x14ac:dyDescent="0.2">
      <c r="A19" s="3" t="s">
        <v>15</v>
      </c>
      <c r="B19" s="11">
        <f>B14-B14*B15-B17-B18</f>
        <v>415</v>
      </c>
      <c r="C19" s="11">
        <f t="shared" ref="C19:H19" si="4">C14-C14*C15-C17-C18</f>
        <v>318.75</v>
      </c>
      <c r="D19" s="11">
        <f t="shared" si="4"/>
        <v>207.89999999999998</v>
      </c>
      <c r="E19" s="11">
        <f t="shared" si="4"/>
        <v>273.375</v>
      </c>
      <c r="F19" s="11">
        <f t="shared" si="4"/>
        <v>492</v>
      </c>
      <c r="G19" s="11">
        <f t="shared" si="4"/>
        <v>629</v>
      </c>
      <c r="H19" s="11">
        <f t="shared" si="4"/>
        <v>266.89999999999998</v>
      </c>
    </row>
    <row r="20" spans="1:8" x14ac:dyDescent="0.2">
      <c r="A20" s="3" t="s">
        <v>16</v>
      </c>
      <c r="B20" s="12">
        <f>AVERAGE(B19:H19)</f>
        <v>371.84642857142859</v>
      </c>
    </row>
    <row r="21" spans="1:8" x14ac:dyDescent="0.2">
      <c r="A21" s="3" t="s">
        <v>17</v>
      </c>
      <c r="B21">
        <f>SUM(Retirement)</f>
        <v>169.8</v>
      </c>
    </row>
    <row r="22" spans="1:8" x14ac:dyDescent="0.2">
      <c r="A22" s="3" t="s">
        <v>18</v>
      </c>
      <c r="B22">
        <f>MAX($B13:$H13)</f>
        <v>18.5</v>
      </c>
    </row>
    <row r="24" spans="1:8" x14ac:dyDescent="0.2">
      <c r="A24" s="3" t="s">
        <v>19</v>
      </c>
      <c r="B24">
        <f>SUM(B6:H6,B8:H8,B10:H10)</f>
        <v>142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6"/>
  <sheetViews>
    <sheetView workbookViewId="0">
      <selection activeCell="D4" sqref="D4"/>
    </sheetView>
  </sheetViews>
  <sheetFormatPr defaultRowHeight="12.75" x14ac:dyDescent="0.2"/>
  <cols>
    <col min="1" max="7" width="12.7109375" customWidth="1"/>
  </cols>
  <sheetData>
    <row r="1" spans="1:6" ht="18" x14ac:dyDescent="0.25">
      <c r="A1" s="30" t="s">
        <v>20</v>
      </c>
      <c r="B1" s="30"/>
      <c r="C1" s="30"/>
      <c r="D1" s="30"/>
      <c r="E1" s="30"/>
    </row>
    <row r="3" spans="1:6" ht="25.5" x14ac:dyDescent="0.2">
      <c r="A3" s="4" t="s">
        <v>21</v>
      </c>
      <c r="B3" s="4" t="s">
        <v>22</v>
      </c>
      <c r="C3" s="4" t="s">
        <v>23</v>
      </c>
      <c r="D3" s="4" t="s">
        <v>24</v>
      </c>
      <c r="E3" s="4"/>
      <c r="F3" s="4"/>
    </row>
    <row r="4" spans="1:6" x14ac:dyDescent="0.2">
      <c r="A4" s="13">
        <v>150000</v>
      </c>
      <c r="B4">
        <v>20</v>
      </c>
      <c r="C4" s="14">
        <v>7.0000000000000007E-2</v>
      </c>
    </row>
    <row r="5" spans="1:6" x14ac:dyDescent="0.2">
      <c r="A5" s="13">
        <v>150000</v>
      </c>
      <c r="B5">
        <v>20</v>
      </c>
      <c r="C5" s="14">
        <v>7.4999999999999997E-2</v>
      </c>
    </row>
    <row r="6" spans="1:6" x14ac:dyDescent="0.2">
      <c r="A6" s="13">
        <v>150000</v>
      </c>
      <c r="B6">
        <v>30</v>
      </c>
      <c r="C6" s="14">
        <v>7.4999999999999997E-2</v>
      </c>
    </row>
  </sheetData>
  <mergeCells count="1">
    <mergeCell ref="A1:E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7"/>
  <sheetViews>
    <sheetView topLeftCell="A14" workbookViewId="0">
      <selection activeCell="C27" sqref="C27"/>
    </sheetView>
  </sheetViews>
  <sheetFormatPr defaultColWidth="9.140625" defaultRowHeight="12.75" x14ac:dyDescent="0.2"/>
  <cols>
    <col min="1" max="1" width="8.28515625" style="16" customWidth="1"/>
    <col min="2" max="2" width="9.42578125" style="16" customWidth="1"/>
    <col min="3" max="3" width="19.5703125" style="16" customWidth="1"/>
    <col min="4" max="4" width="13" style="16" customWidth="1"/>
    <col min="5" max="5" width="5.7109375" style="16" customWidth="1"/>
    <col min="6" max="6" width="6" style="16" customWidth="1"/>
    <col min="7" max="7" width="10.28515625" style="16" customWidth="1"/>
    <col min="8" max="8" width="12.5703125" style="16" customWidth="1"/>
    <col min="9" max="9" width="15.5703125" style="16" customWidth="1"/>
    <col min="10" max="16384" width="9.140625" style="16"/>
  </cols>
  <sheetData>
    <row r="1" spans="1:9" ht="25.5" x14ac:dyDescent="0.2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</row>
    <row r="2" spans="1:9" x14ac:dyDescent="0.2">
      <c r="A2" s="16" t="s">
        <v>34</v>
      </c>
      <c r="B2" s="16" t="s">
        <v>35</v>
      </c>
      <c r="C2" s="16" t="s">
        <v>36</v>
      </c>
      <c r="D2" s="16" t="s">
        <v>37</v>
      </c>
      <c r="E2" s="16" t="s">
        <v>38</v>
      </c>
      <c r="F2" s="16">
        <v>55411</v>
      </c>
      <c r="G2" s="16">
        <v>1</v>
      </c>
      <c r="H2" s="17">
        <v>600</v>
      </c>
      <c r="I2" s="16" t="s">
        <v>39</v>
      </c>
    </row>
    <row r="3" spans="1:9" x14ac:dyDescent="0.2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38</v>
      </c>
      <c r="F3" s="16">
        <v>56649</v>
      </c>
      <c r="G3" s="16">
        <v>2</v>
      </c>
      <c r="H3" s="17">
        <v>1200</v>
      </c>
      <c r="I3" s="16" t="s">
        <v>44</v>
      </c>
    </row>
    <row r="4" spans="1:9" x14ac:dyDescent="0.2">
      <c r="A4" s="16" t="s">
        <v>45</v>
      </c>
      <c r="B4" s="16" t="s">
        <v>46</v>
      </c>
      <c r="C4" s="16" t="s">
        <v>47</v>
      </c>
      <c r="D4" s="16" t="s">
        <v>48</v>
      </c>
      <c r="E4" s="16" t="s">
        <v>38</v>
      </c>
      <c r="F4" s="16">
        <v>55701</v>
      </c>
      <c r="G4" s="16">
        <v>2</v>
      </c>
      <c r="H4" s="17">
        <v>1686</v>
      </c>
      <c r="I4" s="16" t="s">
        <v>44</v>
      </c>
    </row>
    <row r="5" spans="1:9" x14ac:dyDescent="0.2">
      <c r="A5" s="16" t="s">
        <v>49</v>
      </c>
      <c r="B5" s="16" t="s">
        <v>50</v>
      </c>
      <c r="C5" s="16" t="s">
        <v>51</v>
      </c>
      <c r="D5" s="16" t="s">
        <v>52</v>
      </c>
      <c r="E5" s="16" t="s">
        <v>38</v>
      </c>
      <c r="F5" s="16">
        <v>55655</v>
      </c>
      <c r="G5" s="16">
        <v>1</v>
      </c>
      <c r="H5" s="17">
        <v>600</v>
      </c>
      <c r="I5" s="16" t="s">
        <v>53</v>
      </c>
    </row>
    <row r="6" spans="1:9" x14ac:dyDescent="0.2">
      <c r="A6" s="16" t="s">
        <v>54</v>
      </c>
      <c r="B6" s="16" t="s">
        <v>49</v>
      </c>
      <c r="C6" s="16" t="s">
        <v>55</v>
      </c>
      <c r="D6" s="16" t="s">
        <v>56</v>
      </c>
      <c r="E6" s="16" t="s">
        <v>38</v>
      </c>
      <c r="F6" s="16">
        <v>55439</v>
      </c>
      <c r="G6" s="16">
        <v>2</v>
      </c>
      <c r="H6" s="17">
        <v>1200</v>
      </c>
      <c r="I6" s="16" t="s">
        <v>44</v>
      </c>
    </row>
    <row r="7" spans="1:9" x14ac:dyDescent="0.2">
      <c r="A7" s="16" t="s">
        <v>57</v>
      </c>
      <c r="B7" s="16" t="s">
        <v>58</v>
      </c>
      <c r="C7" s="16" t="s">
        <v>59</v>
      </c>
      <c r="D7" s="16" t="s">
        <v>48</v>
      </c>
      <c r="E7" s="16" t="s">
        <v>38</v>
      </c>
      <c r="F7" s="16">
        <v>55701</v>
      </c>
      <c r="G7" s="16">
        <v>2</v>
      </c>
      <c r="H7" s="17">
        <v>1686</v>
      </c>
      <c r="I7" s="16" t="s">
        <v>53</v>
      </c>
    </row>
    <row r="8" spans="1:9" x14ac:dyDescent="0.2">
      <c r="A8" s="16" t="s">
        <v>60</v>
      </c>
      <c r="B8" s="16" t="s">
        <v>61</v>
      </c>
      <c r="C8" s="16" t="s">
        <v>62</v>
      </c>
      <c r="D8" s="16" t="s">
        <v>63</v>
      </c>
      <c r="E8" s="16" t="s">
        <v>38</v>
      </c>
      <c r="F8" s="16">
        <v>55616</v>
      </c>
      <c r="G8" s="16">
        <v>1</v>
      </c>
      <c r="H8" s="17">
        <v>769</v>
      </c>
      <c r="I8" s="16" t="s">
        <v>53</v>
      </c>
    </row>
    <row r="9" spans="1:9" x14ac:dyDescent="0.2">
      <c r="A9" s="16" t="s">
        <v>64</v>
      </c>
      <c r="B9" s="16" t="s">
        <v>65</v>
      </c>
      <c r="C9" s="16" t="s">
        <v>66</v>
      </c>
      <c r="D9" s="16" t="s">
        <v>56</v>
      </c>
      <c r="E9" s="16" t="s">
        <v>38</v>
      </c>
      <c r="F9" s="16">
        <v>55439</v>
      </c>
      <c r="G9" s="16">
        <v>15</v>
      </c>
      <c r="H9" s="17">
        <v>11535</v>
      </c>
      <c r="I9" s="16" t="s">
        <v>44</v>
      </c>
    </row>
    <row r="10" spans="1:9" x14ac:dyDescent="0.2">
      <c r="A10" s="16" t="s">
        <v>67</v>
      </c>
      <c r="B10" s="16" t="s">
        <v>68</v>
      </c>
      <c r="C10" s="16" t="s">
        <v>69</v>
      </c>
      <c r="D10" s="16" t="s">
        <v>48</v>
      </c>
      <c r="E10" s="16" t="s">
        <v>38</v>
      </c>
      <c r="F10" s="16">
        <v>55701</v>
      </c>
      <c r="G10" s="16">
        <v>8</v>
      </c>
      <c r="H10" s="17">
        <v>4800</v>
      </c>
      <c r="I10" s="16" t="s">
        <v>70</v>
      </c>
    </row>
    <row r="11" spans="1:9" x14ac:dyDescent="0.2">
      <c r="A11" s="16" t="s">
        <v>71</v>
      </c>
      <c r="B11" s="16" t="s">
        <v>35</v>
      </c>
      <c r="C11" s="16" t="s">
        <v>72</v>
      </c>
      <c r="D11" s="16" t="s">
        <v>63</v>
      </c>
      <c r="E11" s="16" t="s">
        <v>38</v>
      </c>
      <c r="F11" s="16">
        <v>55616</v>
      </c>
      <c r="G11" s="16">
        <v>1</v>
      </c>
      <c r="H11" s="17">
        <v>600</v>
      </c>
      <c r="I11" s="16" t="s">
        <v>53</v>
      </c>
    </row>
    <row r="12" spans="1:9" x14ac:dyDescent="0.2">
      <c r="A12" s="16" t="s">
        <v>71</v>
      </c>
      <c r="B12" s="16" t="s">
        <v>73</v>
      </c>
      <c r="C12" s="16" t="s">
        <v>74</v>
      </c>
      <c r="D12" s="16" t="s">
        <v>48</v>
      </c>
      <c r="E12" s="16" t="s">
        <v>38</v>
      </c>
      <c r="F12" s="16">
        <v>55701</v>
      </c>
      <c r="G12" s="16">
        <v>2</v>
      </c>
      <c r="H12" s="17">
        <v>1538</v>
      </c>
      <c r="I12" s="16" t="s">
        <v>39</v>
      </c>
    </row>
    <row r="13" spans="1:9" x14ac:dyDescent="0.2">
      <c r="A13" s="16" t="s">
        <v>75</v>
      </c>
      <c r="B13" s="16" t="s">
        <v>76</v>
      </c>
      <c r="C13" s="16" t="s">
        <v>77</v>
      </c>
      <c r="D13" s="16" t="s">
        <v>37</v>
      </c>
      <c r="E13" s="16" t="s">
        <v>38</v>
      </c>
      <c r="F13" s="16">
        <v>55411</v>
      </c>
      <c r="G13" s="16">
        <v>2</v>
      </c>
      <c r="H13" s="17">
        <v>1686</v>
      </c>
      <c r="I13" s="16" t="s">
        <v>44</v>
      </c>
    </row>
    <row r="14" spans="1:9" x14ac:dyDescent="0.2">
      <c r="A14" s="16" t="s">
        <v>78</v>
      </c>
      <c r="B14" s="16" t="s">
        <v>79</v>
      </c>
      <c r="C14" s="16" t="s">
        <v>80</v>
      </c>
      <c r="D14" s="16" t="s">
        <v>81</v>
      </c>
      <c r="E14" s="16" t="s">
        <v>38</v>
      </c>
      <c r="F14" s="16">
        <v>55755</v>
      </c>
      <c r="G14" s="16">
        <v>1</v>
      </c>
      <c r="H14" s="17">
        <v>600</v>
      </c>
      <c r="I14" s="16" t="s">
        <v>53</v>
      </c>
    </row>
    <row r="15" spans="1:9" x14ac:dyDescent="0.2">
      <c r="A15" s="16" t="s">
        <v>82</v>
      </c>
      <c r="B15" s="16" t="s">
        <v>83</v>
      </c>
      <c r="C15" s="16" t="s">
        <v>84</v>
      </c>
      <c r="D15" s="16" t="s">
        <v>85</v>
      </c>
      <c r="E15" s="16" t="s">
        <v>86</v>
      </c>
      <c r="F15" s="16">
        <v>54880</v>
      </c>
      <c r="G15" s="16">
        <v>1</v>
      </c>
      <c r="H15" s="17">
        <v>843</v>
      </c>
      <c r="I15" s="16" t="s">
        <v>53</v>
      </c>
    </row>
    <row r="16" spans="1:9" x14ac:dyDescent="0.2">
      <c r="A16" s="16" t="s">
        <v>87</v>
      </c>
      <c r="B16" s="16" t="s">
        <v>88</v>
      </c>
      <c r="C16" s="16" t="s">
        <v>89</v>
      </c>
      <c r="D16" s="16" t="s">
        <v>90</v>
      </c>
      <c r="E16" s="16" t="s">
        <v>38</v>
      </c>
      <c r="F16" s="16">
        <v>56649</v>
      </c>
      <c r="G16" s="16">
        <v>8</v>
      </c>
      <c r="H16" s="17">
        <v>6152</v>
      </c>
      <c r="I16" s="16" t="s">
        <v>53</v>
      </c>
    </row>
    <row r="17" spans="1:9" x14ac:dyDescent="0.2">
      <c r="A17" s="16" t="s">
        <v>91</v>
      </c>
      <c r="B17" s="16" t="s">
        <v>92</v>
      </c>
      <c r="C17" s="16" t="s">
        <v>93</v>
      </c>
      <c r="D17" s="16" t="s">
        <v>85</v>
      </c>
      <c r="E17" s="16" t="s">
        <v>86</v>
      </c>
      <c r="F17" s="16">
        <v>54880</v>
      </c>
      <c r="G17" s="16">
        <v>5</v>
      </c>
      <c r="H17" s="17">
        <v>3000</v>
      </c>
      <c r="I17" s="16" t="s">
        <v>44</v>
      </c>
    </row>
    <row r="18" spans="1:9" x14ac:dyDescent="0.2">
      <c r="A18" s="16" t="s">
        <v>94</v>
      </c>
      <c r="B18" s="16" t="s">
        <v>95</v>
      </c>
      <c r="C18" s="16" t="s">
        <v>96</v>
      </c>
      <c r="D18" s="16" t="s">
        <v>48</v>
      </c>
      <c r="E18" s="16" t="s">
        <v>38</v>
      </c>
      <c r="F18" s="16">
        <v>55701</v>
      </c>
      <c r="G18" s="16">
        <v>3</v>
      </c>
      <c r="H18" s="17">
        <v>1800</v>
      </c>
      <c r="I18" s="16" t="s">
        <v>44</v>
      </c>
    </row>
    <row r="19" spans="1:9" x14ac:dyDescent="0.2">
      <c r="A19" s="16" t="s">
        <v>94</v>
      </c>
      <c r="B19" s="16" t="s">
        <v>97</v>
      </c>
      <c r="C19" s="18" t="s">
        <v>107</v>
      </c>
      <c r="D19" s="16" t="s">
        <v>63</v>
      </c>
      <c r="E19" s="16" t="s">
        <v>38</v>
      </c>
      <c r="F19" s="16">
        <v>55616</v>
      </c>
      <c r="G19" s="16">
        <v>4</v>
      </c>
      <c r="H19" s="17">
        <v>3076</v>
      </c>
      <c r="I19" s="16" t="s">
        <v>53</v>
      </c>
    </row>
    <row r="20" spans="1:9" x14ac:dyDescent="0.2">
      <c r="A20" s="16" t="s">
        <v>98</v>
      </c>
      <c r="B20" s="16" t="s">
        <v>99</v>
      </c>
      <c r="C20" s="16" t="s">
        <v>100</v>
      </c>
      <c r="D20" s="16" t="s">
        <v>85</v>
      </c>
      <c r="E20" s="16" t="s">
        <v>86</v>
      </c>
      <c r="F20" s="16">
        <v>54880</v>
      </c>
      <c r="G20" s="16">
        <v>4</v>
      </c>
      <c r="H20" s="17">
        <v>3372</v>
      </c>
      <c r="I20" s="16" t="s">
        <v>44</v>
      </c>
    </row>
    <row r="21" spans="1:9" x14ac:dyDescent="0.2">
      <c r="A21" s="16" t="s">
        <v>98</v>
      </c>
      <c r="B21" s="16" t="s">
        <v>101</v>
      </c>
      <c r="C21" s="18" t="s">
        <v>108</v>
      </c>
      <c r="D21" s="16" t="s">
        <v>48</v>
      </c>
      <c r="E21" s="16" t="s">
        <v>38</v>
      </c>
      <c r="F21" s="16">
        <v>55801</v>
      </c>
      <c r="G21" s="16">
        <v>7</v>
      </c>
      <c r="H21" s="17">
        <v>4200</v>
      </c>
      <c r="I21" s="16" t="s">
        <v>44</v>
      </c>
    </row>
    <row r="22" spans="1:9" x14ac:dyDescent="0.2">
      <c r="A22" s="18" t="s">
        <v>98</v>
      </c>
      <c r="B22" s="18" t="s">
        <v>105</v>
      </c>
      <c r="C22" s="18" t="s">
        <v>109</v>
      </c>
      <c r="D22" s="18" t="s">
        <v>106</v>
      </c>
      <c r="E22" s="16" t="s">
        <v>38</v>
      </c>
      <c r="F22" s="16">
        <v>55731</v>
      </c>
      <c r="G22" s="16">
        <v>7</v>
      </c>
      <c r="H22" s="17">
        <v>4200</v>
      </c>
      <c r="I22" s="16" t="s">
        <v>70</v>
      </c>
    </row>
    <row r="23" spans="1:9" x14ac:dyDescent="0.2">
      <c r="A23" s="16" t="s">
        <v>102</v>
      </c>
      <c r="B23" s="16" t="s">
        <v>73</v>
      </c>
      <c r="C23" s="16" t="s">
        <v>103</v>
      </c>
      <c r="D23" s="16" t="s">
        <v>104</v>
      </c>
      <c r="E23" s="16" t="s">
        <v>38</v>
      </c>
      <c r="F23" s="16">
        <v>55604</v>
      </c>
      <c r="G23" s="16">
        <v>2</v>
      </c>
      <c r="H23" s="17">
        <v>1200</v>
      </c>
      <c r="I23" s="16" t="s">
        <v>70</v>
      </c>
    </row>
    <row r="25" spans="1:9" x14ac:dyDescent="0.2">
      <c r="C25" s="3" t="s">
        <v>33</v>
      </c>
    </row>
    <row r="26" spans="1:9" x14ac:dyDescent="0.2">
      <c r="C26" s="18" t="s">
        <v>44</v>
      </c>
      <c r="H26" s="17"/>
    </row>
    <row r="27" spans="1:9" x14ac:dyDescent="0.2">
      <c r="H27" s="17"/>
    </row>
    <row r="28" spans="1:9" x14ac:dyDescent="0.2">
      <c r="H28" s="17"/>
    </row>
    <row r="29" spans="1:9" x14ac:dyDescent="0.2">
      <c r="H29" s="17"/>
    </row>
    <row r="30" spans="1:9" x14ac:dyDescent="0.2">
      <c r="H30" s="17"/>
    </row>
    <row r="31" spans="1:9" x14ac:dyDescent="0.2">
      <c r="H31" s="17"/>
    </row>
    <row r="32" spans="1:9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</sheetData>
  <dataValidations count="2">
    <dataValidation type="list" allowBlank="1" showInputMessage="1" showErrorMessage="1" sqref="I2:I23" xr:uid="{00000000-0002-0000-0200-000000000000}">
      <formula1>"Business, Pleasure, Other, Not Stated"</formula1>
    </dataValidation>
    <dataValidation type="textLength" allowBlank="1" showInputMessage="1" showErrorMessage="1" error="Use two letter state abbreviations, please." prompt="Enter the client's state of resisdence." sqref="E2" xr:uid="{00000000-0002-0000-0200-000001000000}">
      <formula1>2</formula1>
      <formula2>2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workbookViewId="0">
      <selection activeCell="E14" sqref="E14"/>
    </sheetView>
  </sheetViews>
  <sheetFormatPr defaultColWidth="9.140625" defaultRowHeight="12.75" x14ac:dyDescent="0.2"/>
  <cols>
    <col min="1" max="1" width="9.85546875" style="21" bestFit="1" customWidth="1"/>
    <col min="2" max="2" width="13" style="21" customWidth="1"/>
    <col min="3" max="3" width="13.42578125" style="21" customWidth="1"/>
    <col min="4" max="4" width="19.5703125" style="21" customWidth="1"/>
    <col min="5" max="5" width="13" style="21" customWidth="1"/>
    <col min="6" max="6" width="7.42578125" style="21" customWidth="1"/>
    <col min="7" max="7" width="6" style="21" customWidth="1"/>
    <col min="8" max="8" width="13.85546875" style="21" customWidth="1"/>
    <col min="9" max="9" width="22.5703125" style="21" customWidth="1"/>
    <col min="10" max="10" width="15.5703125" style="21" customWidth="1"/>
    <col min="11" max="16384" width="9.140625" style="21"/>
  </cols>
  <sheetData>
    <row r="1" spans="1:10" x14ac:dyDescent="0.2">
      <c r="A1" s="19" t="s">
        <v>110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I1" s="20" t="s">
        <v>32</v>
      </c>
      <c r="J1" s="20" t="s">
        <v>33</v>
      </c>
    </row>
    <row r="2" spans="1:10" x14ac:dyDescent="0.2">
      <c r="A2" s="22">
        <v>7</v>
      </c>
      <c r="B2" s="22" t="s">
        <v>60</v>
      </c>
      <c r="C2" s="22" t="s">
        <v>61</v>
      </c>
      <c r="D2" s="22" t="s">
        <v>62</v>
      </c>
      <c r="E2" s="22" t="s">
        <v>63</v>
      </c>
      <c r="F2" s="22" t="s">
        <v>38</v>
      </c>
      <c r="G2" s="22">
        <v>55616</v>
      </c>
      <c r="H2" s="22">
        <v>1</v>
      </c>
      <c r="I2" s="23">
        <v>769</v>
      </c>
      <c r="J2" s="22" t="s">
        <v>53</v>
      </c>
    </row>
    <row r="3" spans="1:10" x14ac:dyDescent="0.2">
      <c r="A3" s="24">
        <v>8</v>
      </c>
      <c r="B3" s="24" t="s">
        <v>64</v>
      </c>
      <c r="C3" s="24" t="s">
        <v>65</v>
      </c>
      <c r="D3" s="24" t="s">
        <v>66</v>
      </c>
      <c r="E3" s="24" t="s">
        <v>56</v>
      </c>
      <c r="F3" s="24" t="s">
        <v>38</v>
      </c>
      <c r="G3" s="24">
        <v>55439</v>
      </c>
      <c r="H3" s="24">
        <v>15</v>
      </c>
      <c r="I3" s="25">
        <v>11535</v>
      </c>
      <c r="J3" s="24" t="s">
        <v>44</v>
      </c>
    </row>
    <row r="4" spans="1:10" x14ac:dyDescent="0.2">
      <c r="A4" s="22">
        <v>12</v>
      </c>
      <c r="B4" s="22" t="s">
        <v>75</v>
      </c>
      <c r="C4" s="22" t="s">
        <v>76</v>
      </c>
      <c r="D4" s="22" t="s">
        <v>77</v>
      </c>
      <c r="E4" s="22" t="s">
        <v>37</v>
      </c>
      <c r="F4" s="22" t="s">
        <v>38</v>
      </c>
      <c r="G4" s="22">
        <v>55411</v>
      </c>
      <c r="H4" s="22">
        <v>2</v>
      </c>
      <c r="I4" s="23">
        <v>1686</v>
      </c>
      <c r="J4" s="22" t="s">
        <v>44</v>
      </c>
    </row>
    <row r="5" spans="1:10" x14ac:dyDescent="0.2">
      <c r="A5" s="24">
        <v>5</v>
      </c>
      <c r="B5" s="24" t="s">
        <v>54</v>
      </c>
      <c r="C5" s="24" t="s">
        <v>49</v>
      </c>
      <c r="D5" s="24" t="s">
        <v>55</v>
      </c>
      <c r="E5" s="24" t="s">
        <v>56</v>
      </c>
      <c r="F5" s="24" t="s">
        <v>38</v>
      </c>
      <c r="G5" s="24">
        <v>55439</v>
      </c>
      <c r="H5" s="24">
        <v>2</v>
      </c>
      <c r="I5" s="25">
        <v>1200</v>
      </c>
      <c r="J5" s="24" t="s">
        <v>44</v>
      </c>
    </row>
    <row r="6" spans="1:10" x14ac:dyDescent="0.2">
      <c r="A6" s="22">
        <v>13</v>
      </c>
      <c r="B6" s="22" t="s">
        <v>78</v>
      </c>
      <c r="C6" s="22" t="s">
        <v>79</v>
      </c>
      <c r="D6" s="22" t="s">
        <v>80</v>
      </c>
      <c r="E6" s="22" t="s">
        <v>81</v>
      </c>
      <c r="F6" s="22" t="s">
        <v>38</v>
      </c>
      <c r="G6" s="22">
        <v>55755</v>
      </c>
      <c r="H6" s="22">
        <v>1</v>
      </c>
      <c r="I6" s="23">
        <v>600</v>
      </c>
      <c r="J6" s="22" t="s">
        <v>53</v>
      </c>
    </row>
    <row r="7" spans="1:10" x14ac:dyDescent="0.2">
      <c r="A7" s="24">
        <v>14</v>
      </c>
      <c r="B7" s="24" t="s">
        <v>82</v>
      </c>
      <c r="C7" s="24" t="s">
        <v>83</v>
      </c>
      <c r="D7" s="24" t="s">
        <v>84</v>
      </c>
      <c r="E7" s="24" t="s">
        <v>85</v>
      </c>
      <c r="F7" s="24" t="s">
        <v>86</v>
      </c>
      <c r="G7" s="24">
        <v>54880</v>
      </c>
      <c r="H7" s="24">
        <v>1</v>
      </c>
      <c r="I7" s="25">
        <v>843</v>
      </c>
      <c r="J7" s="24" t="s">
        <v>53</v>
      </c>
    </row>
    <row r="8" spans="1:10" x14ac:dyDescent="0.2">
      <c r="A8" s="22">
        <v>17</v>
      </c>
      <c r="B8" s="22" t="s">
        <v>94</v>
      </c>
      <c r="C8" s="22" t="s">
        <v>95</v>
      </c>
      <c r="D8" s="22" t="s">
        <v>96</v>
      </c>
      <c r="E8" s="22" t="s">
        <v>48</v>
      </c>
      <c r="F8" s="22" t="s">
        <v>38</v>
      </c>
      <c r="G8" s="22">
        <v>55701</v>
      </c>
      <c r="H8" s="22">
        <v>3</v>
      </c>
      <c r="I8" s="23">
        <v>1800</v>
      </c>
      <c r="J8" s="22" t="s">
        <v>44</v>
      </c>
    </row>
    <row r="9" spans="1:10" x14ac:dyDescent="0.2">
      <c r="A9" s="24">
        <v>16</v>
      </c>
      <c r="B9" s="24" t="s">
        <v>91</v>
      </c>
      <c r="C9" s="24" t="s">
        <v>92</v>
      </c>
      <c r="D9" s="24" t="s">
        <v>93</v>
      </c>
      <c r="E9" s="24" t="s">
        <v>85</v>
      </c>
      <c r="F9" s="24" t="s">
        <v>86</v>
      </c>
      <c r="G9" s="24">
        <v>54880</v>
      </c>
      <c r="H9" s="24">
        <v>5</v>
      </c>
      <c r="I9" s="25">
        <v>3000</v>
      </c>
      <c r="J9" s="24" t="s">
        <v>44</v>
      </c>
    </row>
    <row r="10" spans="1:10" x14ac:dyDescent="0.2">
      <c r="A10" s="22">
        <v>2</v>
      </c>
      <c r="B10" s="22" t="s">
        <v>40</v>
      </c>
      <c r="C10" s="22" t="s">
        <v>41</v>
      </c>
      <c r="D10" s="22" t="s">
        <v>42</v>
      </c>
      <c r="E10" s="22" t="s">
        <v>43</v>
      </c>
      <c r="F10" s="22" t="s">
        <v>38</v>
      </c>
      <c r="G10" s="22">
        <v>56649</v>
      </c>
      <c r="H10" s="22">
        <v>2</v>
      </c>
      <c r="I10" s="23">
        <v>1200</v>
      </c>
      <c r="J10" s="22" t="s">
        <v>44</v>
      </c>
    </row>
    <row r="11" spans="1:10" x14ac:dyDescent="0.2">
      <c r="A11" s="24">
        <v>11</v>
      </c>
      <c r="B11" s="24" t="s">
        <v>71</v>
      </c>
      <c r="C11" s="24" t="s">
        <v>73</v>
      </c>
      <c r="D11" s="24" t="s">
        <v>74</v>
      </c>
      <c r="E11" s="24" t="s">
        <v>48</v>
      </c>
      <c r="F11" s="24" t="s">
        <v>38</v>
      </c>
      <c r="G11" s="24">
        <v>55701</v>
      </c>
      <c r="H11" s="24">
        <v>2</v>
      </c>
      <c r="I11" s="25">
        <v>1538</v>
      </c>
      <c r="J11" s="24" t="s">
        <v>39</v>
      </c>
    </row>
    <row r="12" spans="1:10" x14ac:dyDescent="0.2">
      <c r="A12" s="22">
        <v>22</v>
      </c>
      <c r="B12" s="22" t="s">
        <v>102</v>
      </c>
      <c r="C12" s="22" t="s">
        <v>73</v>
      </c>
      <c r="D12" s="22" t="s">
        <v>103</v>
      </c>
      <c r="E12" s="22" t="s">
        <v>104</v>
      </c>
      <c r="F12" s="22" t="s">
        <v>38</v>
      </c>
      <c r="G12" s="22">
        <v>55604</v>
      </c>
      <c r="H12" s="22">
        <v>2</v>
      </c>
      <c r="I12" s="23">
        <v>1200</v>
      </c>
      <c r="J12" s="22" t="s">
        <v>70</v>
      </c>
    </row>
    <row r="13" spans="1:10" x14ac:dyDescent="0.2">
      <c r="A13" s="24">
        <v>6</v>
      </c>
      <c r="B13" s="24" t="s">
        <v>57</v>
      </c>
      <c r="C13" s="24" t="s">
        <v>58</v>
      </c>
      <c r="D13" s="24" t="s">
        <v>59</v>
      </c>
      <c r="E13" s="24" t="s">
        <v>48</v>
      </c>
      <c r="F13" s="24" t="s">
        <v>38</v>
      </c>
      <c r="G13" s="24">
        <v>55701</v>
      </c>
      <c r="H13" s="24">
        <v>2</v>
      </c>
      <c r="I13" s="25">
        <v>1686</v>
      </c>
      <c r="J13" s="24" t="s">
        <v>53</v>
      </c>
    </row>
    <row r="14" spans="1:10" x14ac:dyDescent="0.2">
      <c r="A14" s="22">
        <v>20</v>
      </c>
      <c r="B14" s="22" t="s">
        <v>98</v>
      </c>
      <c r="C14" s="22" t="s">
        <v>101</v>
      </c>
      <c r="D14" s="22" t="s">
        <v>111</v>
      </c>
      <c r="E14" s="22" t="s">
        <v>48</v>
      </c>
      <c r="F14" s="22" t="s">
        <v>38</v>
      </c>
      <c r="G14" s="22">
        <v>55801</v>
      </c>
      <c r="H14" s="22">
        <v>7</v>
      </c>
      <c r="I14" s="23">
        <v>4200</v>
      </c>
      <c r="J14" s="22" t="s">
        <v>44</v>
      </c>
    </row>
    <row r="15" spans="1:10" x14ac:dyDescent="0.2">
      <c r="A15" s="24">
        <v>9</v>
      </c>
      <c r="B15" s="24" t="s">
        <v>67</v>
      </c>
      <c r="C15" s="24" t="s">
        <v>68</v>
      </c>
      <c r="D15" s="24" t="s">
        <v>69</v>
      </c>
      <c r="E15" s="24" t="s">
        <v>48</v>
      </c>
      <c r="F15" s="24" t="s">
        <v>38</v>
      </c>
      <c r="G15" s="24">
        <v>55701</v>
      </c>
      <c r="H15" s="24">
        <v>8</v>
      </c>
      <c r="I15" s="25">
        <v>4800</v>
      </c>
      <c r="J15" s="24" t="s">
        <v>70</v>
      </c>
    </row>
    <row r="16" spans="1:10" x14ac:dyDescent="0.2">
      <c r="A16" s="22">
        <v>21</v>
      </c>
      <c r="B16" s="22" t="s">
        <v>98</v>
      </c>
      <c r="C16" s="22" t="s">
        <v>105</v>
      </c>
      <c r="D16" s="22" t="s">
        <v>109</v>
      </c>
      <c r="E16" s="22" t="s">
        <v>106</v>
      </c>
      <c r="F16" s="22" t="s">
        <v>38</v>
      </c>
      <c r="G16" s="22">
        <v>55731</v>
      </c>
      <c r="H16" s="22">
        <v>7</v>
      </c>
      <c r="I16" s="23">
        <v>4200</v>
      </c>
      <c r="J16" s="22" t="s">
        <v>70</v>
      </c>
    </row>
    <row r="17" spans="1:10" x14ac:dyDescent="0.2">
      <c r="A17" s="24">
        <v>19</v>
      </c>
      <c r="B17" s="24" t="s">
        <v>98</v>
      </c>
      <c r="C17" s="24" t="s">
        <v>99</v>
      </c>
      <c r="D17" s="24" t="s">
        <v>100</v>
      </c>
      <c r="E17" s="24" t="s">
        <v>85</v>
      </c>
      <c r="F17" s="24" t="s">
        <v>86</v>
      </c>
      <c r="G17" s="24">
        <v>54880</v>
      </c>
      <c r="H17" s="24">
        <v>4</v>
      </c>
      <c r="I17" s="25">
        <v>3372</v>
      </c>
      <c r="J17" s="24" t="s">
        <v>44</v>
      </c>
    </row>
    <row r="18" spans="1:10" x14ac:dyDescent="0.2">
      <c r="A18" s="22">
        <v>1</v>
      </c>
      <c r="B18" s="22" t="s">
        <v>34</v>
      </c>
      <c r="C18" s="22" t="s">
        <v>35</v>
      </c>
      <c r="D18" s="22" t="s">
        <v>36</v>
      </c>
      <c r="E18" s="22" t="s">
        <v>37</v>
      </c>
      <c r="F18" s="22" t="s">
        <v>38</v>
      </c>
      <c r="G18" s="22">
        <v>55411</v>
      </c>
      <c r="H18" s="22">
        <v>1</v>
      </c>
      <c r="I18" s="23">
        <v>600</v>
      </c>
      <c r="J18" s="22" t="s">
        <v>39</v>
      </c>
    </row>
    <row r="19" spans="1:10" x14ac:dyDescent="0.2">
      <c r="A19" s="24">
        <v>10</v>
      </c>
      <c r="B19" s="24" t="s">
        <v>71</v>
      </c>
      <c r="C19" s="24" t="s">
        <v>35</v>
      </c>
      <c r="D19" s="24" t="s">
        <v>72</v>
      </c>
      <c r="E19" s="24" t="s">
        <v>63</v>
      </c>
      <c r="F19" s="24" t="s">
        <v>38</v>
      </c>
      <c r="G19" s="24">
        <v>55616</v>
      </c>
      <c r="H19" s="24">
        <v>1</v>
      </c>
      <c r="I19" s="25">
        <v>600</v>
      </c>
      <c r="J19" s="24" t="s">
        <v>53</v>
      </c>
    </row>
    <row r="20" spans="1:10" x14ac:dyDescent="0.2">
      <c r="A20" s="22">
        <v>3</v>
      </c>
      <c r="B20" s="22" t="s">
        <v>45</v>
      </c>
      <c r="C20" s="22" t="s">
        <v>46</v>
      </c>
      <c r="D20" s="22" t="s">
        <v>47</v>
      </c>
      <c r="E20" s="22" t="s">
        <v>48</v>
      </c>
      <c r="F20" s="22" t="s">
        <v>38</v>
      </c>
      <c r="G20" s="22">
        <v>55701</v>
      </c>
      <c r="H20" s="22">
        <v>2</v>
      </c>
      <c r="I20" s="23">
        <v>1686</v>
      </c>
      <c r="J20" s="22" t="s">
        <v>44</v>
      </c>
    </row>
    <row r="21" spans="1:10" x14ac:dyDescent="0.2">
      <c r="A21" s="24">
        <v>15</v>
      </c>
      <c r="B21" s="24" t="s">
        <v>87</v>
      </c>
      <c r="C21" s="24" t="s">
        <v>88</v>
      </c>
      <c r="D21" s="24" t="s">
        <v>89</v>
      </c>
      <c r="E21" s="24" t="s">
        <v>90</v>
      </c>
      <c r="F21" s="24" t="s">
        <v>38</v>
      </c>
      <c r="G21" s="24">
        <v>56649</v>
      </c>
      <c r="H21" s="24">
        <v>8</v>
      </c>
      <c r="I21" s="25">
        <v>6152</v>
      </c>
      <c r="J21" s="24" t="s">
        <v>53</v>
      </c>
    </row>
    <row r="22" spans="1:10" x14ac:dyDescent="0.2">
      <c r="A22" s="22">
        <v>18</v>
      </c>
      <c r="B22" s="22" t="s">
        <v>94</v>
      </c>
      <c r="C22" s="22" t="s">
        <v>97</v>
      </c>
      <c r="D22" s="22" t="s">
        <v>112</v>
      </c>
      <c r="E22" s="22" t="s">
        <v>63</v>
      </c>
      <c r="F22" s="22" t="s">
        <v>38</v>
      </c>
      <c r="G22" s="22">
        <v>55616</v>
      </c>
      <c r="H22" s="22">
        <v>4</v>
      </c>
      <c r="I22" s="23">
        <v>3076</v>
      </c>
      <c r="J22" s="22" t="s">
        <v>53</v>
      </c>
    </row>
    <row r="23" spans="1:10" x14ac:dyDescent="0.2">
      <c r="A23" s="26">
        <v>4</v>
      </c>
      <c r="B23" s="26" t="s">
        <v>49</v>
      </c>
      <c r="C23" s="26" t="s">
        <v>50</v>
      </c>
      <c r="D23" s="26" t="s">
        <v>51</v>
      </c>
      <c r="E23" s="26" t="s">
        <v>52</v>
      </c>
      <c r="F23" s="26" t="s">
        <v>38</v>
      </c>
      <c r="G23" s="26">
        <v>55655</v>
      </c>
      <c r="H23" s="26">
        <v>1</v>
      </c>
      <c r="I23" s="27">
        <v>600</v>
      </c>
      <c r="J23" s="26" t="s">
        <v>53</v>
      </c>
    </row>
    <row r="25" spans="1:10" x14ac:dyDescent="0.2">
      <c r="D25" s="28" t="s">
        <v>33</v>
      </c>
      <c r="E25" s="28"/>
    </row>
    <row r="26" spans="1:10" x14ac:dyDescent="0.2">
      <c r="D26" s="21" t="s">
        <v>44</v>
      </c>
      <c r="I26" s="29"/>
    </row>
    <row r="27" spans="1:10" x14ac:dyDescent="0.2">
      <c r="D27" s="21">
        <f>DSUM(B1:J23,"Annual Trips",D25:D26)</f>
        <v>42</v>
      </c>
      <c r="I27" s="29"/>
    </row>
    <row r="28" spans="1:10" x14ac:dyDescent="0.2">
      <c r="I28" s="29"/>
    </row>
    <row r="29" spans="1:10" x14ac:dyDescent="0.2">
      <c r="I29" s="29"/>
    </row>
    <row r="30" spans="1:10" x14ac:dyDescent="0.2">
      <c r="I30" s="29"/>
    </row>
    <row r="31" spans="1:10" x14ac:dyDescent="0.2">
      <c r="I31" s="29"/>
    </row>
    <row r="32" spans="1:10" x14ac:dyDescent="0.2">
      <c r="I32" s="29"/>
    </row>
    <row r="33" spans="9:9" x14ac:dyDescent="0.2">
      <c r="I33" s="29"/>
    </row>
    <row r="34" spans="9:9" x14ac:dyDescent="0.2">
      <c r="I34" s="29"/>
    </row>
    <row r="35" spans="9:9" x14ac:dyDescent="0.2">
      <c r="I35" s="29"/>
    </row>
    <row r="36" spans="9:9" x14ac:dyDescent="0.2">
      <c r="I36" s="29"/>
    </row>
    <row r="37" spans="9:9" x14ac:dyDescent="0.2">
      <c r="I37" s="29"/>
    </row>
    <row r="38" spans="9:9" x14ac:dyDescent="0.2">
      <c r="I38" s="29"/>
    </row>
    <row r="39" spans="9:9" x14ac:dyDescent="0.2">
      <c r="I39" s="29"/>
    </row>
    <row r="40" spans="9:9" x14ac:dyDescent="0.2">
      <c r="I40" s="29"/>
    </row>
    <row r="41" spans="9:9" x14ac:dyDescent="0.2">
      <c r="I41" s="29"/>
    </row>
    <row r="42" spans="9:9" x14ac:dyDescent="0.2">
      <c r="I42" s="29"/>
    </row>
    <row r="43" spans="9:9" x14ac:dyDescent="0.2">
      <c r="I43" s="29"/>
    </row>
    <row r="44" spans="9:9" x14ac:dyDescent="0.2">
      <c r="I44" s="29"/>
    </row>
    <row r="45" spans="9:9" x14ac:dyDescent="0.2">
      <c r="I45" s="29"/>
    </row>
    <row r="46" spans="9:9" x14ac:dyDescent="0.2">
      <c r="I46" s="29"/>
    </row>
    <row r="47" spans="9:9" x14ac:dyDescent="0.2">
      <c r="I47" s="29"/>
    </row>
  </sheetData>
  <dataValidations count="2">
    <dataValidation type="list" allowBlank="1" showInputMessage="1" showErrorMessage="1" sqref="J2:J23" xr:uid="{00000000-0002-0000-0300-000000000000}">
      <formula1>"Business, Pleasure, Other, Not Stated"</formula1>
    </dataValidation>
    <dataValidation type="textLength" allowBlank="1" showInputMessage="1" showErrorMessage="1" error="Use two letter state abbreviations, please." prompt="Enter the client's state of resisdence." sqref="F2" xr:uid="{00000000-0002-0000-0300-000001000000}">
      <formula1>2</formula1>
      <formula2>2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IF</vt:lpstr>
      <vt:lpstr>PMT</vt:lpstr>
      <vt:lpstr>DSUM</vt:lpstr>
      <vt:lpstr>VLOOKUP</vt:lpstr>
      <vt:lpstr>Bernice_Young</vt:lpstr>
      <vt:lpstr>Brian_Kipp</vt:lpstr>
      <vt:lpstr>Friday</vt:lpstr>
      <vt:lpstr>Harrison_Thompson</vt:lpstr>
      <vt:lpstr>Larry_Davis</vt:lpstr>
      <vt:lpstr>Monday</vt:lpstr>
      <vt:lpstr>Nancy_Smith</vt:lpstr>
      <vt:lpstr>Retirement</vt:lpstr>
      <vt:lpstr>Terry_Nordstrom</vt:lpstr>
      <vt:lpstr>Thursday</vt:lpstr>
      <vt:lpstr>Tim_Berreau</vt:lpstr>
      <vt:lpstr>Total_Hours</vt:lpstr>
      <vt:lpstr>Tuesday</vt:lpstr>
      <vt:lpstr>Wednesday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1999-09-24T09:17:32Z</dcterms:created>
  <dcterms:modified xsi:type="dcterms:W3CDTF">2022-01-19T17:23:18Z</dcterms:modified>
</cp:coreProperties>
</file>