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Courses\Excel\2 Advance\"/>
    </mc:Choice>
  </mc:AlternateContent>
  <xr:revisionPtr revIDLastSave="0" documentId="13_ncr:1_{8ABAFFB5-7C3D-4624-A4D7-C64D67DAE0B4}" xr6:coauthVersionLast="47" xr6:coauthVersionMax="47" xr10:uidLastSave="{00000000-0000-0000-0000-000000000000}"/>
  <bookViews>
    <workbookView xWindow="-108" yWindow="-108" windowWidth="23256" windowHeight="12576" tabRatio="928" firstSheet="9" activeTab="13" xr2:uid="{E065911B-901A-402E-B1A2-24F054724963}"/>
  </bookViews>
  <sheets>
    <sheet name="IF Function" sheetId="20" r:id="rId1"/>
    <sheet name="Database Functions" sheetId="14" r:id="rId2"/>
    <sheet name="XLOOKUP" sheetId="13" r:id="rId3"/>
    <sheet name="Unique" sheetId="10" r:id="rId4"/>
    <sheet name="Unique Concat" sheetId="11" r:id="rId5"/>
    <sheet name="Unqiue Compare" sheetId="12" r:id="rId6"/>
    <sheet name="Unique Sort" sheetId="9" r:id="rId7"/>
    <sheet name="SORT FUNCTION" sheetId="3" r:id="rId8"/>
    <sheet name="SORTBY" sheetId="7" r:id="rId9"/>
    <sheet name="SORTBY Multple Criteria" sheetId="8" r:id="rId10"/>
    <sheet name="FILTER FUNCTION" sheetId="4" r:id="rId11"/>
    <sheet name="FILTER Multiple Criteria" sheetId="5" r:id="rId12"/>
    <sheet name="SORT and FILTER" sheetId="6" r:id="rId13"/>
    <sheet name="LET Function" sheetId="1" r:id="rId14"/>
    <sheet name="Connecticut" sheetId="15" r:id="rId15"/>
    <sheet name="Maine" sheetId="16" r:id="rId16"/>
    <sheet name="New Hampshire" sheetId="17" r:id="rId17"/>
    <sheet name="consolidatedSummary" sheetId="18" r:id="rId18"/>
    <sheet name="Intro Macros" sheetId="19" r:id="rId19"/>
  </sheets>
  <definedNames>
    <definedName name="_xlnm._FilterDatabase" localSheetId="1" hidden="1">'Database Functions'!$B$4:$G$34</definedName>
    <definedName name="_xlnm._FilterDatabase" localSheetId="2" hidden="1">XLOOKUP!$A$9:$I$46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 a="1"/>
  <c r="H13" i="3" s="1"/>
  <c r="G2" i="3" a="1"/>
  <c r="G2" i="3" s="1"/>
  <c r="F4" i="4" a="1"/>
  <c r="F4" i="4" s="1"/>
  <c r="A16" i="10" a="1"/>
  <c r="A16" i="10" s="1"/>
  <c r="I12" i="20"/>
  <c r="H5" i="20"/>
  <c r="I5" i="20" s="1"/>
  <c r="I6" i="20"/>
  <c r="I7" i="20"/>
  <c r="I8" i="20"/>
  <c r="I9" i="20"/>
  <c r="I10" i="20"/>
  <c r="H6" i="20"/>
  <c r="H7" i="20"/>
  <c r="H8" i="20"/>
  <c r="H9" i="20"/>
  <c r="H10" i="20"/>
  <c r="F16" i="20"/>
  <c r="F15" i="20"/>
  <c r="F14" i="20"/>
  <c r="F13" i="20"/>
  <c r="F12" i="20"/>
  <c r="F10" i="20"/>
  <c r="F9" i="20"/>
  <c r="F8" i="20"/>
  <c r="F7" i="20"/>
  <c r="F6" i="20"/>
  <c r="F5" i="20"/>
  <c r="E9" i="18"/>
  <c r="D9" i="18"/>
  <c r="C9" i="18"/>
  <c r="B9" i="18"/>
  <c r="E9" i="17"/>
  <c r="D9" i="17"/>
  <c r="C9" i="17"/>
  <c r="B9" i="17"/>
  <c r="E9" i="16"/>
  <c r="D9" i="16"/>
  <c r="C9" i="16"/>
  <c r="B9" i="16"/>
  <c r="E9" i="15"/>
  <c r="D9" i="15"/>
  <c r="C9" i="15"/>
  <c r="B9" i="15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B4" i="13"/>
  <c r="H2" i="12" a="1"/>
  <c r="H2" i="12" s="1"/>
  <c r="D2" i="11" a="1"/>
  <c r="D2" i="11" s="1"/>
  <c r="C2" i="9" a="1"/>
  <c r="C2" i="9" s="1"/>
  <c r="F3" i="8" a="1"/>
  <c r="F3" i="8" s="1"/>
  <c r="E2" i="7" a="1"/>
  <c r="E2" i="7" s="1"/>
  <c r="I2" i="6" a="1"/>
  <c r="I2" i="6" s="1"/>
  <c r="F4" i="5" a="1"/>
  <c r="F4" i="5" s="1"/>
  <c r="K3" i="1" a="1"/>
  <c r="K3" i="1" s="1"/>
  <c r="F3" i="1" a="1"/>
  <c r="F3" i="1" s="1"/>
  <c r="G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10-16 Student</author>
  </authors>
  <commentList>
    <comment ref="I12" authorId="0" shapeId="0" xr:uid="{AAF99B63-650B-4EBB-A061-DBABD1E0C4FF}">
      <text>
        <r>
          <rPr>
            <b/>
            <sz val="9"/>
            <color indexed="81"/>
            <rFont val="Tahoma"/>
            <family val="2"/>
          </rPr>
          <t xml:space="preserve">Department as a whole must have total sales of at least $200,000 AND average $9000 or more per week.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Karim Abdul</author>
  </authors>
  <commentList>
    <comment ref="A1" authorId="0" shapeId="0" xr:uid="{67929B27-85BE-4373-99E5-56E170D3C7FD}">
      <text>
        <r>
          <rPr>
            <b/>
            <sz val="9"/>
            <color indexed="81"/>
            <rFont val="Tahoma"/>
            <family val="2"/>
          </rPr>
          <t>Karim Faz: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Just to let you know! this is called:
</t>
        </r>
        <r>
          <rPr>
            <b/>
            <i/>
            <sz val="14"/>
            <color indexed="81"/>
            <rFont val="Tahoma"/>
            <family val="2"/>
          </rPr>
          <t xml:space="preserve">
Consolidation by position: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Tahoma"/>
            <family val="2"/>
          </rPr>
          <t>The data in the source areas has the same order, and uses the same labels. Use this method to consolidate data from a series of worksheets, such as departmental budget worksheets that have been created from the same template.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<sst xmlns="http://schemas.openxmlformats.org/spreadsheetml/2006/main" count="690" uniqueCount="260">
  <si>
    <t>Rep</t>
  </si>
  <si>
    <t>Region</t>
  </si>
  <si>
    <t>Product</t>
  </si>
  <si>
    <t>Profit</t>
  </si>
  <si>
    <t>Tom</t>
  </si>
  <si>
    <t>East</t>
  </si>
  <si>
    <t>South</t>
  </si>
  <si>
    <t>West</t>
  </si>
  <si>
    <t>North</t>
  </si>
  <si>
    <t>LET</t>
  </si>
  <si>
    <t>Amy</t>
  </si>
  <si>
    <t>Apple</t>
  </si>
  <si>
    <t>Fred</t>
  </si>
  <si>
    <t>Banana</t>
  </si>
  <si>
    <t>Mango</t>
  </si>
  <si>
    <t>Without Let</t>
  </si>
  <si>
    <t>with LET function</t>
  </si>
  <si>
    <t xml:space="preserve">Sales Transactions </t>
  </si>
  <si>
    <t>Sales Rep</t>
  </si>
  <si>
    <t>Units</t>
  </si>
  <si>
    <t xml:space="preserve">North </t>
  </si>
  <si>
    <t>Grape</t>
  </si>
  <si>
    <t>Pear</t>
  </si>
  <si>
    <t>Sal</t>
  </si>
  <si>
    <t>Fritz</t>
  </si>
  <si>
    <t>Stravan</t>
  </si>
  <si>
    <t>Hector</t>
  </si>
  <si>
    <t>Sravan</t>
  </si>
  <si>
    <t>Criterion</t>
  </si>
  <si>
    <t>NAME</t>
  </si>
  <si>
    <t>AGE</t>
  </si>
  <si>
    <t>Srivan</t>
  </si>
  <si>
    <t>Xi</t>
  </si>
  <si>
    <t>Name</t>
  </si>
  <si>
    <t>Without SORTBY</t>
  </si>
  <si>
    <t>with SORTBY</t>
  </si>
  <si>
    <t>SalesRep</t>
  </si>
  <si>
    <t>Sorted List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</si>
  <si>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</si>
  <si>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</si>
  <si>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</si>
  <si>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</si>
  <si>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</si>
  <si>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</si>
  <si>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</si>
  <si>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</si>
  <si>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</si>
  <si>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</si>
  <si>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</si>
  <si>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</si>
  <si>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</si>
  <si>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</si>
  <si>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</si>
  <si>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Last Name</t>
  </si>
  <si>
    <t>First Name</t>
  </si>
  <si>
    <t>Fife</t>
  </si>
  <si>
    <t>Pruitt</t>
  </si>
  <si>
    <t>Horn</t>
  </si>
  <si>
    <t>Barrett</t>
  </si>
  <si>
    <t>Larson</t>
  </si>
  <si>
    <t>Snook</t>
  </si>
  <si>
    <t>Brown</t>
  </si>
  <si>
    <t>Grant</t>
  </si>
  <si>
    <t>Barbara</t>
  </si>
  <si>
    <t>Frances</t>
  </si>
  <si>
    <t>Alicia</t>
  </si>
  <si>
    <t>Lynn</t>
  </si>
  <si>
    <t>Anthony</t>
  </si>
  <si>
    <t>Charity</t>
  </si>
  <si>
    <t>Full Name</t>
  </si>
  <si>
    <t>SalesPerson</t>
  </si>
  <si>
    <t>Month</t>
  </si>
  <si>
    <t>Sales</t>
  </si>
  <si>
    <t>Buchanan</t>
  </si>
  <si>
    <t>Davolio</t>
  </si>
  <si>
    <t>Beverages</t>
  </si>
  <si>
    <t>Produce</t>
  </si>
  <si>
    <t>Jan</t>
  </si>
  <si>
    <t>Feb</t>
  </si>
  <si>
    <t>Mar</t>
  </si>
  <si>
    <t>Salesperson</t>
  </si>
  <si>
    <t>One-time Only Customers</t>
  </si>
  <si>
    <t>Employee Lookup</t>
  </si>
  <si>
    <t>Emp ID</t>
  </si>
  <si>
    <t>Dept</t>
  </si>
  <si>
    <t>Pay Rate</t>
  </si>
  <si>
    <t>Employee Information - Master List</t>
  </si>
  <si>
    <t xml:space="preserve"> 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</si>
  <si>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</si>
  <si>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</si>
  <si>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</si>
  <si>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</si>
  <si>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</si>
  <si>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</si>
  <si>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</si>
  <si>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</si>
  <si>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</si>
  <si>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</si>
  <si>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</si>
  <si>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</si>
  <si>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</si>
  <si>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</si>
  <si>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</si>
  <si>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</si>
  <si>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</si>
  <si>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</si>
  <si>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</si>
  <si>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</si>
  <si>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</si>
  <si>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</si>
  <si>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</si>
  <si>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</si>
  <si>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</si>
  <si>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</si>
  <si>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</si>
  <si>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</si>
  <si>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</si>
  <si>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</si>
  <si>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</si>
  <si>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</si>
  <si>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</si>
  <si>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</si>
  <si>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</si>
  <si>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</si>
  <si>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</si>
  <si>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</si>
  <si>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</si>
  <si>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</si>
  <si>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</si>
  <si>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</si>
  <si>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</si>
  <si>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</si>
  <si>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</si>
  <si>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</si>
  <si>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</si>
  <si>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</si>
  <si>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</si>
  <si>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</si>
  <si>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</si>
  <si>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</si>
  <si>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</si>
  <si>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</si>
  <si>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</si>
  <si>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</si>
  <si>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</si>
  <si>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</si>
  <si>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</si>
  <si>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</si>
  <si>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</si>
  <si>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</si>
  <si>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</si>
  <si>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</si>
  <si>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</si>
  <si>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</si>
  <si>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</si>
  <si>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</si>
  <si>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</si>
  <si>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</si>
  <si>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</si>
  <si>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</si>
  <si>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</si>
  <si>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</si>
  <si>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</si>
  <si>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</si>
  <si>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</si>
  <si>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</si>
  <si>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</si>
  <si>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</si>
  <si>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</si>
  <si>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</si>
  <si>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</si>
  <si>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</si>
  <si>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</si>
  <si>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</si>
  <si>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</si>
  <si>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</si>
  <si>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</si>
  <si>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</si>
  <si>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</si>
  <si>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</si>
  <si>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</si>
  <si>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</si>
  <si>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</si>
  <si>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</si>
  <si>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</si>
  <si>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</si>
  <si>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</si>
  <si>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</si>
  <si>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</si>
  <si>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</si>
  <si>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</si>
  <si>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</si>
  <si>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</si>
  <si>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</si>
  <si>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</si>
  <si>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</si>
  <si>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</si>
  <si>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</si>
  <si>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</si>
  <si>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</si>
  <si>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</si>
  <si>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</si>
  <si>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</si>
  <si>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</si>
  <si>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</si>
  <si>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</si>
  <si>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</si>
  <si>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</si>
  <si>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</si>
  <si>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</si>
  <si>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</si>
  <si>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</si>
  <si>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</si>
  <si>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</si>
  <si>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</si>
  <si>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</si>
  <si>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</si>
  <si>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</si>
  <si>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</si>
  <si>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</si>
  <si>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</si>
  <si>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</si>
  <si>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</si>
  <si>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AVG. Expense</t>
  </si>
  <si>
    <t>Salaries</t>
  </si>
  <si>
    <t>Connecticut Division</t>
  </si>
  <si>
    <t>QTR 1</t>
  </si>
  <si>
    <t>QTR 2</t>
  </si>
  <si>
    <t>QTR 3</t>
  </si>
  <si>
    <t>QTR 4</t>
  </si>
  <si>
    <t>Item</t>
  </si>
  <si>
    <t>Training</t>
  </si>
  <si>
    <t>Misc.</t>
  </si>
  <si>
    <t>Totals:</t>
  </si>
  <si>
    <t>Maine Division</t>
  </si>
  <si>
    <t>New Hampshire Division</t>
  </si>
  <si>
    <t>Summary Division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</si>
  <si>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</si>
  <si>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</si>
  <si>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</si>
  <si>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</si>
  <si>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</si>
  <si>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</si>
  <si>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</si>
  <si>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</si>
  <si>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</si>
  <si>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</si>
  <si>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</si>
  <si>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</si>
  <si>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</si>
  <si>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</si>
  <si>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</si>
  <si>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</si>
  <si>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</si>
  <si>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</si>
  <si>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</si>
  <si>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</si>
  <si>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</si>
  <si>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Sales - February 2021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</si>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</sst>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d\-mmm\-yy"/>
    <numFmt numFmtId="169" formatCode="&quot;$&quot;#,##0"/>
    <numFmt numFmtId="170" formatCode="&quot;$&quot;#,##0.00"/>
    <numFmt numFmtId="171" formatCode="_(&quot;$&quot;* #,##0_);_(&quot;$&quot;* \(#,##0\);_(&quot;$&quot;* &quot;-&quot;??_);_(@_)"/>
    <numFmt numFmtId="172" formatCode="0.00_);[Red]\(0.00\)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8"/>
      <color theme="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4"/>
      <color indexed="81"/>
      <name val="Tahoma"/>
      <family val="2"/>
    </font>
    <font>
      <sz val="10"/>
      <color indexed="81"/>
      <name val="Tahoma"/>
      <family val="2"/>
    </font>
    <font>
      <b/>
      <sz val="18"/>
      <color theme="3"/>
      <name val="Calibri Light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3" fillId="0" borderId="8" applyNumberFormat="0" applyFill="0" applyAlignment="0" applyProtection="0"/>
    <xf numFmtId="0" fontId="12" fillId="0" borderId="0"/>
    <xf numFmtId="0" fontId="14" fillId="9" borderId="0" applyNumberFormat="0" applyBorder="0" applyAlignment="0" applyProtection="0"/>
    <xf numFmtId="0" fontId="16" fillId="2" borderId="1" applyNumberFormat="0" applyAlignment="0" applyProtection="0"/>
    <xf numFmtId="0" fontId="18" fillId="7" borderId="9" applyNumberFormat="0" applyAlignment="0" applyProtection="0"/>
    <xf numFmtId="0" fontId="19" fillId="0" borderId="0"/>
    <xf numFmtId="166" fontId="12" fillId="0" borderId="0" applyFont="0" applyFill="0" applyBorder="0" applyAlignment="0" applyProtection="0"/>
    <xf numFmtId="0" fontId="12" fillId="0" borderId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166" fontId="12" fillId="0" borderId="0" applyFont="0" applyFill="0" applyBorder="0" applyAlignment="0" applyProtection="0"/>
    <xf numFmtId="0" fontId="22" fillId="10" borderId="0" applyNumberFormat="0" applyBorder="0" applyAlignment="0" applyProtection="0"/>
    <xf numFmtId="0" fontId="14" fillId="3" borderId="0" applyNumberFormat="0" applyBorder="0" applyAlignment="0" applyProtection="0"/>
    <xf numFmtId="0" fontId="12" fillId="0" borderId="0"/>
    <xf numFmtId="0" fontId="12" fillId="0" borderId="0"/>
    <xf numFmtId="0" fontId="22" fillId="14" borderId="0" applyNumberFormat="0" applyBorder="0" applyAlignment="0" applyProtection="0"/>
    <xf numFmtId="0" fontId="22" fillId="13" borderId="0" applyNumberFormat="0" applyBorder="0" applyAlignment="0" applyProtection="0"/>
    <xf numFmtId="0" fontId="22" fillId="4" borderId="0" applyNumberFormat="0" applyBorder="0" applyAlignment="0" applyProtection="0"/>
  </cellStyleXfs>
  <cellXfs count="75">
    <xf numFmtId="0" fontId="0" fillId="0" borderId="0" xfId="0"/>
    <xf numFmtId="0" fontId="6" fillId="5" borderId="0" xfId="6"/>
    <xf numFmtId="0" fontId="0" fillId="0" borderId="2" xfId="0" applyBorder="1"/>
    <xf numFmtId="0" fontId="6" fillId="5" borderId="0" xfId="6" applyAlignment="1">
      <alignment horizontal="center" vertical="center"/>
    </xf>
    <xf numFmtId="164" fontId="0" fillId="0" borderId="0" xfId="0" applyNumberFormat="1"/>
    <xf numFmtId="0" fontId="2" fillId="0" borderId="0" xfId="1"/>
    <xf numFmtId="3" fontId="0" fillId="0" borderId="0" xfId="0" applyNumberFormat="1"/>
    <xf numFmtId="0" fontId="3" fillId="0" borderId="0" xfId="2"/>
    <xf numFmtId="0" fontId="4" fillId="2" borderId="1" xfId="3"/>
    <xf numFmtId="0" fontId="5" fillId="6" borderId="3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14" fontId="0" fillId="0" borderId="0" xfId="0" applyNumberFormat="1"/>
    <xf numFmtId="0" fontId="6" fillId="3" borderId="0" xfId="4"/>
    <xf numFmtId="0" fontId="13" fillId="0" borderId="0" xfId="10" applyFont="1"/>
    <xf numFmtId="0" fontId="15" fillId="9" borderId="2" xfId="11" applyFont="1" applyBorder="1" applyAlignment="1">
      <alignment horizontal="center" vertical="center"/>
    </xf>
    <xf numFmtId="0" fontId="17" fillId="2" borderId="1" xfId="12" applyFont="1" applyAlignment="1">
      <alignment horizontal="center" vertical="center" wrapText="1"/>
    </xf>
    <xf numFmtId="0" fontId="18" fillId="7" borderId="9" xfId="13" applyAlignment="1">
      <alignment horizontal="center"/>
    </xf>
    <xf numFmtId="166" fontId="18" fillId="7" borderId="9" xfId="13" applyNumberFormat="1" applyAlignment="1">
      <alignment horizontal="center"/>
    </xf>
    <xf numFmtId="0" fontId="20" fillId="0" borderId="2" xfId="14" applyFont="1" applyBorder="1" applyAlignment="1">
      <alignment horizontal="center" vertical="center" wrapText="1"/>
    </xf>
    <xf numFmtId="168" fontId="20" fillId="0" borderId="2" xfId="14" applyNumberFormat="1" applyFont="1" applyBorder="1" applyAlignment="1">
      <alignment horizontal="center" vertical="center" wrapText="1"/>
    </xf>
    <xf numFmtId="166" fontId="13" fillId="0" borderId="2" xfId="15" applyFont="1" applyBorder="1"/>
    <xf numFmtId="0" fontId="13" fillId="0" borderId="0" xfId="16" applyFont="1"/>
    <xf numFmtId="0" fontId="13" fillId="0" borderId="0" xfId="16" applyFont="1" applyAlignment="1">
      <alignment horizontal="right"/>
    </xf>
    <xf numFmtId="165" fontId="10" fillId="12" borderId="2" xfId="17" applyNumberFormat="1" applyFont="1" applyBorder="1" applyAlignment="1">
      <alignment horizontal="center"/>
    </xf>
    <xf numFmtId="0" fontId="10" fillId="12" borderId="2" xfId="17" applyFont="1" applyBorder="1" applyAlignment="1">
      <alignment horizontal="center"/>
    </xf>
    <xf numFmtId="0" fontId="23" fillId="0" borderId="0" xfId="16" applyFont="1" applyAlignment="1">
      <alignment horizontal="right"/>
    </xf>
    <xf numFmtId="166" fontId="22" fillId="15" borderId="2" xfId="18" applyNumberFormat="1" applyBorder="1" applyAlignment="1">
      <alignment horizontal="left"/>
    </xf>
    <xf numFmtId="167" fontId="22" fillId="15" borderId="2" xfId="18" applyNumberFormat="1" applyBorder="1" applyAlignment="1">
      <alignment horizontal="left"/>
    </xf>
    <xf numFmtId="166" fontId="22" fillId="0" borderId="2" xfId="19" applyFont="1" applyFill="1" applyBorder="1" applyAlignment="1"/>
    <xf numFmtId="166" fontId="22" fillId="10" borderId="2" xfId="20" applyNumberFormat="1" applyBorder="1" applyAlignment="1"/>
    <xf numFmtId="0" fontId="23" fillId="0" borderId="0" xfId="16" applyFont="1" applyAlignment="1">
      <alignment horizontal="center"/>
    </xf>
    <xf numFmtId="166" fontId="23" fillId="0" borderId="0" xfId="19" applyFont="1" applyBorder="1" applyAlignment="1">
      <alignment horizontal="center"/>
    </xf>
    <xf numFmtId="165" fontId="5" fillId="3" borderId="2" xfId="21" applyNumberFormat="1" applyFont="1" applyBorder="1" applyAlignment="1">
      <alignment horizontal="center"/>
    </xf>
    <xf numFmtId="0" fontId="16" fillId="2" borderId="1" xfId="12" applyAlignment="1">
      <alignment horizontal="center"/>
    </xf>
    <xf numFmtId="0" fontId="12" fillId="0" borderId="0" xfId="10"/>
    <xf numFmtId="0" fontId="24" fillId="0" borderId="0" xfId="10" applyFont="1" applyAlignment="1">
      <alignment horizontal="center"/>
    </xf>
    <xf numFmtId="0" fontId="25" fillId="0" borderId="0" xfId="10" applyFont="1"/>
    <xf numFmtId="0" fontId="25" fillId="0" borderId="0" xfId="10" applyFont="1" applyAlignment="1">
      <alignment horizontal="right"/>
    </xf>
    <xf numFmtId="0" fontId="12" fillId="0" borderId="0" xfId="10" applyAlignment="1">
      <alignment horizontal="right"/>
    </xf>
    <xf numFmtId="0" fontId="26" fillId="0" borderId="0" xfId="10" applyFont="1"/>
    <xf numFmtId="169" fontId="12" fillId="0" borderId="0" xfId="15" applyNumberFormat="1"/>
    <xf numFmtId="0" fontId="12" fillId="0" borderId="0" xfId="22"/>
    <xf numFmtId="0" fontId="25" fillId="0" borderId="0" xfId="22" applyFont="1"/>
    <xf numFmtId="0" fontId="25" fillId="0" borderId="0" xfId="22" applyFont="1" applyAlignment="1">
      <alignment horizontal="right"/>
    </xf>
    <xf numFmtId="0" fontId="26" fillId="0" borderId="0" xfId="22" applyFont="1"/>
    <xf numFmtId="0" fontId="12" fillId="0" borderId="0" xfId="23"/>
    <xf numFmtId="0" fontId="13" fillId="0" borderId="0" xfId="22" applyFont="1"/>
    <xf numFmtId="0" fontId="9" fillId="0" borderId="7" xfId="8" applyAlignment="1">
      <alignment horizontal="right"/>
    </xf>
    <xf numFmtId="170" fontId="15" fillId="14" borderId="14" xfId="24" applyNumberFormat="1" applyFont="1" applyBorder="1"/>
    <xf numFmtId="0" fontId="15" fillId="13" borderId="8" xfId="9" applyFont="1" applyFill="1" applyAlignment="1">
      <alignment horizontal="center"/>
    </xf>
    <xf numFmtId="0" fontId="15" fillId="13" borderId="15" xfId="25" applyFont="1" applyBorder="1" applyAlignment="1">
      <alignment horizontal="center"/>
    </xf>
    <xf numFmtId="0" fontId="15" fillId="12" borderId="15" xfId="17" applyFont="1" applyBorder="1" applyAlignment="1">
      <alignment horizontal="center"/>
    </xf>
    <xf numFmtId="0" fontId="15" fillId="8" borderId="16" xfId="2" applyFont="1" applyFill="1" applyBorder="1" applyAlignment="1">
      <alignment horizontal="right"/>
    </xf>
    <xf numFmtId="171" fontId="13" fillId="0" borderId="2" xfId="15" applyNumberFormat="1" applyFont="1" applyBorder="1" applyAlignment="1">
      <alignment horizontal="left"/>
    </xf>
    <xf numFmtId="169" fontId="23" fillId="0" borderId="17" xfId="15" applyNumberFormat="1" applyFont="1" applyBorder="1" applyAlignment="1">
      <alignment horizontal="center"/>
    </xf>
    <xf numFmtId="172" fontId="18" fillId="7" borderId="9" xfId="13" applyNumberFormat="1" applyAlignment="1">
      <alignment horizontal="center"/>
    </xf>
    <xf numFmtId="169" fontId="18" fillId="7" borderId="9" xfId="13" applyNumberFormat="1" applyAlignment="1">
      <alignment horizontal="center"/>
    </xf>
    <xf numFmtId="0" fontId="15" fillId="8" borderId="18" xfId="2" applyFont="1" applyFill="1" applyBorder="1" applyAlignment="1">
      <alignment horizontal="right"/>
    </xf>
    <xf numFmtId="171" fontId="13" fillId="0" borderId="19" xfId="15" applyNumberFormat="1" applyFont="1" applyBorder="1" applyAlignment="1">
      <alignment horizontal="left"/>
    </xf>
    <xf numFmtId="0" fontId="15" fillId="8" borderId="20" xfId="2" applyFont="1" applyFill="1" applyBorder="1" applyAlignment="1">
      <alignment horizontal="right"/>
    </xf>
    <xf numFmtId="171" fontId="13" fillId="0" borderId="21" xfId="15" applyNumberFormat="1" applyFont="1" applyBorder="1" applyAlignment="1">
      <alignment horizontal="left"/>
    </xf>
    <xf numFmtId="169" fontId="23" fillId="0" borderId="2" xfId="22" applyNumberFormat="1" applyFont="1" applyBorder="1" applyAlignment="1">
      <alignment horizontal="right" vertical="center"/>
    </xf>
    <xf numFmtId="0" fontId="15" fillId="4" borderId="2" xfId="26" applyFont="1" applyBorder="1" applyAlignment="1">
      <alignment vertical="top" wrapText="1"/>
    </xf>
    <xf numFmtId="0" fontId="13" fillId="0" borderId="2" xfId="22" applyFont="1" applyBorder="1" applyAlignment="1">
      <alignment horizontal="center" vertical="center"/>
    </xf>
    <xf numFmtId="0" fontId="15" fillId="4" borderId="2" xfId="26" applyFont="1" applyBorder="1" applyAlignment="1">
      <alignment horizontal="center" vertical="center"/>
    </xf>
    <xf numFmtId="0" fontId="31" fillId="0" borderId="13" xfId="1" applyFont="1" applyBorder="1" applyAlignment="1">
      <alignment horizontal="center"/>
    </xf>
    <xf numFmtId="0" fontId="21" fillId="11" borderId="10" xfId="1" applyFont="1" applyFill="1" applyBorder="1" applyAlignment="1">
      <alignment horizontal="center" vertical="center"/>
    </xf>
    <xf numFmtId="0" fontId="21" fillId="11" borderId="11" xfId="1" applyFont="1" applyFill="1" applyBorder="1" applyAlignment="1">
      <alignment horizontal="center" vertical="center"/>
    </xf>
    <xf numFmtId="0" fontId="21" fillId="11" borderId="12" xfId="1" applyFont="1" applyFill="1" applyBorder="1" applyAlignment="1">
      <alignment horizontal="center" vertical="center"/>
    </xf>
    <xf numFmtId="0" fontId="11" fillId="3" borderId="6" xfId="7" applyFont="1" applyFill="1" applyAlignment="1">
      <alignment horizontal="center" vertical="center"/>
    </xf>
    <xf numFmtId="0" fontId="11" fillId="3" borderId="0" xfId="7" applyFont="1" applyFill="1" applyBorder="1" applyAlignment="1">
      <alignment horizontal="center" vertical="center"/>
    </xf>
    <xf numFmtId="0" fontId="1" fillId="4" borderId="0" xfId="5" applyAlignment="1">
      <alignment horizontal="center"/>
    </xf>
    <xf numFmtId="0" fontId="24" fillId="0" borderId="0" xfId="10" applyFont="1" applyAlignment="1">
      <alignment horizontal="center"/>
    </xf>
    <xf numFmtId="0" fontId="24" fillId="0" borderId="0" xfId="22" applyFont="1" applyAlignment="1">
      <alignment horizontal="center"/>
    </xf>
  </cellXfs>
  <cellStyles count="27">
    <cellStyle name="20% - Accent2 2" xfId="20" xr:uid="{2A44E48C-24B2-4D75-A7A8-77933703542C}"/>
    <cellStyle name="20% - Accent3" xfId="5" builtinId="38"/>
    <cellStyle name="20% - Accent3 2" xfId="26" xr:uid="{6EB446EF-9958-4F16-8E40-9459F59F44C5}"/>
    <cellStyle name="20% - Accent4 2" xfId="25" xr:uid="{4F62C731-22F4-4D3E-A7BF-B77075105CAC}"/>
    <cellStyle name="20% - Accent6 2" xfId="18" xr:uid="{D2919846-5E80-4112-8331-53FA9EA8CEAC}"/>
    <cellStyle name="40% - Accent3 2" xfId="17" xr:uid="{63E6960A-C718-42B3-B84D-0740C78C07FC}"/>
    <cellStyle name="40% - Accent5 2" xfId="24" xr:uid="{14DA7D54-D03B-4CAC-9EC4-F8A2AC28EFE0}"/>
    <cellStyle name="60% - Accent1 2" xfId="11" xr:uid="{EEEF39BE-231F-4E27-849F-DDAF97ECDB32}"/>
    <cellStyle name="Accent1" xfId="4" builtinId="29"/>
    <cellStyle name="Accent1 2" xfId="21" xr:uid="{CE83FA0D-6BE8-4E35-854B-55C4B3C10A50}"/>
    <cellStyle name="Accent6" xfId="6" builtinId="49"/>
    <cellStyle name="Currency 2" xfId="15" xr:uid="{B8D818E1-5FB6-4A56-ACCE-757335E400F6}"/>
    <cellStyle name="Currency 2 2" xfId="19" xr:uid="{907DC95F-CA48-493C-8293-A18CE5F88AF5}"/>
    <cellStyle name="Heading 1" xfId="7" builtinId="16"/>
    <cellStyle name="Heading 2" xfId="8" builtinId="17"/>
    <cellStyle name="Heading 3" xfId="9" builtinId="18"/>
    <cellStyle name="Heading 4" xfId="2" builtinId="19"/>
    <cellStyle name="Input" xfId="3" builtinId="20"/>
    <cellStyle name="Input 2" xfId="12" xr:uid="{80571D36-1C66-432B-B740-B43074BE8B12}"/>
    <cellStyle name="Normal" xfId="0" builtinId="0"/>
    <cellStyle name="Normal 2 2" xfId="22" xr:uid="{C3035B2E-C920-4A75-92B6-ADE37EF45639}"/>
    <cellStyle name="Normal 2 3" xfId="23" xr:uid="{DAD01755-7149-4618-9C97-DFF635677CAA}"/>
    <cellStyle name="Normal 3" xfId="10" xr:uid="{B564A2B0-8B6A-42FB-B985-93C6D9F863A1}"/>
    <cellStyle name="Normal 4" xfId="16" xr:uid="{80B48210-34E0-49B3-A8E1-E995B1F1CB85}"/>
    <cellStyle name="Normal_Sheet1_1" xfId="14" xr:uid="{9E47AEA8-EC4A-4D6C-8FFA-4944995C9861}"/>
    <cellStyle name="Output 2" xfId="13" xr:uid="{60BCB297-5F2E-4EE4-AFD4-EEB9B2A5A0B3}"/>
    <cellStyle name="Title" xfId="1" builtinId="15"/>
  </cellStyles>
  <dxfs count="5">
    <dxf>
      <numFmt numFmtId="164" formatCode="&quot;$&quot;#,##0.00_);[Red]\(&quot;$&quot;#,##0.00\)"/>
    </dxf>
    <dxf>
      <numFmt numFmtId="3" formatCode="#,##0"/>
    </dxf>
    <dxf>
      <numFmt numFmtId="3" formatCode="#,##0"/>
    </dxf>
    <dxf>
      <numFmt numFmtId="164" formatCode="&quot;$&quot;#,##0.00_);[Red]\(&quot;$&quot;#,##0.00\)"/>
    </dxf>
    <dxf>
      <numFmt numFmtId="173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04C8D577-F324-480C-AE93-19BCE5D2A49A}"/>
            </a:ext>
          </a:extLst>
        </xdr:cNvPr>
        <xdr:cNvSpPr txBox="1">
          <a:spLocks noChangeArrowheads="1"/>
        </xdr:cNvSpPr>
      </xdr:nvSpPr>
      <xdr:spPr bwMode="auto">
        <a:xfrm>
          <a:off x="6230405" y="820207"/>
          <a:ext cx="1823508" cy="36470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63DC4BF7-2BAF-4509-A229-55E02D7E6139}"/>
            </a:ext>
          </a:extLst>
        </xdr:cNvPr>
        <xdr:cNvSpPr txBox="1">
          <a:spLocks noChangeArrowheads="1"/>
        </xdr:cNvSpPr>
      </xdr:nvSpPr>
      <xdr:spPr bwMode="auto">
        <a:xfrm>
          <a:off x="6230406" y="1888067"/>
          <a:ext cx="1823508" cy="36787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C5EA3D08-9B8A-4118-925E-8EA9BEE7D8E8}"/>
            </a:ext>
          </a:extLst>
        </xdr:cNvPr>
        <xdr:cNvSpPr txBox="1">
          <a:spLocks noChangeArrowheads="1"/>
        </xdr:cNvSpPr>
      </xdr:nvSpPr>
      <xdr:spPr bwMode="auto">
        <a:xfrm>
          <a:off x="6251575" y="3021541"/>
          <a:ext cx="1823508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50806</xdr:colOff>
      <xdr:row>9</xdr:row>
      <xdr:rowOff>196880</xdr:rowOff>
    </xdr:from>
    <xdr:to>
      <xdr:col>5</xdr:col>
      <xdr:colOff>500616</xdr:colOff>
      <xdr:row>23</xdr:row>
      <xdr:rowOff>26673</xdr:rowOff>
    </xdr:to>
    <xdr:pic>
      <xdr:nvPicPr>
        <xdr:cNvPr id="2" name="Picture 1" descr="LET diagram">
          <a:extLst>
            <a:ext uri="{FF2B5EF4-FFF2-40B4-BE49-F238E27FC236}">
              <a16:creationId xmlns:a16="http://schemas.microsoft.com/office/drawing/2014/main" id="{C58D1F48-AE12-4369-B643-303DFFD0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6" y="1985923"/>
          <a:ext cx="3804267" cy="26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023BD7-33B7-4865-9079-6EA593829B11}" name="Table10" displayName="Table10" ref="A1:C12" totalsRowShown="0">
  <autoFilter ref="A1:C12" xr:uid="{8E023BD7-33B7-4865-9079-6EA593829B11}"/>
  <tableColumns count="3">
    <tableColumn id="1" xr3:uid="{72B59C47-6B7E-442A-AB60-59D803864167}" name="Customer Name"/>
    <tableColumn id="2" xr3:uid="{C45B498A-8BF0-4E40-AF10-C47FB3F6ADFB}" name="Service Type"/>
    <tableColumn id="3" xr3:uid="{C43DAD7A-7B8E-4234-9C65-012BB1F45B90}" name="D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90DA5D-40CF-4B72-9ECC-AA2ECE252118}" name="Table8" displayName="Table8" ref="A1:B12" totalsRowShown="0">
  <autoFilter ref="A1:B12" xr:uid="{9290DA5D-40CF-4B72-9ECC-AA2ECE252118}"/>
  <tableColumns count="2">
    <tableColumn id="1" xr3:uid="{05B6D9D5-8358-4083-ACED-D28B10357F88}" name="Last Name"/>
    <tableColumn id="2" xr3:uid="{9EC88B8F-B933-4911-A171-ADC801787D4C}" name="Firs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A9A2A5-DBF0-4DAF-B3AD-6246775248D0}" name="Table9" displayName="Table9" ref="A1:E10" totalsRowShown="0">
  <autoFilter ref="A1:E10" xr:uid="{C8A9A2A5-DBF0-4DAF-B3AD-6246775248D0}"/>
  <tableColumns count="5">
    <tableColumn id="1" xr3:uid="{60525616-81F4-42DF-B610-5CD48E17EE49}" name="Region"/>
    <tableColumn id="2" xr3:uid="{A15ADC3F-0A35-40AA-B3F4-FC97D7040F39}" name="SalesPerson"/>
    <tableColumn id="3" xr3:uid="{D1A25C70-CFED-45E6-95C3-5B53611E6C87}" name="Product"/>
    <tableColumn id="4" xr3:uid="{354B87FF-BB11-410E-990A-9DC10A59630A}" name="Month"/>
    <tableColumn id="5" xr3:uid="{F48354D8-6FB7-4421-8654-7B552AF7D458}" name="Sales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6E1E9F-6F2D-476F-BCA2-84C58C0619B1}" name="Table6" displayName="Table6" ref="A1:A17" totalsRowShown="0">
  <autoFilter ref="A1:A17" xr:uid="{2D6E1E9F-6F2D-476F-BCA2-84C58C0619B1}">
    <filterColumn colId="0" hiddenButton="1"/>
  </autoFilter>
  <tableColumns count="1">
    <tableColumn id="1" xr3:uid="{479E1B51-3BA4-47AD-86DD-8C24263E728B}" name="SalesRe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589F3A-54AF-4563-9747-AB40EE94C99B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AD011B1F-34B9-43F2-B325-8285B3906D9B}" name="Region"/>
    <tableColumn id="2" xr3:uid="{12D44956-7DDE-430C-9652-14CE1064729D}" name="Sales Rep"/>
    <tableColumn id="3" xr3:uid="{ACEBAB0E-D490-4947-9A5D-9DD8559C671C}" name="Product"/>
    <tableColumn id="4" xr3:uid="{BBFDDA9F-0892-4CF8-8343-1695EDD8B257}" name="Units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68AF2A-8E51-451B-8A5D-178CD6535DC7}" name="Table35" displayName="Table35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3F341211-6251-4613-9504-3262D7329249}" name="Region"/>
    <tableColumn id="2" xr3:uid="{860CC2D3-740B-4329-AF75-8DF810EA3423}" name="Sales Rep"/>
    <tableColumn id="3" xr3:uid="{F54B1929-03B6-4AED-84DF-5D8B2CD133C6}" name="Product"/>
    <tableColumn id="4" xr3:uid="{7C2F8EA7-3EF8-4040-9B6A-39C2794F6B9B}" name="Units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0C8CF-CFAF-4DCC-9D8A-836D3E06F063}" name="Table1" displayName="Table1" ref="A2:D9" totalsRowShown="0">
  <autoFilter ref="A2:D9" xr:uid="{83B0C8CF-CFAF-4DCC-9D8A-836D3E06F063}"/>
  <tableColumns count="4">
    <tableColumn id="1" xr3:uid="{E1A334D7-2C23-4084-B6F6-6C8CCAEC39D0}" name="Rep"/>
    <tableColumn id="2" xr3:uid="{0737BFB2-5F41-42C2-81F9-3F04606C5F09}" name="Region"/>
    <tableColumn id="3" xr3:uid="{3834FA98-3E60-4DA9-AB70-94766E64C708}" name="Product"/>
    <tableColumn id="4" xr3:uid="{809403CE-95B7-48D8-AF05-75F90FEAC36E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Instrucor%20Files%20-%20Faz%20K%20Personal\Excel%202016\Excel%20Day%203%20-%20Faz%20Karim\Excel%20Day%203%20Excercise%20File.xls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Karim\Desktop\Instrucor%20Files%20-%20Faz%20K%20Personal\Excel%202016\Excel%20Day%203%20-%20Faz%20Karim\Excel%20Day%203%20Excercise%20File.xlsx" TargetMode="External"/><Relationship Id="rId2" Type="http://schemas.openxmlformats.org/officeDocument/2006/relationships/externalLinkPath" Target="file:///C:\Users\Karim\Desktop\Instrucor%20Files%20-%20Faz%20K%20Personal\Excel%202016\Excel%20Day%203%20-%20Faz%20Karim\Excel%20Day%203%20Excercise%20File.xlsx" TargetMode="External"/><Relationship Id="rId1" Type="http://schemas.openxmlformats.org/officeDocument/2006/relationships/externalLinkPath" Target="file:///C:\Users\Karim\Desktop\Instrucor%20Files%20-%20Faz%20K%20Personal\Excel%202016\Excel%20Day%203%20-%20Faz%20Karim\Excel%20Day%203%20Excercise%20File.xls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BC4F-F80E-4FD5-A70A-CBB53D4A7258}">
  <dimension ref="A1:I16"/>
  <sheetViews>
    <sheetView topLeftCell="A9" zoomScale="175" zoomScaleNormal="175" workbookViewId="0">
      <selection activeCell="I13" sqref="I13"/>
    </sheetView>
  </sheetViews>
  <sheetFormatPr defaultColWidth="8.09765625" defaultRowHeight="14.4" x14ac:dyDescent="0.3"/>
  <cols>
    <col min="1" max="1" width="12.69921875" style="47" bestFit="1" customWidth="1"/>
    <col min="2" max="2" width="7.3984375" style="47" bestFit="1" customWidth="1"/>
    <col min="3" max="4" width="8.19921875" style="47" bestFit="1" customWidth="1"/>
    <col min="5" max="5" width="8.09765625" style="47" customWidth="1"/>
    <col min="6" max="6" width="10.19921875" style="47" customWidth="1"/>
    <col min="7" max="7" width="0.8984375" style="47" customWidth="1"/>
    <col min="8" max="8" width="17.5" style="47" customWidth="1"/>
    <col min="9" max="9" width="12.8984375" style="47" bestFit="1" customWidth="1"/>
    <col min="10" max="16384" width="8.09765625" style="47"/>
  </cols>
  <sheetData>
    <row r="1" spans="1:9" ht="15" thickBot="1" x14ac:dyDescent="0.35"/>
    <row r="2" spans="1:9" ht="24" thickBot="1" x14ac:dyDescent="0.5">
      <c r="A2" s="66" t="s">
        <v>258</v>
      </c>
      <c r="B2" s="66"/>
      <c r="C2" s="66"/>
      <c r="D2" s="66"/>
      <c r="E2" s="66"/>
      <c r="F2" s="66"/>
      <c r="H2" s="48" t="s">
        <v>237</v>
      </c>
      <c r="I2" s="49">
        <v>34000</v>
      </c>
    </row>
    <row r="3" spans="1:9" ht="15.6" thickTop="1" thickBot="1" x14ac:dyDescent="0.35"/>
    <row r="4" spans="1:9" ht="15" thickBot="1" x14ac:dyDescent="0.35">
      <c r="A4" s="50" t="s">
        <v>238</v>
      </c>
      <c r="B4" s="50" t="s">
        <v>239</v>
      </c>
      <c r="C4" s="50" t="s">
        <v>240</v>
      </c>
      <c r="D4" s="50" t="s">
        <v>241</v>
      </c>
      <c r="E4" s="50" t="s">
        <v>242</v>
      </c>
      <c r="F4" s="50" t="s">
        <v>243</v>
      </c>
      <c r="H4" s="51" t="s">
        <v>244</v>
      </c>
      <c r="I4" s="52" t="s">
        <v>245</v>
      </c>
    </row>
    <row r="5" spans="1:9" x14ac:dyDescent="0.3">
      <c r="A5" s="53" t="s">
        <v>246</v>
      </c>
      <c r="B5" s="54">
        <v>9550</v>
      </c>
      <c r="C5" s="54">
        <v>9230</v>
      </c>
      <c r="D5" s="54">
        <v>8500</v>
      </c>
      <c r="E5" s="54">
        <v>8965</v>
      </c>
      <c r="F5" s="55">
        <f>SUM(B5:E5)</f>
        <v>36245</v>
      </c>
      <c r="H5" s="56" t="str">
        <f>IF(F5&gt;=$I$2,"Pass","Fail")</f>
        <v>Pass</v>
      </c>
      <c r="I5" s="57">
        <f>IF(H5="pass",F5*5%,"Fail")</f>
        <v>1812.25</v>
      </c>
    </row>
    <row r="6" spans="1:9" x14ac:dyDescent="0.3">
      <c r="A6" s="53" t="s">
        <v>247</v>
      </c>
      <c r="B6" s="54">
        <v>5975</v>
      </c>
      <c r="C6" s="54">
        <v>6900</v>
      </c>
      <c r="D6" s="54">
        <v>8500</v>
      </c>
      <c r="E6" s="54">
        <v>10100</v>
      </c>
      <c r="F6" s="55">
        <f>SUM(B6:E6)</f>
        <v>31475</v>
      </c>
      <c r="H6" s="56" t="str">
        <f t="shared" ref="H6:H10" si="0">IF(F6&gt;=$I$2,"Pass","Fail")</f>
        <v>Fail</v>
      </c>
      <c r="I6" s="57" t="str">
        <f t="shared" ref="I6:I10" si="1">IF(H6="pass",F6*5%,"Fail")</f>
        <v>Fail</v>
      </c>
    </row>
    <row r="7" spans="1:9" x14ac:dyDescent="0.3">
      <c r="A7" s="53" t="s">
        <v>248</v>
      </c>
      <c r="B7" s="54">
        <v>7825</v>
      </c>
      <c r="C7" s="54">
        <v>8580</v>
      </c>
      <c r="D7" s="54">
        <v>9910</v>
      </c>
      <c r="E7" s="54">
        <v>7512</v>
      </c>
      <c r="F7" s="55">
        <f t="shared" ref="F7:F10" si="2">SUM(B7:E7)</f>
        <v>33827</v>
      </c>
      <c r="H7" s="56" t="str">
        <f t="shared" si="0"/>
        <v>Fail</v>
      </c>
      <c r="I7" s="57" t="str">
        <f t="shared" si="1"/>
        <v>Fail</v>
      </c>
    </row>
    <row r="8" spans="1:9" x14ac:dyDescent="0.3">
      <c r="A8" s="53" t="s">
        <v>249</v>
      </c>
      <c r="B8" s="54">
        <v>9560</v>
      </c>
      <c r="C8" s="54">
        <v>10150</v>
      </c>
      <c r="D8" s="54">
        <v>11200</v>
      </c>
      <c r="E8" s="54">
        <v>9795</v>
      </c>
      <c r="F8" s="55">
        <f t="shared" si="2"/>
        <v>40705</v>
      </c>
      <c r="H8" s="56" t="str">
        <f t="shared" si="0"/>
        <v>Pass</v>
      </c>
      <c r="I8" s="57">
        <f t="shared" si="1"/>
        <v>2035.25</v>
      </c>
    </row>
    <row r="9" spans="1:9" x14ac:dyDescent="0.3">
      <c r="A9" s="58" t="s">
        <v>250</v>
      </c>
      <c r="B9" s="59">
        <v>8800</v>
      </c>
      <c r="C9" s="59">
        <v>7645</v>
      </c>
      <c r="D9" s="59">
        <v>9250</v>
      </c>
      <c r="E9" s="59">
        <v>8304</v>
      </c>
      <c r="F9" s="55">
        <f t="shared" si="2"/>
        <v>33999</v>
      </c>
      <c r="H9" s="56" t="str">
        <f t="shared" si="0"/>
        <v>Fail</v>
      </c>
      <c r="I9" s="57" t="str">
        <f t="shared" si="1"/>
        <v>Fail</v>
      </c>
    </row>
    <row r="10" spans="1:9" ht="15" thickBot="1" x14ac:dyDescent="0.35">
      <c r="A10" s="60" t="s">
        <v>251</v>
      </c>
      <c r="B10" s="61">
        <v>7892</v>
      </c>
      <c r="C10" s="61">
        <v>9695</v>
      </c>
      <c r="D10" s="61">
        <v>9520</v>
      </c>
      <c r="E10" s="61">
        <v>10252</v>
      </c>
      <c r="F10" s="55">
        <f t="shared" si="2"/>
        <v>37359</v>
      </c>
      <c r="H10" s="56" t="str">
        <f t="shared" si="0"/>
        <v>Pass</v>
      </c>
      <c r="I10" s="57">
        <f t="shared" si="1"/>
        <v>1867.95</v>
      </c>
    </row>
    <row r="12" spans="1:9" ht="28.5" customHeight="1" x14ac:dyDescent="0.3">
      <c r="D12" s="65" t="s">
        <v>252</v>
      </c>
      <c r="E12" s="65"/>
      <c r="F12" s="62">
        <f>SUM(B5:E10)</f>
        <v>213610</v>
      </c>
      <c r="H12" s="63" t="s">
        <v>253</v>
      </c>
      <c r="I12" s="64" t="str">
        <f>IF(AND(F12&gt;=200000,F13&gt;=9000),"Pass","Fail")</f>
        <v>Fail</v>
      </c>
    </row>
    <row r="13" spans="1:9" ht="29.25" customHeight="1" x14ac:dyDescent="0.3">
      <c r="D13" s="65" t="s">
        <v>254</v>
      </c>
      <c r="E13" s="65"/>
      <c r="F13" s="62">
        <f>AVERAGE(B5:E10)</f>
        <v>8900.4166666666661</v>
      </c>
    </row>
    <row r="14" spans="1:9" ht="24" customHeight="1" x14ac:dyDescent="0.3">
      <c r="D14" s="65" t="s">
        <v>255</v>
      </c>
      <c r="E14" s="65"/>
      <c r="F14" s="62">
        <f>MAX(B5:E10)</f>
        <v>11200</v>
      </c>
    </row>
    <row r="15" spans="1:9" ht="26.25" customHeight="1" x14ac:dyDescent="0.3">
      <c r="D15" s="65" t="s">
        <v>256</v>
      </c>
      <c r="E15" s="65"/>
      <c r="F15" s="62">
        <f>MIN(B5:E10)</f>
        <v>5975</v>
      </c>
    </row>
    <row r="16" spans="1:9" ht="25.5" customHeight="1" x14ac:dyDescent="0.3">
      <c r="D16" s="65" t="s">
        <v>257</v>
      </c>
      <c r="E16" s="65"/>
      <c r="F16" s="62">
        <f>COUNT(B5:E10)</f>
        <v>24</v>
      </c>
    </row>
  </sheetData>
  <mergeCells count="6">
    <mergeCell ref="D16:E16"/>
    <mergeCell ref="A2:F2"/>
    <mergeCell ref="D12:E12"/>
    <mergeCell ref="D13:E13"/>
    <mergeCell ref="D14:E14"/>
    <mergeCell ref="D15:E15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4F66-3B95-4D47-A8A8-E0E574FDF1EF}">
  <dimension ref="A1:L62"/>
  <sheetViews>
    <sheetView topLeftCell="A6" zoomScale="130" zoomScaleNormal="130" workbookViewId="0">
      <selection activeCell="G14" sqref="G14"/>
    </sheetView>
  </sheetViews>
  <sheetFormatPr defaultColWidth="8.09765625" defaultRowHeight="14.4" x14ac:dyDescent="0.3"/>
  <cols>
    <col min="1" max="1" width="1.09765625" style="22" customWidth="1"/>
    <col min="2" max="2" width="8.19921875" style="22" customWidth="1"/>
    <col min="3" max="3" width="16.3984375" style="23" customWidth="1"/>
    <col min="4" max="4" width="12.59765625" style="23" customWidth="1"/>
    <col min="5" max="6" width="12.59765625" style="22" customWidth="1"/>
    <col min="7" max="7" width="14.19921875" style="22" customWidth="1"/>
    <col min="8" max="8" width="3" style="22" customWidth="1"/>
    <col min="9" max="9" width="11.8984375" style="22" customWidth="1"/>
    <col min="10" max="10" width="13.69921875" style="22" bestFit="1" customWidth="1"/>
    <col min="11" max="11" width="13.3984375" style="22" customWidth="1"/>
    <col min="12" max="12" width="12.59765625" style="22" bestFit="1" customWidth="1"/>
    <col min="13" max="16384" width="8.09765625" style="22"/>
  </cols>
  <sheetData>
    <row r="1" spans="1:12" ht="15" thickBot="1" x14ac:dyDescent="0.35"/>
    <row r="2" spans="1:12" ht="24" thickBot="1" x14ac:dyDescent="0.35">
      <c r="B2" s="67" t="s">
        <v>201</v>
      </c>
      <c r="C2" s="68"/>
      <c r="D2" s="68"/>
      <c r="E2" s="68"/>
      <c r="F2" s="68"/>
      <c r="G2" s="69"/>
    </row>
    <row r="4" spans="1:12" ht="15.6" x14ac:dyDescent="0.3">
      <c r="B4" s="24" t="s">
        <v>202</v>
      </c>
      <c r="C4" s="24" t="s">
        <v>203</v>
      </c>
      <c r="D4" s="24" t="s">
        <v>204</v>
      </c>
      <c r="E4" s="24" t="s">
        <v>205</v>
      </c>
      <c r="F4" s="24" t="s">
        <v>206</v>
      </c>
      <c r="G4" s="25" t="s">
        <v>207</v>
      </c>
    </row>
    <row r="5" spans="1:12" x14ac:dyDescent="0.3">
      <c r="A5" s="26"/>
      <c r="B5" s="27" t="s">
        <v>5</v>
      </c>
      <c r="C5" s="28" t="s">
        <v>208</v>
      </c>
      <c r="D5" s="29">
        <v>800</v>
      </c>
      <c r="E5" s="29">
        <v>650</v>
      </c>
      <c r="F5" s="29">
        <v>700</v>
      </c>
      <c r="G5" s="30">
        <f t="shared" ref="G5:G36" si="0">SUM(D5:F5)</f>
        <v>2150</v>
      </c>
    </row>
    <row r="6" spans="1:12" ht="13.5" customHeight="1" x14ac:dyDescent="0.3">
      <c r="A6" s="26"/>
      <c r="B6" s="27" t="s">
        <v>5</v>
      </c>
      <c r="C6" s="28" t="s">
        <v>209</v>
      </c>
      <c r="D6" s="29">
        <v>900</v>
      </c>
      <c r="E6" s="29">
        <v>850</v>
      </c>
      <c r="F6" s="29">
        <v>850</v>
      </c>
      <c r="G6" s="30">
        <f t="shared" si="0"/>
        <v>2600</v>
      </c>
      <c r="J6" s="31"/>
      <c r="K6" s="31"/>
      <c r="L6" s="32"/>
    </row>
    <row r="7" spans="1:12" ht="13.5" customHeight="1" x14ac:dyDescent="0.3">
      <c r="A7" s="26"/>
      <c r="B7" s="27" t="s">
        <v>5</v>
      </c>
      <c r="C7" s="28" t="s">
        <v>210</v>
      </c>
      <c r="D7" s="29">
        <v>4850</v>
      </c>
      <c r="E7" s="29">
        <v>3200</v>
      </c>
      <c r="F7" s="29">
        <v>1155</v>
      </c>
      <c r="G7" s="30">
        <f t="shared" si="0"/>
        <v>9205</v>
      </c>
      <c r="I7" s="33" t="s">
        <v>202</v>
      </c>
      <c r="J7" s="33" t="s">
        <v>203</v>
      </c>
      <c r="K7" s="33" t="s">
        <v>207</v>
      </c>
      <c r="L7" s="32"/>
    </row>
    <row r="8" spans="1:12" ht="13.5" customHeight="1" x14ac:dyDescent="0.3">
      <c r="A8" s="26"/>
      <c r="B8" s="27" t="s">
        <v>5</v>
      </c>
      <c r="C8" s="28" t="s">
        <v>211</v>
      </c>
      <c r="D8" s="29">
        <v>1250</v>
      </c>
      <c r="E8" s="29">
        <v>1250</v>
      </c>
      <c r="F8" s="29">
        <v>1250</v>
      </c>
      <c r="G8" s="30">
        <f t="shared" si="0"/>
        <v>3750</v>
      </c>
      <c r="I8" s="34" t="s">
        <v>5</v>
      </c>
      <c r="J8" s="34" t="s">
        <v>212</v>
      </c>
      <c r="K8" s="18"/>
      <c r="L8" s="32"/>
    </row>
    <row r="9" spans="1:12" ht="13.5" customHeight="1" x14ac:dyDescent="0.3">
      <c r="A9" s="26"/>
      <c r="B9" s="27" t="s">
        <v>5</v>
      </c>
      <c r="C9" s="28" t="s">
        <v>212</v>
      </c>
      <c r="D9" s="29">
        <v>2025</v>
      </c>
      <c r="E9" s="29">
        <v>2200</v>
      </c>
      <c r="F9" s="29">
        <v>1650</v>
      </c>
      <c r="G9" s="30">
        <f t="shared" si="0"/>
        <v>5875</v>
      </c>
      <c r="L9" s="32"/>
    </row>
    <row r="10" spans="1:12" ht="13.5" customHeight="1" x14ac:dyDescent="0.3">
      <c r="A10" s="26"/>
      <c r="B10" s="27" t="s">
        <v>5</v>
      </c>
      <c r="C10" s="28" t="s">
        <v>213</v>
      </c>
      <c r="D10" s="29">
        <v>1350</v>
      </c>
      <c r="E10" s="29">
        <v>1500</v>
      </c>
      <c r="F10" s="29">
        <v>1700</v>
      </c>
      <c r="G10" s="30">
        <f t="shared" si="0"/>
        <v>4550</v>
      </c>
    </row>
    <row r="11" spans="1:12" x14ac:dyDescent="0.3">
      <c r="A11" s="26"/>
      <c r="B11" s="27" t="s">
        <v>5</v>
      </c>
      <c r="C11" s="28" t="s">
        <v>214</v>
      </c>
      <c r="D11" s="29">
        <v>3300</v>
      </c>
      <c r="E11" s="29">
        <v>3500</v>
      </c>
      <c r="F11" s="29">
        <v>3700</v>
      </c>
      <c r="G11" s="30">
        <f t="shared" si="0"/>
        <v>10500</v>
      </c>
    </row>
    <row r="12" spans="1:12" x14ac:dyDescent="0.3">
      <c r="A12" s="26"/>
      <c r="B12" s="27" t="s">
        <v>5</v>
      </c>
      <c r="C12" s="28" t="s">
        <v>215</v>
      </c>
      <c r="D12" s="29">
        <v>3825</v>
      </c>
      <c r="E12" s="29">
        <v>3725</v>
      </c>
      <c r="F12" s="29">
        <v>3750</v>
      </c>
      <c r="G12" s="30">
        <f t="shared" si="0"/>
        <v>11300</v>
      </c>
    </row>
    <row r="13" spans="1:12" ht="15.6" x14ac:dyDescent="0.3">
      <c r="A13" s="26"/>
      <c r="B13" s="27" t="s">
        <v>5</v>
      </c>
      <c r="C13" s="28" t="s">
        <v>216</v>
      </c>
      <c r="D13" s="29">
        <v>8900</v>
      </c>
      <c r="E13" s="29">
        <v>10315</v>
      </c>
      <c r="F13" s="29">
        <v>5250</v>
      </c>
      <c r="G13" s="30">
        <f t="shared" si="0"/>
        <v>24465</v>
      </c>
      <c r="I13" s="33" t="s">
        <v>203</v>
      </c>
      <c r="J13" s="33" t="s">
        <v>217</v>
      </c>
    </row>
    <row r="14" spans="1:12" x14ac:dyDescent="0.3">
      <c r="A14" s="26"/>
      <c r="B14" s="27" t="s">
        <v>5</v>
      </c>
      <c r="C14" s="28" t="s">
        <v>218</v>
      </c>
      <c r="D14" s="29">
        <v>6250</v>
      </c>
      <c r="E14" s="29">
        <v>6000</v>
      </c>
      <c r="F14" s="29">
        <v>6500</v>
      </c>
      <c r="G14" s="30">
        <f t="shared" si="0"/>
        <v>18750</v>
      </c>
      <c r="I14" s="34" t="s">
        <v>212</v>
      </c>
      <c r="J14" s="17"/>
    </row>
    <row r="15" spans="1:12" x14ac:dyDescent="0.3">
      <c r="A15" s="26"/>
      <c r="B15" s="27" t="s">
        <v>5</v>
      </c>
      <c r="C15" s="28" t="s">
        <v>219</v>
      </c>
      <c r="D15" s="29">
        <v>8000</v>
      </c>
      <c r="E15" s="29">
        <v>8000</v>
      </c>
      <c r="F15" s="29">
        <v>8000</v>
      </c>
      <c r="G15" s="30">
        <f t="shared" si="0"/>
        <v>24000</v>
      </c>
    </row>
    <row r="16" spans="1:12" x14ac:dyDescent="0.3">
      <c r="A16" s="26"/>
      <c r="B16" s="27" t="s">
        <v>5</v>
      </c>
      <c r="C16" s="28" t="s">
        <v>220</v>
      </c>
      <c r="D16" s="29">
        <v>11500</v>
      </c>
      <c r="E16" s="29">
        <v>12500</v>
      </c>
      <c r="F16" s="29">
        <v>12500</v>
      </c>
      <c r="G16" s="30">
        <f t="shared" si="0"/>
        <v>36500</v>
      </c>
    </row>
    <row r="17" spans="1:10" x14ac:dyDescent="0.3">
      <c r="A17" s="26"/>
      <c r="B17" s="27" t="s">
        <v>5</v>
      </c>
      <c r="C17" s="28" t="s">
        <v>221</v>
      </c>
      <c r="D17" s="29">
        <v>12250</v>
      </c>
      <c r="E17" s="29">
        <v>12250</v>
      </c>
      <c r="F17" s="29">
        <v>12750</v>
      </c>
      <c r="G17" s="30">
        <f t="shared" si="0"/>
        <v>37250</v>
      </c>
    </row>
    <row r="18" spans="1:10" x14ac:dyDescent="0.3">
      <c r="A18" s="26"/>
      <c r="B18" s="27" t="s">
        <v>5</v>
      </c>
      <c r="C18" s="28" t="s">
        <v>222</v>
      </c>
      <c r="D18" s="29">
        <v>25000</v>
      </c>
      <c r="E18" s="29">
        <v>24000</v>
      </c>
      <c r="F18" s="29">
        <v>26390</v>
      </c>
      <c r="G18" s="30">
        <f t="shared" si="0"/>
        <v>75390</v>
      </c>
    </row>
    <row r="19" spans="1:10" ht="15.6" x14ac:dyDescent="0.3">
      <c r="A19" s="26"/>
      <c r="B19" s="28" t="s">
        <v>8</v>
      </c>
      <c r="C19" s="28" t="s">
        <v>208</v>
      </c>
      <c r="D19" s="29">
        <v>800</v>
      </c>
      <c r="E19" s="29">
        <v>950</v>
      </c>
      <c r="F19" s="29">
        <v>750</v>
      </c>
      <c r="G19" s="30">
        <f t="shared" si="0"/>
        <v>2500</v>
      </c>
      <c r="I19" s="33" t="s">
        <v>203</v>
      </c>
      <c r="J19" s="33" t="s">
        <v>223</v>
      </c>
    </row>
    <row r="20" spans="1:10" x14ac:dyDescent="0.3">
      <c r="B20" s="28" t="s">
        <v>8</v>
      </c>
      <c r="C20" s="28" t="s">
        <v>211</v>
      </c>
      <c r="D20" s="29">
        <v>850</v>
      </c>
      <c r="E20" s="29">
        <v>750</v>
      </c>
      <c r="F20" s="29">
        <v>800</v>
      </c>
      <c r="G20" s="30">
        <f t="shared" si="0"/>
        <v>2400</v>
      </c>
      <c r="I20" s="34" t="s">
        <v>219</v>
      </c>
      <c r="J20" s="17"/>
    </row>
    <row r="21" spans="1:10" x14ac:dyDescent="0.3">
      <c r="B21" s="28" t="s">
        <v>8</v>
      </c>
      <c r="C21" s="28" t="s">
        <v>213</v>
      </c>
      <c r="D21" s="29">
        <v>940</v>
      </c>
      <c r="E21" s="29">
        <v>950</v>
      </c>
      <c r="F21" s="29">
        <v>820</v>
      </c>
      <c r="G21" s="30">
        <f t="shared" si="0"/>
        <v>2710</v>
      </c>
    </row>
    <row r="22" spans="1:10" x14ac:dyDescent="0.3">
      <c r="B22" s="28" t="s">
        <v>8</v>
      </c>
      <c r="C22" s="28" t="s">
        <v>209</v>
      </c>
      <c r="D22" s="29">
        <v>980</v>
      </c>
      <c r="E22" s="29">
        <v>850</v>
      </c>
      <c r="F22" s="29">
        <v>950</v>
      </c>
      <c r="G22" s="30">
        <f t="shared" si="0"/>
        <v>2780</v>
      </c>
    </row>
    <row r="23" spans="1:10" x14ac:dyDescent="0.3">
      <c r="B23" s="28" t="s">
        <v>8</v>
      </c>
      <c r="C23" s="28" t="s">
        <v>216</v>
      </c>
      <c r="D23" s="29">
        <v>1250</v>
      </c>
      <c r="E23" s="29">
        <v>1250</v>
      </c>
      <c r="F23" s="29">
        <v>1250</v>
      </c>
      <c r="G23" s="30">
        <f t="shared" si="0"/>
        <v>3750</v>
      </c>
    </row>
    <row r="24" spans="1:10" x14ac:dyDescent="0.3">
      <c r="B24" s="28" t="s">
        <v>8</v>
      </c>
      <c r="C24" s="28" t="s">
        <v>212</v>
      </c>
      <c r="D24" s="29">
        <v>1150</v>
      </c>
      <c r="E24" s="29">
        <v>1255</v>
      </c>
      <c r="F24" s="29">
        <v>1400</v>
      </c>
      <c r="G24" s="30">
        <f t="shared" si="0"/>
        <v>3805</v>
      </c>
    </row>
    <row r="25" spans="1:10" x14ac:dyDescent="0.3">
      <c r="B25" s="28" t="s">
        <v>8</v>
      </c>
      <c r="C25" s="28" t="s">
        <v>214</v>
      </c>
      <c r="D25" s="29">
        <v>2410</v>
      </c>
      <c r="E25" s="29">
        <v>1850</v>
      </c>
      <c r="F25" s="29">
        <v>2390</v>
      </c>
      <c r="G25" s="30">
        <f t="shared" si="0"/>
        <v>6650</v>
      </c>
    </row>
    <row r="26" spans="1:10" x14ac:dyDescent="0.3">
      <c r="B26" s="28" t="s">
        <v>8</v>
      </c>
      <c r="C26" s="28" t="s">
        <v>215</v>
      </c>
      <c r="D26" s="29">
        <v>3200</v>
      </c>
      <c r="E26" s="29">
        <v>3760</v>
      </c>
      <c r="F26" s="29">
        <v>3750</v>
      </c>
      <c r="G26" s="30">
        <f t="shared" si="0"/>
        <v>10710</v>
      </c>
    </row>
    <row r="27" spans="1:10" x14ac:dyDescent="0.3">
      <c r="B27" s="28" t="s">
        <v>8</v>
      </c>
      <c r="C27" s="28" t="s">
        <v>210</v>
      </c>
      <c r="D27" s="29">
        <v>5000</v>
      </c>
      <c r="E27" s="29">
        <v>4800</v>
      </c>
      <c r="F27" s="29">
        <v>4500</v>
      </c>
      <c r="G27" s="30">
        <f t="shared" si="0"/>
        <v>14300</v>
      </c>
    </row>
    <row r="28" spans="1:10" x14ac:dyDescent="0.3">
      <c r="B28" s="28" t="s">
        <v>8</v>
      </c>
      <c r="C28" s="28" t="s">
        <v>218</v>
      </c>
      <c r="D28" s="29">
        <v>5250</v>
      </c>
      <c r="E28" s="29">
        <v>8990</v>
      </c>
      <c r="F28" s="29">
        <v>5515</v>
      </c>
      <c r="G28" s="30">
        <f t="shared" si="0"/>
        <v>19755</v>
      </c>
    </row>
    <row r="29" spans="1:10" x14ac:dyDescent="0.3">
      <c r="B29" s="28" t="s">
        <v>8</v>
      </c>
      <c r="C29" s="28" t="s">
        <v>219</v>
      </c>
      <c r="D29" s="29">
        <v>6020</v>
      </c>
      <c r="E29" s="29">
        <v>6020</v>
      </c>
      <c r="F29" s="29">
        <v>6020</v>
      </c>
      <c r="G29" s="30">
        <f t="shared" si="0"/>
        <v>18060</v>
      </c>
    </row>
    <row r="30" spans="1:10" x14ac:dyDescent="0.3">
      <c r="B30" s="28" t="s">
        <v>8</v>
      </c>
      <c r="C30" s="28" t="s">
        <v>220</v>
      </c>
      <c r="D30" s="29">
        <v>12940</v>
      </c>
      <c r="E30" s="29">
        <v>11300</v>
      </c>
      <c r="F30" s="29">
        <v>11500</v>
      </c>
      <c r="G30" s="30">
        <f t="shared" si="0"/>
        <v>35740</v>
      </c>
    </row>
    <row r="31" spans="1:10" x14ac:dyDescent="0.3">
      <c r="B31" s="28" t="s">
        <v>8</v>
      </c>
      <c r="C31" s="28" t="s">
        <v>221</v>
      </c>
      <c r="D31" s="29">
        <v>14250</v>
      </c>
      <c r="E31" s="29">
        <v>15250</v>
      </c>
      <c r="F31" s="29">
        <v>12050</v>
      </c>
      <c r="G31" s="30">
        <f t="shared" si="0"/>
        <v>41550</v>
      </c>
    </row>
    <row r="32" spans="1:10" x14ac:dyDescent="0.3">
      <c r="B32" s="28" t="s">
        <v>8</v>
      </c>
      <c r="C32" s="28" t="s">
        <v>222</v>
      </c>
      <c r="D32" s="29">
        <v>25700</v>
      </c>
      <c r="E32" s="29">
        <v>24200</v>
      </c>
      <c r="F32" s="29">
        <v>26930</v>
      </c>
      <c r="G32" s="30">
        <f t="shared" si="0"/>
        <v>76830</v>
      </c>
    </row>
    <row r="33" spans="2:7" x14ac:dyDescent="0.3">
      <c r="B33" s="28" t="s">
        <v>6</v>
      </c>
      <c r="C33" s="28" t="s">
        <v>211</v>
      </c>
      <c r="D33" s="29">
        <v>2140</v>
      </c>
      <c r="E33" s="29">
        <v>2310</v>
      </c>
      <c r="F33" s="29">
        <v>2000</v>
      </c>
      <c r="G33" s="30">
        <f t="shared" si="0"/>
        <v>6450</v>
      </c>
    </row>
    <row r="34" spans="2:7" x14ac:dyDescent="0.3">
      <c r="B34" s="28" t="s">
        <v>6</v>
      </c>
      <c r="C34" s="28" t="s">
        <v>208</v>
      </c>
      <c r="D34" s="29">
        <v>730</v>
      </c>
      <c r="E34" s="29">
        <v>525</v>
      </c>
      <c r="F34" s="29">
        <v>430</v>
      </c>
      <c r="G34" s="30">
        <f t="shared" si="0"/>
        <v>1685</v>
      </c>
    </row>
    <row r="35" spans="2:7" x14ac:dyDescent="0.3">
      <c r="B35" s="28" t="s">
        <v>6</v>
      </c>
      <c r="C35" s="28" t="s">
        <v>209</v>
      </c>
      <c r="D35" s="29">
        <v>700</v>
      </c>
      <c r="E35" s="29">
        <v>750</v>
      </c>
      <c r="F35" s="29">
        <v>750</v>
      </c>
      <c r="G35" s="30">
        <f t="shared" si="0"/>
        <v>2200</v>
      </c>
    </row>
    <row r="36" spans="2:7" x14ac:dyDescent="0.3">
      <c r="B36" s="28" t="s">
        <v>6</v>
      </c>
      <c r="C36" s="28" t="s">
        <v>213</v>
      </c>
      <c r="D36" s="29">
        <v>2000</v>
      </c>
      <c r="E36" s="29">
        <v>950</v>
      </c>
      <c r="F36" s="29">
        <v>800</v>
      </c>
      <c r="G36" s="30">
        <f t="shared" si="0"/>
        <v>3750</v>
      </c>
    </row>
    <row r="37" spans="2:7" x14ac:dyDescent="0.3">
      <c r="B37" s="28" t="s">
        <v>6</v>
      </c>
      <c r="C37" s="28" t="s">
        <v>214</v>
      </c>
      <c r="D37" s="29">
        <v>745</v>
      </c>
      <c r="E37" s="29">
        <v>780</v>
      </c>
      <c r="F37" s="29">
        <v>900</v>
      </c>
      <c r="G37" s="30">
        <f t="shared" ref="G37:G62" si="1">SUM(D37:F37)</f>
        <v>2425</v>
      </c>
    </row>
    <row r="38" spans="2:7" x14ac:dyDescent="0.3">
      <c r="B38" s="28" t="s">
        <v>6</v>
      </c>
      <c r="C38" s="28" t="s">
        <v>212</v>
      </c>
      <c r="D38" s="29">
        <v>1150</v>
      </c>
      <c r="E38" s="29">
        <v>1200</v>
      </c>
      <c r="F38" s="29">
        <v>1400</v>
      </c>
      <c r="G38" s="30">
        <f t="shared" si="1"/>
        <v>3750</v>
      </c>
    </row>
    <row r="39" spans="2:7" x14ac:dyDescent="0.3">
      <c r="B39" s="28" t="s">
        <v>6</v>
      </c>
      <c r="C39" s="28" t="s">
        <v>210</v>
      </c>
      <c r="D39" s="29">
        <v>2780</v>
      </c>
      <c r="E39" s="29">
        <v>3590</v>
      </c>
      <c r="F39" s="29">
        <v>2300</v>
      </c>
      <c r="G39" s="30">
        <f t="shared" si="1"/>
        <v>8670</v>
      </c>
    </row>
    <row r="40" spans="2:7" x14ac:dyDescent="0.3">
      <c r="B40" s="28" t="s">
        <v>6</v>
      </c>
      <c r="C40" s="28" t="s">
        <v>216</v>
      </c>
      <c r="D40" s="29">
        <v>3490</v>
      </c>
      <c r="E40" s="29">
        <v>32840</v>
      </c>
      <c r="F40" s="29">
        <v>3070</v>
      </c>
      <c r="G40" s="30">
        <f t="shared" si="1"/>
        <v>39400</v>
      </c>
    </row>
    <row r="41" spans="2:7" x14ac:dyDescent="0.3">
      <c r="B41" s="28" t="s">
        <v>6</v>
      </c>
      <c r="C41" s="28" t="s">
        <v>219</v>
      </c>
      <c r="D41" s="29">
        <v>4700</v>
      </c>
      <c r="E41" s="29">
        <v>4700</v>
      </c>
      <c r="F41" s="29">
        <v>4700</v>
      </c>
      <c r="G41" s="30">
        <f t="shared" si="1"/>
        <v>14100</v>
      </c>
    </row>
    <row r="42" spans="2:7" x14ac:dyDescent="0.3">
      <c r="B42" s="28" t="s">
        <v>6</v>
      </c>
      <c r="C42" s="28" t="s">
        <v>218</v>
      </c>
      <c r="D42" s="29">
        <v>5250</v>
      </c>
      <c r="E42" s="29">
        <v>5000</v>
      </c>
      <c r="F42" s="29">
        <v>5500</v>
      </c>
      <c r="G42" s="30">
        <f t="shared" si="1"/>
        <v>15750</v>
      </c>
    </row>
    <row r="43" spans="2:7" x14ac:dyDescent="0.3">
      <c r="B43" s="28" t="s">
        <v>6</v>
      </c>
      <c r="C43" s="28" t="s">
        <v>215</v>
      </c>
      <c r="D43" s="29">
        <v>6980</v>
      </c>
      <c r="E43" s="29">
        <v>6310</v>
      </c>
      <c r="F43" s="29">
        <v>6375</v>
      </c>
      <c r="G43" s="30">
        <f t="shared" si="1"/>
        <v>19665</v>
      </c>
    </row>
    <row r="44" spans="2:7" x14ac:dyDescent="0.3">
      <c r="B44" s="28" t="s">
        <v>6</v>
      </c>
      <c r="C44" s="28" t="s">
        <v>221</v>
      </c>
      <c r="D44" s="29">
        <v>11250</v>
      </c>
      <c r="E44" s="29">
        <v>11250</v>
      </c>
      <c r="F44" s="29">
        <v>11750</v>
      </c>
      <c r="G44" s="30">
        <f t="shared" si="1"/>
        <v>34250</v>
      </c>
    </row>
    <row r="45" spans="2:7" x14ac:dyDescent="0.3">
      <c r="B45" s="28" t="s">
        <v>6</v>
      </c>
      <c r="C45" s="28" t="s">
        <v>220</v>
      </c>
      <c r="D45" s="29">
        <v>24500</v>
      </c>
      <c r="E45" s="29">
        <v>23500</v>
      </c>
      <c r="F45" s="29">
        <v>24500</v>
      </c>
      <c r="G45" s="30">
        <f t="shared" si="1"/>
        <v>72500</v>
      </c>
    </row>
    <row r="46" spans="2:7" x14ac:dyDescent="0.3">
      <c r="B46" s="28" t="s">
        <v>6</v>
      </c>
      <c r="C46" s="28" t="s">
        <v>224</v>
      </c>
      <c r="D46" s="29">
        <v>56900</v>
      </c>
      <c r="E46" s="29">
        <v>62800</v>
      </c>
      <c r="F46" s="29">
        <v>60870</v>
      </c>
      <c r="G46" s="30">
        <f t="shared" si="1"/>
        <v>180570</v>
      </c>
    </row>
    <row r="47" spans="2:7" x14ac:dyDescent="0.3">
      <c r="B47" s="28" t="s">
        <v>6</v>
      </c>
      <c r="C47" s="28" t="s">
        <v>222</v>
      </c>
      <c r="D47" s="29">
        <v>24290</v>
      </c>
      <c r="E47" s="29">
        <v>24050</v>
      </c>
      <c r="F47" s="29">
        <v>26600</v>
      </c>
      <c r="G47" s="30">
        <f t="shared" si="1"/>
        <v>74940</v>
      </c>
    </row>
    <row r="48" spans="2:7" x14ac:dyDescent="0.3">
      <c r="B48" s="28" t="s">
        <v>7</v>
      </c>
      <c r="C48" s="28" t="s">
        <v>211</v>
      </c>
      <c r="D48" s="29">
        <v>775</v>
      </c>
      <c r="E48" s="29">
        <v>750</v>
      </c>
      <c r="F48" s="29">
        <v>700</v>
      </c>
      <c r="G48" s="30">
        <f t="shared" si="1"/>
        <v>2225</v>
      </c>
    </row>
    <row r="49" spans="2:7" x14ac:dyDescent="0.3">
      <c r="B49" s="28" t="s">
        <v>7</v>
      </c>
      <c r="C49" s="28" t="s">
        <v>209</v>
      </c>
      <c r="D49" s="29">
        <v>700</v>
      </c>
      <c r="E49" s="29">
        <v>750</v>
      </c>
      <c r="F49" s="29">
        <v>750</v>
      </c>
      <c r="G49" s="30">
        <f t="shared" si="1"/>
        <v>2200</v>
      </c>
    </row>
    <row r="50" spans="2:7" x14ac:dyDescent="0.3">
      <c r="B50" s="28" t="s">
        <v>7</v>
      </c>
      <c r="C50" s="28" t="s">
        <v>208</v>
      </c>
      <c r="D50" s="29">
        <v>300</v>
      </c>
      <c r="E50" s="29">
        <v>100</v>
      </c>
      <c r="F50" s="29">
        <v>150</v>
      </c>
      <c r="G50" s="30">
        <f t="shared" si="1"/>
        <v>550</v>
      </c>
    </row>
    <row r="51" spans="2:7" x14ac:dyDescent="0.3">
      <c r="B51" s="28" t="s">
        <v>7</v>
      </c>
      <c r="C51" s="28" t="s">
        <v>214</v>
      </c>
      <c r="D51" s="29">
        <v>2000</v>
      </c>
      <c r="E51" s="29">
        <v>1800</v>
      </c>
      <c r="F51" s="29">
        <v>1900</v>
      </c>
      <c r="G51" s="30">
        <f t="shared" si="1"/>
        <v>5700</v>
      </c>
    </row>
    <row r="52" spans="2:7" x14ac:dyDescent="0.3">
      <c r="B52" s="28" t="s">
        <v>7</v>
      </c>
      <c r="C52" s="28" t="s">
        <v>213</v>
      </c>
      <c r="D52" s="29">
        <v>2000</v>
      </c>
      <c r="E52" s="29">
        <v>950</v>
      </c>
      <c r="F52" s="29">
        <v>800</v>
      </c>
      <c r="G52" s="30">
        <f t="shared" si="1"/>
        <v>3750</v>
      </c>
    </row>
    <row r="53" spans="2:7" x14ac:dyDescent="0.3">
      <c r="B53" s="28" t="s">
        <v>7</v>
      </c>
      <c r="C53" s="28" t="s">
        <v>216</v>
      </c>
      <c r="D53" s="29">
        <v>1250</v>
      </c>
      <c r="E53" s="29">
        <v>1250</v>
      </c>
      <c r="F53" s="29">
        <v>1250</v>
      </c>
      <c r="G53" s="30">
        <f t="shared" si="1"/>
        <v>3750</v>
      </c>
    </row>
    <row r="54" spans="2:7" x14ac:dyDescent="0.3">
      <c r="B54" s="28" t="s">
        <v>7</v>
      </c>
      <c r="C54" s="28" t="s">
        <v>212</v>
      </c>
      <c r="D54" s="29">
        <v>1150</v>
      </c>
      <c r="E54" s="29">
        <v>1200</v>
      </c>
      <c r="F54" s="29">
        <v>1435</v>
      </c>
      <c r="G54" s="30">
        <f t="shared" si="1"/>
        <v>3785</v>
      </c>
    </row>
    <row r="55" spans="2:7" x14ac:dyDescent="0.3">
      <c r="B55" s="28" t="s">
        <v>7</v>
      </c>
      <c r="C55" s="28" t="s">
        <v>215</v>
      </c>
      <c r="D55" s="29">
        <v>3800</v>
      </c>
      <c r="E55" s="29">
        <v>3700</v>
      </c>
      <c r="F55" s="29">
        <v>3750</v>
      </c>
      <c r="G55" s="30">
        <f t="shared" si="1"/>
        <v>11250</v>
      </c>
    </row>
    <row r="56" spans="2:7" x14ac:dyDescent="0.3">
      <c r="B56" s="28" t="s">
        <v>7</v>
      </c>
      <c r="C56" s="28" t="s">
        <v>210</v>
      </c>
      <c r="D56" s="29">
        <v>5000</v>
      </c>
      <c r="E56" s="29">
        <v>4800</v>
      </c>
      <c r="F56" s="29">
        <v>4545</v>
      </c>
      <c r="G56" s="30">
        <f t="shared" si="1"/>
        <v>14345</v>
      </c>
    </row>
    <row r="57" spans="2:7" x14ac:dyDescent="0.3">
      <c r="B57" s="28" t="s">
        <v>7</v>
      </c>
      <c r="C57" s="28" t="s">
        <v>219</v>
      </c>
      <c r="D57" s="29">
        <v>5000</v>
      </c>
      <c r="E57" s="29">
        <v>5000</v>
      </c>
      <c r="F57" s="29">
        <v>5000</v>
      </c>
      <c r="G57" s="30">
        <f t="shared" si="1"/>
        <v>15000</v>
      </c>
    </row>
    <row r="58" spans="2:7" x14ac:dyDescent="0.3">
      <c r="B58" s="28" t="s">
        <v>7</v>
      </c>
      <c r="C58" s="28" t="s">
        <v>218</v>
      </c>
      <c r="D58" s="29">
        <v>5250</v>
      </c>
      <c r="E58" s="29">
        <v>5335</v>
      </c>
      <c r="F58" s="29">
        <v>5500</v>
      </c>
      <c r="G58" s="30">
        <f t="shared" si="1"/>
        <v>16085</v>
      </c>
    </row>
    <row r="59" spans="2:7" x14ac:dyDescent="0.3">
      <c r="B59" s="28" t="s">
        <v>7</v>
      </c>
      <c r="C59" s="28" t="s">
        <v>221</v>
      </c>
      <c r="D59" s="29">
        <v>10250</v>
      </c>
      <c r="E59" s="29">
        <v>10250</v>
      </c>
      <c r="F59" s="29">
        <v>10750</v>
      </c>
      <c r="G59" s="30">
        <f t="shared" si="1"/>
        <v>31250</v>
      </c>
    </row>
    <row r="60" spans="2:7" x14ac:dyDescent="0.3">
      <c r="B60" s="28" t="s">
        <v>7</v>
      </c>
      <c r="C60" s="28" t="s">
        <v>220</v>
      </c>
      <c r="D60" s="29">
        <v>14500</v>
      </c>
      <c r="E60" s="29">
        <v>13500</v>
      </c>
      <c r="F60" s="29">
        <v>15500</v>
      </c>
      <c r="G60" s="30">
        <f t="shared" si="1"/>
        <v>43500</v>
      </c>
    </row>
    <row r="61" spans="2:7" x14ac:dyDescent="0.3">
      <c r="B61" s="28" t="s">
        <v>7</v>
      </c>
      <c r="C61" s="28" t="s">
        <v>224</v>
      </c>
      <c r="D61" s="29">
        <v>72000</v>
      </c>
      <c r="E61" s="29">
        <v>70000</v>
      </c>
      <c r="F61" s="29">
        <v>70000</v>
      </c>
      <c r="G61" s="30">
        <f t="shared" si="1"/>
        <v>212000</v>
      </c>
    </row>
    <row r="62" spans="2:7" x14ac:dyDescent="0.3">
      <c r="B62" s="28" t="s">
        <v>7</v>
      </c>
      <c r="C62" s="28" t="s">
        <v>222</v>
      </c>
      <c r="D62" s="29">
        <v>25000</v>
      </c>
      <c r="E62" s="29">
        <v>24000</v>
      </c>
      <c r="F62" s="29">
        <v>26000</v>
      </c>
      <c r="G62" s="30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57ED-8AD9-4581-9C16-4A3896DFCA2C}">
  <dimension ref="A1:J46"/>
  <sheetViews>
    <sheetView zoomScale="325" zoomScaleNormal="325" workbookViewId="0">
      <selection activeCell="B4" sqref="B4"/>
    </sheetView>
  </sheetViews>
  <sheetFormatPr defaultColWidth="8.09765625" defaultRowHeight="14.4" x14ac:dyDescent="0.3"/>
  <cols>
    <col min="1" max="1" width="8.19921875" style="14" customWidth="1"/>
    <col min="2" max="2" width="11.59765625" style="14" customWidth="1"/>
    <col min="3" max="3" width="12.8984375" style="14" customWidth="1"/>
    <col min="4" max="4" width="8.09765625" style="14"/>
    <col min="5" max="5" width="9.8984375" style="14" customWidth="1"/>
    <col min="6" max="6" width="9.09765625" style="14" bestFit="1" customWidth="1"/>
    <col min="7" max="7" width="9.8984375" style="14" customWidth="1"/>
    <col min="8" max="8" width="9" style="14" bestFit="1" customWidth="1"/>
    <col min="9" max="9" width="8.09765625" style="14" bestFit="1" customWidth="1"/>
    <col min="10" max="16384" width="8.09765625" style="14"/>
  </cols>
  <sheetData>
    <row r="1" spans="1:10" ht="15" thickBot="1" x14ac:dyDescent="0.35">
      <c r="A1" s="70" t="s">
        <v>82</v>
      </c>
      <c r="B1" s="70"/>
      <c r="C1" s="70"/>
      <c r="D1" s="70"/>
      <c r="E1" s="70"/>
    </row>
    <row r="2" spans="1:10" ht="15.6" thickTop="1" thickBot="1" x14ac:dyDescent="0.35">
      <c r="A2" s="70"/>
      <c r="B2" s="70"/>
      <c r="C2" s="70"/>
      <c r="D2" s="70"/>
      <c r="E2" s="70"/>
    </row>
    <row r="3" spans="1:10" ht="15" thickTop="1" x14ac:dyDescent="0.3">
      <c r="A3" s="15" t="s">
        <v>83</v>
      </c>
      <c r="B3" s="15" t="s">
        <v>53</v>
      </c>
      <c r="C3" s="15" t="s">
        <v>54</v>
      </c>
      <c r="D3" s="15" t="s">
        <v>84</v>
      </c>
      <c r="E3" s="15" t="s">
        <v>85</v>
      </c>
    </row>
    <row r="4" spans="1:10" x14ac:dyDescent="0.3">
      <c r="A4" s="16">
        <v>1054</v>
      </c>
      <c r="B4" s="17" t="str">
        <f>VLOOKUP(A4,A10:I10,2,FALSE)</f>
        <v>Smith</v>
      </c>
      <c r="C4" s="17"/>
      <c r="D4" s="17"/>
      <c r="E4" s="18"/>
    </row>
    <row r="7" spans="1:10" ht="15.75" customHeight="1" x14ac:dyDescent="0.3">
      <c r="A7" s="71" t="s">
        <v>86</v>
      </c>
      <c r="B7" s="71"/>
      <c r="C7" s="71"/>
      <c r="D7" s="71"/>
      <c r="E7" s="71"/>
      <c r="F7" s="71"/>
      <c r="G7" s="71"/>
      <c r="H7" s="71"/>
      <c r="I7" s="71"/>
      <c r="J7" s="14" t="s">
        <v>87</v>
      </c>
    </row>
    <row r="8" spans="1:10" ht="16.5" customHeight="1" thickBot="1" x14ac:dyDescent="0.35">
      <c r="A8" s="70"/>
      <c r="B8" s="70"/>
      <c r="C8" s="70"/>
      <c r="D8" s="70"/>
      <c r="E8" s="70"/>
      <c r="F8" s="70"/>
      <c r="G8" s="70"/>
      <c r="H8" s="70"/>
      <c r="I8" s="70"/>
    </row>
    <row r="9" spans="1:10" ht="15" thickTop="1" x14ac:dyDescent="0.3">
      <c r="A9" s="15" t="s">
        <v>83</v>
      </c>
      <c r="B9" s="15" t="s">
        <v>53</v>
      </c>
      <c r="C9" s="15" t="s">
        <v>54</v>
      </c>
      <c r="D9" s="15" t="s">
        <v>84</v>
      </c>
      <c r="E9" s="15" t="s">
        <v>88</v>
      </c>
      <c r="F9" s="15" t="s">
        <v>89</v>
      </c>
      <c r="G9" s="15" t="s">
        <v>90</v>
      </c>
      <c r="H9" s="15" t="s">
        <v>91</v>
      </c>
      <c r="I9" s="15" t="s">
        <v>85</v>
      </c>
    </row>
    <row r="10" spans="1:10" x14ac:dyDescent="0.3">
      <c r="A10" s="19">
        <v>1054</v>
      </c>
      <c r="B10" s="19" t="s">
        <v>92</v>
      </c>
      <c r="C10" s="19" t="s">
        <v>93</v>
      </c>
      <c r="D10" s="19" t="s">
        <v>94</v>
      </c>
      <c r="E10" s="19" t="s">
        <v>95</v>
      </c>
      <c r="F10" s="19">
        <v>148</v>
      </c>
      <c r="G10" s="19" t="s">
        <v>96</v>
      </c>
      <c r="H10" s="20">
        <v>38092.25</v>
      </c>
      <c r="I10" s="21">
        <v>11.25</v>
      </c>
    </row>
    <row r="11" spans="1:10" x14ac:dyDescent="0.3">
      <c r="A11" s="19">
        <v>1056</v>
      </c>
      <c r="B11" s="19" t="s">
        <v>97</v>
      </c>
      <c r="C11" s="19" t="s">
        <v>98</v>
      </c>
      <c r="D11" s="19" t="s">
        <v>94</v>
      </c>
      <c r="E11" s="19" t="s">
        <v>99</v>
      </c>
      <c r="F11" s="19">
        <v>121</v>
      </c>
      <c r="G11" s="19" t="s">
        <v>96</v>
      </c>
      <c r="H11" s="20">
        <v>33901.25</v>
      </c>
      <c r="I11" s="21">
        <v>12.25</v>
      </c>
    </row>
    <row r="12" spans="1:10" x14ac:dyDescent="0.3">
      <c r="A12" s="19">
        <v>1067</v>
      </c>
      <c r="B12" s="19" t="s">
        <v>100</v>
      </c>
      <c r="C12" s="19" t="s">
        <v>101</v>
      </c>
      <c r="D12" s="19" t="s">
        <v>94</v>
      </c>
      <c r="E12" s="19" t="s">
        <v>102</v>
      </c>
      <c r="F12" s="19">
        <v>123</v>
      </c>
      <c r="G12" s="19" t="s">
        <v>96</v>
      </c>
      <c r="H12" s="20">
        <v>36788.25</v>
      </c>
      <c r="I12" s="21">
        <v>14.55</v>
      </c>
    </row>
    <row r="13" spans="1:10" x14ac:dyDescent="0.3">
      <c r="A13" s="19">
        <v>1075</v>
      </c>
      <c r="B13" s="19" t="s">
        <v>103</v>
      </c>
      <c r="C13" s="19" t="s">
        <v>104</v>
      </c>
      <c r="D13" s="19" t="s">
        <v>105</v>
      </c>
      <c r="E13" s="19" t="s">
        <v>106</v>
      </c>
      <c r="F13" s="19">
        <v>126</v>
      </c>
      <c r="G13" s="19" t="s">
        <v>107</v>
      </c>
      <c r="H13" s="20">
        <v>38571.25</v>
      </c>
      <c r="I13" s="21">
        <v>11.25</v>
      </c>
    </row>
    <row r="14" spans="1:10" x14ac:dyDescent="0.3">
      <c r="A14" s="19">
        <v>1078</v>
      </c>
      <c r="B14" s="19" t="s">
        <v>108</v>
      </c>
      <c r="C14" s="19" t="s">
        <v>109</v>
      </c>
      <c r="D14" s="19" t="s">
        <v>110</v>
      </c>
      <c r="E14" s="19" t="s">
        <v>111</v>
      </c>
      <c r="F14" s="19">
        <v>101</v>
      </c>
      <c r="G14" s="19" t="s">
        <v>107</v>
      </c>
      <c r="H14" s="20">
        <v>36251.25</v>
      </c>
      <c r="I14" s="21">
        <v>10.199999999999999</v>
      </c>
    </row>
    <row r="15" spans="1:10" x14ac:dyDescent="0.3">
      <c r="A15" s="19">
        <v>1152</v>
      </c>
      <c r="B15" s="19" t="s">
        <v>112</v>
      </c>
      <c r="C15" s="19" t="s">
        <v>113</v>
      </c>
      <c r="D15" s="19" t="s">
        <v>105</v>
      </c>
      <c r="E15" s="19" t="s">
        <v>114</v>
      </c>
      <c r="F15" s="19">
        <v>118</v>
      </c>
      <c r="G15" s="19" t="s">
        <v>107</v>
      </c>
      <c r="H15" s="20">
        <v>37642.25</v>
      </c>
      <c r="I15" s="21">
        <v>12.25</v>
      </c>
    </row>
    <row r="16" spans="1:10" x14ac:dyDescent="0.3">
      <c r="A16" s="19">
        <v>1196</v>
      </c>
      <c r="B16" s="19" t="s">
        <v>115</v>
      </c>
      <c r="C16" s="19" t="s">
        <v>116</v>
      </c>
      <c r="D16" s="19" t="s">
        <v>117</v>
      </c>
      <c r="E16" s="19" t="s">
        <v>118</v>
      </c>
      <c r="F16" s="19">
        <v>289</v>
      </c>
      <c r="G16" s="19" t="s">
        <v>119</v>
      </c>
      <c r="H16" s="20">
        <v>40634.25</v>
      </c>
      <c r="I16" s="21">
        <v>9.9499999999999993</v>
      </c>
    </row>
    <row r="17" spans="1:9" x14ac:dyDescent="0.3">
      <c r="A17" s="19">
        <v>1284</v>
      </c>
      <c r="B17" s="19" t="s">
        <v>120</v>
      </c>
      <c r="C17" s="19" t="s">
        <v>121</v>
      </c>
      <c r="D17" s="19" t="s">
        <v>122</v>
      </c>
      <c r="E17" s="19" t="s">
        <v>123</v>
      </c>
      <c r="F17" s="19">
        <v>124</v>
      </c>
      <c r="G17" s="19" t="s">
        <v>96</v>
      </c>
      <c r="H17" s="20">
        <v>35799.25</v>
      </c>
      <c r="I17" s="21">
        <v>12.3</v>
      </c>
    </row>
    <row r="18" spans="1:9" x14ac:dyDescent="0.3">
      <c r="A18" s="19">
        <v>1290</v>
      </c>
      <c r="B18" s="19" t="s">
        <v>124</v>
      </c>
      <c r="C18" s="19" t="s">
        <v>125</v>
      </c>
      <c r="D18" s="19" t="s">
        <v>105</v>
      </c>
      <c r="E18" s="19" t="s">
        <v>126</v>
      </c>
      <c r="F18" s="19">
        <v>113</v>
      </c>
      <c r="G18" s="19" t="s">
        <v>107</v>
      </c>
      <c r="H18" s="20">
        <v>35798.25</v>
      </c>
      <c r="I18" s="21">
        <v>13.25</v>
      </c>
    </row>
    <row r="19" spans="1:9" x14ac:dyDescent="0.3">
      <c r="A19" s="19">
        <v>1293</v>
      </c>
      <c r="B19" s="19" t="s">
        <v>127</v>
      </c>
      <c r="C19" s="19" t="s">
        <v>128</v>
      </c>
      <c r="D19" s="19" t="s">
        <v>117</v>
      </c>
      <c r="E19" s="19" t="s">
        <v>129</v>
      </c>
      <c r="F19" s="19">
        <v>205</v>
      </c>
      <c r="G19" s="19" t="s">
        <v>119</v>
      </c>
      <c r="H19" s="20">
        <v>35687.25</v>
      </c>
      <c r="I19" s="21">
        <v>10.199999999999999</v>
      </c>
    </row>
    <row r="20" spans="1:9" x14ac:dyDescent="0.3">
      <c r="A20" s="19">
        <v>1299</v>
      </c>
      <c r="B20" s="19" t="s">
        <v>130</v>
      </c>
      <c r="C20" s="19" t="s">
        <v>131</v>
      </c>
      <c r="D20" s="19" t="s">
        <v>132</v>
      </c>
      <c r="E20" s="19" t="s">
        <v>133</v>
      </c>
      <c r="F20" s="19">
        <v>127</v>
      </c>
      <c r="G20" s="19" t="s">
        <v>96</v>
      </c>
      <c r="H20" s="20">
        <v>37611.25</v>
      </c>
      <c r="I20" s="21">
        <v>12.2</v>
      </c>
    </row>
    <row r="21" spans="1:9" x14ac:dyDescent="0.3">
      <c r="A21" s="19">
        <v>1302</v>
      </c>
      <c r="B21" s="19" t="s">
        <v>92</v>
      </c>
      <c r="C21" s="19" t="s">
        <v>134</v>
      </c>
      <c r="D21" s="19" t="s">
        <v>122</v>
      </c>
      <c r="E21" s="19" t="s">
        <v>135</v>
      </c>
      <c r="F21" s="19">
        <v>139</v>
      </c>
      <c r="G21" s="19" t="s">
        <v>96</v>
      </c>
      <c r="H21" s="20">
        <v>35648.25</v>
      </c>
      <c r="I21" s="21">
        <v>14.25</v>
      </c>
    </row>
    <row r="22" spans="1:9" x14ac:dyDescent="0.3">
      <c r="A22" s="19">
        <v>1310</v>
      </c>
      <c r="B22" s="19" t="s">
        <v>92</v>
      </c>
      <c r="C22" s="19" t="s">
        <v>136</v>
      </c>
      <c r="D22" s="19" t="s">
        <v>132</v>
      </c>
      <c r="E22" s="19" t="s">
        <v>137</v>
      </c>
      <c r="F22" s="19">
        <v>137</v>
      </c>
      <c r="G22" s="19" t="s">
        <v>96</v>
      </c>
      <c r="H22" s="20">
        <v>36437.25</v>
      </c>
      <c r="I22" s="21">
        <v>11.5</v>
      </c>
    </row>
    <row r="23" spans="1:9" x14ac:dyDescent="0.3">
      <c r="A23" s="19">
        <v>1329</v>
      </c>
      <c r="B23" s="19" t="s">
        <v>138</v>
      </c>
      <c r="C23" s="19" t="s">
        <v>139</v>
      </c>
      <c r="D23" s="19" t="s">
        <v>110</v>
      </c>
      <c r="E23" s="19" t="s">
        <v>140</v>
      </c>
      <c r="F23" s="19">
        <v>151</v>
      </c>
      <c r="G23" s="19" t="s">
        <v>107</v>
      </c>
      <c r="H23" s="20">
        <v>37309.25</v>
      </c>
      <c r="I23" s="21">
        <v>10.35</v>
      </c>
    </row>
    <row r="24" spans="1:9" x14ac:dyDescent="0.3">
      <c r="A24" s="19">
        <v>1333</v>
      </c>
      <c r="B24" s="19" t="s">
        <v>141</v>
      </c>
      <c r="C24" s="19" t="s">
        <v>142</v>
      </c>
      <c r="D24" s="19" t="s">
        <v>117</v>
      </c>
      <c r="E24" s="19" t="s">
        <v>143</v>
      </c>
      <c r="F24" s="19">
        <v>122</v>
      </c>
      <c r="G24" s="19" t="s">
        <v>119</v>
      </c>
      <c r="H24" s="20">
        <v>37727.25</v>
      </c>
      <c r="I24" s="21">
        <v>10.15</v>
      </c>
    </row>
    <row r="25" spans="1:9" x14ac:dyDescent="0.3">
      <c r="A25" s="19">
        <v>1368</v>
      </c>
      <c r="B25" s="19" t="s">
        <v>144</v>
      </c>
      <c r="C25" s="19" t="s">
        <v>145</v>
      </c>
      <c r="D25" s="19" t="s">
        <v>105</v>
      </c>
      <c r="E25" s="19" t="s">
        <v>146</v>
      </c>
      <c r="F25" s="19">
        <v>132</v>
      </c>
      <c r="G25" s="19" t="s">
        <v>107</v>
      </c>
      <c r="H25" s="20">
        <v>35134.25</v>
      </c>
      <c r="I25" s="21">
        <v>12.25</v>
      </c>
    </row>
    <row r="26" spans="1:9" x14ac:dyDescent="0.3">
      <c r="A26" s="19">
        <v>1509</v>
      </c>
      <c r="B26" s="19" t="s">
        <v>147</v>
      </c>
      <c r="C26" s="19" t="s">
        <v>148</v>
      </c>
      <c r="D26" s="19" t="s">
        <v>94</v>
      </c>
      <c r="E26" s="19" t="s">
        <v>149</v>
      </c>
      <c r="F26" s="19">
        <v>135</v>
      </c>
      <c r="G26" s="19" t="s">
        <v>96</v>
      </c>
      <c r="H26" s="20">
        <v>35965.25</v>
      </c>
      <c r="I26" s="21">
        <v>13.25</v>
      </c>
    </row>
    <row r="27" spans="1:9" x14ac:dyDescent="0.3">
      <c r="A27" s="19">
        <v>1516</v>
      </c>
      <c r="B27" s="19" t="s">
        <v>92</v>
      </c>
      <c r="C27" s="19" t="s">
        <v>4</v>
      </c>
      <c r="D27" s="19" t="s">
        <v>110</v>
      </c>
      <c r="E27" s="19" t="s">
        <v>150</v>
      </c>
      <c r="F27" s="19">
        <v>105</v>
      </c>
      <c r="G27" s="19" t="s">
        <v>107</v>
      </c>
      <c r="H27" s="20">
        <v>35860.25</v>
      </c>
      <c r="I27" s="21">
        <v>9.5</v>
      </c>
    </row>
    <row r="28" spans="1:9" x14ac:dyDescent="0.3">
      <c r="A28" s="19">
        <v>1529</v>
      </c>
      <c r="B28" s="19" t="s">
        <v>151</v>
      </c>
      <c r="C28" s="19" t="s">
        <v>152</v>
      </c>
      <c r="D28" s="19" t="s">
        <v>122</v>
      </c>
      <c r="E28" s="19" t="s">
        <v>153</v>
      </c>
      <c r="F28" s="19">
        <v>129</v>
      </c>
      <c r="G28" s="19" t="s">
        <v>96</v>
      </c>
      <c r="H28" s="20">
        <v>36553.25</v>
      </c>
      <c r="I28" s="21">
        <v>11.3</v>
      </c>
    </row>
    <row r="29" spans="1:9" x14ac:dyDescent="0.3">
      <c r="A29" s="19">
        <v>1656</v>
      </c>
      <c r="B29" s="19" t="s">
        <v>154</v>
      </c>
      <c r="C29" s="19" t="s">
        <v>155</v>
      </c>
      <c r="D29" s="19" t="s">
        <v>132</v>
      </c>
      <c r="E29" s="19" t="s">
        <v>156</v>
      </c>
      <c r="F29" s="19">
        <v>149</v>
      </c>
      <c r="G29" s="19" t="s">
        <v>96</v>
      </c>
      <c r="H29" s="20">
        <v>36873.25</v>
      </c>
      <c r="I29" s="21">
        <v>12.35</v>
      </c>
    </row>
    <row r="30" spans="1:9" x14ac:dyDescent="0.3">
      <c r="A30" s="19">
        <v>1672</v>
      </c>
      <c r="B30" s="19" t="s">
        <v>157</v>
      </c>
      <c r="C30" s="19" t="s">
        <v>158</v>
      </c>
      <c r="D30" s="19" t="s">
        <v>132</v>
      </c>
      <c r="E30" s="19" t="s">
        <v>159</v>
      </c>
      <c r="F30" s="19">
        <v>114</v>
      </c>
      <c r="G30" s="19" t="s">
        <v>96</v>
      </c>
      <c r="H30" s="20">
        <v>37727.25</v>
      </c>
      <c r="I30" s="21">
        <v>11.9</v>
      </c>
    </row>
    <row r="31" spans="1:9" x14ac:dyDescent="0.3">
      <c r="A31" s="19">
        <v>1673</v>
      </c>
      <c r="B31" s="19" t="s">
        <v>160</v>
      </c>
      <c r="C31" s="19" t="s">
        <v>121</v>
      </c>
      <c r="D31" s="19" t="s">
        <v>105</v>
      </c>
      <c r="E31" s="19" t="s">
        <v>161</v>
      </c>
      <c r="F31" s="19">
        <v>112</v>
      </c>
      <c r="G31" s="19" t="s">
        <v>107</v>
      </c>
      <c r="H31" s="20">
        <v>38436.25</v>
      </c>
      <c r="I31" s="21">
        <v>11.85</v>
      </c>
    </row>
    <row r="32" spans="1:9" x14ac:dyDescent="0.3">
      <c r="A32" s="19">
        <v>1676</v>
      </c>
      <c r="B32" s="19" t="s">
        <v>147</v>
      </c>
      <c r="C32" s="19" t="s">
        <v>162</v>
      </c>
      <c r="D32" s="19" t="s">
        <v>122</v>
      </c>
      <c r="E32" s="19" t="s">
        <v>163</v>
      </c>
      <c r="F32" s="19">
        <v>115</v>
      </c>
      <c r="G32" s="19" t="s">
        <v>96</v>
      </c>
      <c r="H32" s="20">
        <v>34633.25</v>
      </c>
      <c r="I32" s="21">
        <v>10.75</v>
      </c>
    </row>
    <row r="33" spans="1:9" x14ac:dyDescent="0.3">
      <c r="A33" s="19">
        <v>1721</v>
      </c>
      <c r="B33" s="19" t="s">
        <v>164</v>
      </c>
      <c r="C33" s="19" t="s">
        <v>165</v>
      </c>
      <c r="D33" s="19" t="s">
        <v>117</v>
      </c>
      <c r="E33" s="19" t="s">
        <v>166</v>
      </c>
      <c r="F33" s="19">
        <v>102</v>
      </c>
      <c r="G33" s="19" t="s">
        <v>119</v>
      </c>
      <c r="H33" s="20">
        <v>37839.25</v>
      </c>
      <c r="I33" s="21">
        <v>9.75</v>
      </c>
    </row>
    <row r="34" spans="1:9" x14ac:dyDescent="0.3">
      <c r="A34" s="19">
        <v>1723</v>
      </c>
      <c r="B34" s="19" t="s">
        <v>167</v>
      </c>
      <c r="C34" s="19" t="s">
        <v>113</v>
      </c>
      <c r="D34" s="19" t="s">
        <v>122</v>
      </c>
      <c r="E34" s="19" t="s">
        <v>168</v>
      </c>
      <c r="F34" s="19">
        <v>145</v>
      </c>
      <c r="G34" s="19" t="s">
        <v>96</v>
      </c>
      <c r="H34" s="20">
        <v>33279.25</v>
      </c>
      <c r="I34" s="21">
        <v>13.95</v>
      </c>
    </row>
    <row r="35" spans="1:9" x14ac:dyDescent="0.3">
      <c r="A35" s="19">
        <v>1758</v>
      </c>
      <c r="B35" s="19" t="s">
        <v>169</v>
      </c>
      <c r="C35" s="19" t="s">
        <v>170</v>
      </c>
      <c r="D35" s="19" t="s">
        <v>110</v>
      </c>
      <c r="E35" s="19" t="s">
        <v>171</v>
      </c>
      <c r="F35" s="19">
        <v>107</v>
      </c>
      <c r="G35" s="19" t="s">
        <v>107</v>
      </c>
      <c r="H35" s="20">
        <v>34776.25</v>
      </c>
      <c r="I35" s="21">
        <v>11.2</v>
      </c>
    </row>
    <row r="36" spans="1:9" x14ac:dyDescent="0.3">
      <c r="A36" s="19">
        <v>1792</v>
      </c>
      <c r="B36" s="19" t="s">
        <v>172</v>
      </c>
      <c r="C36" s="19" t="s">
        <v>173</v>
      </c>
      <c r="D36" s="19" t="s">
        <v>94</v>
      </c>
      <c r="E36" s="19" t="s">
        <v>174</v>
      </c>
      <c r="F36" s="19">
        <v>111</v>
      </c>
      <c r="G36" s="19" t="s">
        <v>96</v>
      </c>
      <c r="H36" s="20">
        <v>37979.25</v>
      </c>
      <c r="I36" s="21">
        <v>10.3</v>
      </c>
    </row>
    <row r="37" spans="1:9" x14ac:dyDescent="0.3">
      <c r="A37" s="19">
        <v>1814</v>
      </c>
      <c r="B37" s="19" t="s">
        <v>175</v>
      </c>
      <c r="C37" s="19" t="s">
        <v>176</v>
      </c>
      <c r="D37" s="19" t="s">
        <v>117</v>
      </c>
      <c r="E37" s="19" t="s">
        <v>177</v>
      </c>
      <c r="F37" s="19">
        <v>103</v>
      </c>
      <c r="G37" s="19" t="s">
        <v>119</v>
      </c>
      <c r="H37" s="20">
        <v>37319.25</v>
      </c>
      <c r="I37" s="21">
        <v>12.25</v>
      </c>
    </row>
    <row r="38" spans="1:9" x14ac:dyDescent="0.3">
      <c r="A38" s="19">
        <v>1908</v>
      </c>
      <c r="B38" s="19" t="s">
        <v>178</v>
      </c>
      <c r="C38" s="19" t="s">
        <v>179</v>
      </c>
      <c r="D38" s="19" t="s">
        <v>94</v>
      </c>
      <c r="E38" s="19" t="s">
        <v>180</v>
      </c>
      <c r="F38" s="19">
        <v>152</v>
      </c>
      <c r="G38" s="19" t="s">
        <v>96</v>
      </c>
      <c r="H38" s="20">
        <v>35565.25</v>
      </c>
      <c r="I38" s="21">
        <v>10.25</v>
      </c>
    </row>
    <row r="39" spans="1:9" x14ac:dyDescent="0.3">
      <c r="A39" s="19">
        <v>1931</v>
      </c>
      <c r="B39" s="19" t="s">
        <v>147</v>
      </c>
      <c r="C39" s="19" t="s">
        <v>181</v>
      </c>
      <c r="D39" s="19" t="s">
        <v>110</v>
      </c>
      <c r="E39" s="19" t="s">
        <v>182</v>
      </c>
      <c r="F39" s="19">
        <v>110</v>
      </c>
      <c r="G39" s="19" t="s">
        <v>107</v>
      </c>
      <c r="H39" s="20">
        <v>37427.25</v>
      </c>
      <c r="I39" s="21">
        <v>9.85</v>
      </c>
    </row>
    <row r="40" spans="1:9" x14ac:dyDescent="0.3">
      <c r="A40" s="19">
        <v>1960</v>
      </c>
      <c r="B40" s="19" t="s">
        <v>183</v>
      </c>
      <c r="C40" s="19" t="s">
        <v>184</v>
      </c>
      <c r="D40" s="19" t="s">
        <v>132</v>
      </c>
      <c r="E40" s="19" t="s">
        <v>185</v>
      </c>
      <c r="F40" s="19">
        <v>150</v>
      </c>
      <c r="G40" s="19" t="s">
        <v>96</v>
      </c>
      <c r="H40" s="20">
        <v>36477.25</v>
      </c>
      <c r="I40" s="21">
        <v>11.65</v>
      </c>
    </row>
    <row r="41" spans="1:9" x14ac:dyDescent="0.3">
      <c r="A41" s="19">
        <v>1964</v>
      </c>
      <c r="B41" s="19" t="s">
        <v>186</v>
      </c>
      <c r="C41" s="19" t="s">
        <v>187</v>
      </c>
      <c r="D41" s="19" t="s">
        <v>110</v>
      </c>
      <c r="E41" s="19" t="s">
        <v>188</v>
      </c>
      <c r="F41" s="19">
        <v>108</v>
      </c>
      <c r="G41" s="19" t="s">
        <v>107</v>
      </c>
      <c r="H41" s="20">
        <v>38307.25</v>
      </c>
      <c r="I41" s="21">
        <v>9.25</v>
      </c>
    </row>
    <row r="42" spans="1:9" x14ac:dyDescent="0.3">
      <c r="A42" s="19">
        <v>1975</v>
      </c>
      <c r="B42" s="19" t="s">
        <v>92</v>
      </c>
      <c r="C42" s="19" t="s">
        <v>189</v>
      </c>
      <c r="D42" s="19" t="s">
        <v>110</v>
      </c>
      <c r="E42" s="19" t="s">
        <v>190</v>
      </c>
      <c r="F42" s="19">
        <v>125</v>
      </c>
      <c r="G42" s="19" t="s">
        <v>107</v>
      </c>
      <c r="H42" s="20">
        <v>39873.25</v>
      </c>
      <c r="I42" s="21">
        <v>9.25</v>
      </c>
    </row>
    <row r="43" spans="1:9" x14ac:dyDescent="0.3">
      <c r="A43" s="19">
        <v>1983</v>
      </c>
      <c r="B43" s="19" t="s">
        <v>186</v>
      </c>
      <c r="C43" s="19" t="s">
        <v>191</v>
      </c>
      <c r="D43" s="19" t="s">
        <v>94</v>
      </c>
      <c r="E43" s="19" t="s">
        <v>192</v>
      </c>
      <c r="F43" s="19">
        <v>154</v>
      </c>
      <c r="G43" s="19" t="s">
        <v>96</v>
      </c>
      <c r="H43" s="20">
        <v>40357.25</v>
      </c>
      <c r="I43" s="21">
        <v>11</v>
      </c>
    </row>
    <row r="44" spans="1:9" x14ac:dyDescent="0.3">
      <c r="A44" s="19">
        <v>1990</v>
      </c>
      <c r="B44" s="19" t="s">
        <v>193</v>
      </c>
      <c r="C44" s="19" t="s">
        <v>194</v>
      </c>
      <c r="D44" s="19" t="s">
        <v>132</v>
      </c>
      <c r="E44" s="19" t="s">
        <v>195</v>
      </c>
      <c r="F44" s="19">
        <v>198</v>
      </c>
      <c r="G44" s="19" t="s">
        <v>96</v>
      </c>
      <c r="H44" s="20">
        <v>40588.25</v>
      </c>
      <c r="I44" s="21">
        <v>10.95</v>
      </c>
    </row>
    <row r="45" spans="1:9" x14ac:dyDescent="0.3">
      <c r="A45" s="19">
        <v>1995</v>
      </c>
      <c r="B45" s="19" t="s">
        <v>147</v>
      </c>
      <c r="C45" s="19" t="s">
        <v>196</v>
      </c>
      <c r="D45" s="19" t="s">
        <v>94</v>
      </c>
      <c r="E45" s="19" t="s">
        <v>197</v>
      </c>
      <c r="F45" s="19">
        <v>198</v>
      </c>
      <c r="G45" s="19" t="s">
        <v>96</v>
      </c>
      <c r="H45" s="20">
        <v>40603.25</v>
      </c>
      <c r="I45" s="21">
        <v>11.75</v>
      </c>
    </row>
    <row r="46" spans="1:9" x14ac:dyDescent="0.3">
      <c r="A46" s="19">
        <v>2006</v>
      </c>
      <c r="B46" s="19" t="s">
        <v>198</v>
      </c>
      <c r="C46" s="19" t="s">
        <v>199</v>
      </c>
      <c r="D46" s="19" t="s">
        <v>117</v>
      </c>
      <c r="E46" s="19" t="s">
        <v>200</v>
      </c>
      <c r="F46" s="19">
        <v>428</v>
      </c>
      <c r="G46" s="19" t="s">
        <v>119</v>
      </c>
      <c r="H46" s="20">
        <v>40729.25</v>
      </c>
      <c r="I46" s="21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20B1-E999-4198-97FF-4EEA7274C4F3}">
  <dimension ref="A1:C18"/>
  <sheetViews>
    <sheetView zoomScale="175" zoomScaleNormal="175" workbookViewId="0">
      <selection activeCell="D2" sqref="D2"/>
    </sheetView>
  </sheetViews>
  <sheetFormatPr defaultRowHeight="15.6" x14ac:dyDescent="0.3"/>
  <cols>
    <col min="1" max="1" width="15" customWidth="1"/>
    <col min="2" max="2" width="11.8984375" customWidth="1"/>
    <col min="3" max="3" width="9.3984375" bestFit="1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41</v>
      </c>
      <c r="B2" t="s">
        <v>42</v>
      </c>
      <c r="C2" s="12">
        <v>43466</v>
      </c>
    </row>
    <row r="3" spans="1:3" x14ac:dyDescent="0.3">
      <c r="A3" t="s">
        <v>43</v>
      </c>
      <c r="B3" t="s">
        <v>44</v>
      </c>
      <c r="C3" s="12">
        <v>43529</v>
      </c>
    </row>
    <row r="4" spans="1:3" x14ac:dyDescent="0.3">
      <c r="A4" t="s">
        <v>45</v>
      </c>
      <c r="B4" t="s">
        <v>46</v>
      </c>
      <c r="C4" s="12">
        <v>43532</v>
      </c>
    </row>
    <row r="5" spans="1:3" x14ac:dyDescent="0.3">
      <c r="A5" t="s">
        <v>47</v>
      </c>
      <c r="B5" t="s">
        <v>46</v>
      </c>
      <c r="C5" s="12">
        <v>43534</v>
      </c>
    </row>
    <row r="6" spans="1:3" x14ac:dyDescent="0.3">
      <c r="A6" t="s">
        <v>47</v>
      </c>
      <c r="B6" t="s">
        <v>48</v>
      </c>
      <c r="C6" s="12">
        <v>43539</v>
      </c>
    </row>
    <row r="7" spans="1:3" x14ac:dyDescent="0.3">
      <c r="A7" t="s">
        <v>49</v>
      </c>
      <c r="B7" t="s">
        <v>44</v>
      </c>
      <c r="C7" s="12">
        <v>43568</v>
      </c>
    </row>
    <row r="8" spans="1:3" x14ac:dyDescent="0.3">
      <c r="A8" t="s">
        <v>43</v>
      </c>
      <c r="B8" t="s">
        <v>44</v>
      </c>
      <c r="C8" s="12">
        <v>43591</v>
      </c>
    </row>
    <row r="9" spans="1:3" x14ac:dyDescent="0.3">
      <c r="A9" t="s">
        <v>50</v>
      </c>
      <c r="B9" t="s">
        <v>44</v>
      </c>
      <c r="C9" s="12">
        <v>43599</v>
      </c>
    </row>
    <row r="10" spans="1:3" x14ac:dyDescent="0.3">
      <c r="A10" t="s">
        <v>50</v>
      </c>
      <c r="B10" t="s">
        <v>51</v>
      </c>
      <c r="C10" s="12">
        <v>43610</v>
      </c>
    </row>
    <row r="11" spans="1:3" x14ac:dyDescent="0.3">
      <c r="A11" t="s">
        <v>45</v>
      </c>
      <c r="B11" t="s">
        <v>48</v>
      </c>
      <c r="C11" s="12">
        <v>43645</v>
      </c>
    </row>
    <row r="12" spans="1:3" x14ac:dyDescent="0.3">
      <c r="A12" t="s">
        <v>52</v>
      </c>
      <c r="B12" t="s">
        <v>42</v>
      </c>
      <c r="C12" s="12">
        <v>43737</v>
      </c>
    </row>
    <row r="15" spans="1:3" x14ac:dyDescent="0.3">
      <c r="A15" s="13" t="s">
        <v>81</v>
      </c>
      <c r="B15" s="13"/>
    </row>
    <row r="16" spans="1:3" x14ac:dyDescent="0.3">
      <c r="A16" t="str" cm="1">
        <f t="array" ref="A16:A18">_xlfn.UNIQUE(Table10[Customer Name],,TRUE)</f>
        <v>Fife, Grant</v>
      </c>
    </row>
    <row r="17" spans="1:1" x14ac:dyDescent="0.3">
      <c r="A17" t="str">
        <v>Larson, Lynn</v>
      </c>
    </row>
    <row r="18" spans="1:1" x14ac:dyDescent="0.3">
      <c r="A18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E11F-2A54-4D3D-9470-D2C438F02B1A}">
  <dimension ref="A1:D12"/>
  <sheetViews>
    <sheetView zoomScale="175" zoomScaleNormal="175" workbookViewId="0">
      <selection activeCell="D2" sqref="D2"/>
    </sheetView>
  </sheetViews>
  <sheetFormatPr defaultRowHeight="15.6" x14ac:dyDescent="0.3"/>
  <cols>
    <col min="1" max="1" width="10.19921875" customWidth="1"/>
    <col min="2" max="2" width="10.59765625" customWidth="1"/>
  </cols>
  <sheetData>
    <row r="1" spans="1:4" x14ac:dyDescent="0.3">
      <c r="A1" t="s">
        <v>53</v>
      </c>
      <c r="B1" t="s">
        <v>54</v>
      </c>
      <c r="D1" s="13" t="s">
        <v>69</v>
      </c>
    </row>
    <row r="2" spans="1:4" x14ac:dyDescent="0.3">
      <c r="A2" t="s">
        <v>55</v>
      </c>
      <c r="B2" t="s">
        <v>62</v>
      </c>
      <c r="D2" t="str" cm="1">
        <f t="array" ref="D2:D8">_xlfn.UNIQUE(B2:B12&amp;" "&amp;A2:A12)</f>
        <v>Grant Fife</v>
      </c>
    </row>
    <row r="3" spans="1:4" x14ac:dyDescent="0.3">
      <c r="A3" t="s">
        <v>56</v>
      </c>
      <c r="B3" t="s">
        <v>63</v>
      </c>
      <c r="D3" t="str">
        <v>Barbara Pruitt</v>
      </c>
    </row>
    <row r="4" spans="1:4" x14ac:dyDescent="0.3">
      <c r="A4" t="s">
        <v>57</v>
      </c>
      <c r="B4" t="s">
        <v>64</v>
      </c>
      <c r="D4" t="str">
        <v>Frances Horn</v>
      </c>
    </row>
    <row r="5" spans="1:4" x14ac:dyDescent="0.3">
      <c r="A5" t="s">
        <v>58</v>
      </c>
      <c r="B5" t="s">
        <v>65</v>
      </c>
      <c r="D5" t="str">
        <v>Alicia Barrett</v>
      </c>
    </row>
    <row r="6" spans="1:4" x14ac:dyDescent="0.3">
      <c r="A6" t="s">
        <v>58</v>
      </c>
      <c r="B6" t="s">
        <v>65</v>
      </c>
      <c r="D6" t="str">
        <v>Lynn Larson</v>
      </c>
    </row>
    <row r="7" spans="1:4" x14ac:dyDescent="0.3">
      <c r="A7" t="s">
        <v>59</v>
      </c>
      <c r="B7" t="s">
        <v>66</v>
      </c>
      <c r="D7" t="str">
        <v>Anthony Snook</v>
      </c>
    </row>
    <row r="8" spans="1:4" x14ac:dyDescent="0.3">
      <c r="A8" t="s">
        <v>56</v>
      </c>
      <c r="B8" t="s">
        <v>63</v>
      </c>
      <c r="D8" t="str">
        <v>Charity Brown</v>
      </c>
    </row>
    <row r="9" spans="1:4" x14ac:dyDescent="0.3">
      <c r="A9" t="s">
        <v>60</v>
      </c>
      <c r="B9" t="s">
        <v>67</v>
      </c>
    </row>
    <row r="10" spans="1:4" x14ac:dyDescent="0.3">
      <c r="A10" t="s">
        <v>60</v>
      </c>
      <c r="B10" t="s">
        <v>67</v>
      </c>
    </row>
    <row r="11" spans="1:4" x14ac:dyDescent="0.3">
      <c r="A11" t="s">
        <v>57</v>
      </c>
      <c r="B11" t="s">
        <v>64</v>
      </c>
    </row>
    <row r="12" spans="1:4" x14ac:dyDescent="0.3">
      <c r="A12" t="s">
        <v>61</v>
      </c>
      <c r="B12" t="s">
        <v>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71E3-F909-44EF-BB0E-AAC4319C6E4D}">
  <dimension ref="A1:I10"/>
  <sheetViews>
    <sheetView zoomScale="160" zoomScaleNormal="160" workbookViewId="0">
      <selection activeCell="A13" sqref="A13"/>
    </sheetView>
  </sheetViews>
  <sheetFormatPr defaultRowHeight="15.6" x14ac:dyDescent="0.3"/>
  <cols>
    <col min="1" max="1" width="8.69921875" bestFit="1" customWidth="1"/>
    <col min="2" max="2" width="13" bestFit="1" customWidth="1"/>
    <col min="3" max="3" width="9.69921875" bestFit="1" customWidth="1"/>
    <col min="4" max="4" width="8.69921875" bestFit="1" customWidth="1"/>
    <col min="5" max="5" width="8.09765625" bestFit="1" customWidth="1"/>
    <col min="8" max="8" width="6.59765625" bestFit="1" customWidth="1"/>
    <col min="9" max="9" width="10.8984375" bestFit="1" customWidth="1"/>
  </cols>
  <sheetData>
    <row r="1" spans="1:9" x14ac:dyDescent="0.3">
      <c r="A1" t="s">
        <v>1</v>
      </c>
      <c r="B1" t="s">
        <v>70</v>
      </c>
      <c r="C1" t="s">
        <v>2</v>
      </c>
      <c r="D1" t="s">
        <v>71</v>
      </c>
      <c r="E1" t="s">
        <v>72</v>
      </c>
      <c r="H1" s="13" t="s">
        <v>1</v>
      </c>
      <c r="I1" s="13" t="s">
        <v>80</v>
      </c>
    </row>
    <row r="2" spans="1:9" x14ac:dyDescent="0.3">
      <c r="A2" t="s">
        <v>8</v>
      </c>
      <c r="B2" t="s">
        <v>73</v>
      </c>
      <c r="C2" t="s">
        <v>75</v>
      </c>
      <c r="D2" t="s">
        <v>77</v>
      </c>
      <c r="E2" s="4">
        <v>468</v>
      </c>
      <c r="H2" t="str" cm="1">
        <f t="array" ref="H2:I3">_xlfn.UNIQUE(Table9[[Region]:[SalesPerson]])</f>
        <v>North</v>
      </c>
      <c r="I2" t="str">
        <v>Buchanan</v>
      </c>
    </row>
    <row r="3" spans="1:9" x14ac:dyDescent="0.3">
      <c r="A3" t="s">
        <v>8</v>
      </c>
      <c r="B3" t="s">
        <v>74</v>
      </c>
      <c r="C3" t="s">
        <v>75</v>
      </c>
      <c r="D3" t="s">
        <v>77</v>
      </c>
      <c r="E3" s="4">
        <v>944</v>
      </c>
      <c r="H3" t="str">
        <v>North</v>
      </c>
      <c r="I3" t="str">
        <v>Davolio</v>
      </c>
    </row>
    <row r="4" spans="1:9" x14ac:dyDescent="0.3">
      <c r="A4" t="s">
        <v>8</v>
      </c>
      <c r="B4" t="s">
        <v>73</v>
      </c>
      <c r="C4" t="s">
        <v>76</v>
      </c>
      <c r="D4" t="s">
        <v>77</v>
      </c>
      <c r="E4" s="4">
        <v>423</v>
      </c>
    </row>
    <row r="5" spans="1:9" x14ac:dyDescent="0.3">
      <c r="A5" t="s">
        <v>8</v>
      </c>
      <c r="B5" t="s">
        <v>74</v>
      </c>
      <c r="C5" t="s">
        <v>76</v>
      </c>
      <c r="D5" t="s">
        <v>77</v>
      </c>
      <c r="E5" s="4">
        <v>822</v>
      </c>
    </row>
    <row r="6" spans="1:9" x14ac:dyDescent="0.3">
      <c r="A6" t="s">
        <v>8</v>
      </c>
      <c r="B6" t="s">
        <v>73</v>
      </c>
      <c r="C6" t="s">
        <v>75</v>
      </c>
      <c r="D6" t="s">
        <v>78</v>
      </c>
      <c r="E6" s="4">
        <v>339</v>
      </c>
    </row>
    <row r="7" spans="1:9" x14ac:dyDescent="0.3">
      <c r="A7" t="s">
        <v>8</v>
      </c>
      <c r="B7" t="s">
        <v>74</v>
      </c>
      <c r="C7" t="s">
        <v>75</v>
      </c>
      <c r="D7" t="s">
        <v>78</v>
      </c>
      <c r="E7" s="4">
        <v>579</v>
      </c>
    </row>
    <row r="8" spans="1:9" x14ac:dyDescent="0.3">
      <c r="A8" t="s">
        <v>8</v>
      </c>
      <c r="B8" t="s">
        <v>73</v>
      </c>
      <c r="C8" t="s">
        <v>76</v>
      </c>
      <c r="D8" t="s">
        <v>78</v>
      </c>
      <c r="E8" s="4">
        <v>787</v>
      </c>
    </row>
    <row r="9" spans="1:9" x14ac:dyDescent="0.3">
      <c r="A9" t="s">
        <v>8</v>
      </c>
      <c r="B9" t="s">
        <v>74</v>
      </c>
      <c r="C9" t="s">
        <v>76</v>
      </c>
      <c r="D9" t="s">
        <v>79</v>
      </c>
      <c r="E9" s="4">
        <v>435</v>
      </c>
    </row>
    <row r="10" spans="1:9" x14ac:dyDescent="0.3">
      <c r="A10" t="s">
        <v>8</v>
      </c>
      <c r="B10" t="s">
        <v>73</v>
      </c>
      <c r="C10" t="s">
        <v>75</v>
      </c>
      <c r="D10" t="s">
        <v>79</v>
      </c>
      <c r="E10" s="4">
        <v>835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E8F8-7430-4B02-B236-F46F248920F2}">
  <dimension ref="A1:C17"/>
  <sheetViews>
    <sheetView zoomScale="205" zoomScaleNormal="205" workbookViewId="0">
      <selection activeCell="C1" sqref="C1"/>
    </sheetView>
  </sheetViews>
  <sheetFormatPr defaultRowHeight="15.6" x14ac:dyDescent="0.3"/>
  <sheetData>
    <row r="1" spans="1:3" x14ac:dyDescent="0.3">
      <c r="A1" t="s">
        <v>36</v>
      </c>
      <c r="C1" s="13" t="s">
        <v>37</v>
      </c>
    </row>
    <row r="2" spans="1:3" x14ac:dyDescent="0.3">
      <c r="A2" t="s">
        <v>4</v>
      </c>
      <c r="C2" t="str" cm="1">
        <f t="array" ref="C2:C9">_xlfn._xlws.SORT(_xlfn.UNIQUE(Table6[SalesRep]))</f>
        <v>Amy</v>
      </c>
    </row>
    <row r="3" spans="1:3" x14ac:dyDescent="0.3">
      <c r="A3" t="s">
        <v>12</v>
      </c>
      <c r="C3" t="str">
        <v>Fred</v>
      </c>
    </row>
    <row r="4" spans="1:3" x14ac:dyDescent="0.3">
      <c r="A4" t="s">
        <v>10</v>
      </c>
      <c r="C4" t="str">
        <v>Fritz</v>
      </c>
    </row>
    <row r="5" spans="1:3" x14ac:dyDescent="0.3">
      <c r="A5" t="s">
        <v>23</v>
      </c>
      <c r="C5" t="str">
        <v>Hector</v>
      </c>
    </row>
    <row r="6" spans="1:3" x14ac:dyDescent="0.3">
      <c r="A6" t="s">
        <v>24</v>
      </c>
      <c r="C6" t="str">
        <v>Sal</v>
      </c>
    </row>
    <row r="7" spans="1:3" x14ac:dyDescent="0.3">
      <c r="A7" t="s">
        <v>31</v>
      </c>
      <c r="C7" t="str">
        <v>Srivan</v>
      </c>
    </row>
    <row r="8" spans="1:3" x14ac:dyDescent="0.3">
      <c r="A8" t="s">
        <v>32</v>
      </c>
      <c r="C8" t="str">
        <v>Tom</v>
      </c>
    </row>
    <row r="9" spans="1:3" x14ac:dyDescent="0.3">
      <c r="A9" t="s">
        <v>26</v>
      </c>
      <c r="C9" t="str">
        <v>Xi</v>
      </c>
    </row>
    <row r="10" spans="1:3" x14ac:dyDescent="0.3">
      <c r="A10" t="s">
        <v>4</v>
      </c>
    </row>
    <row r="11" spans="1:3" x14ac:dyDescent="0.3">
      <c r="A11" t="s">
        <v>12</v>
      </c>
    </row>
    <row r="12" spans="1:3" x14ac:dyDescent="0.3">
      <c r="A12" t="s">
        <v>10</v>
      </c>
    </row>
    <row r="13" spans="1:3" x14ac:dyDescent="0.3">
      <c r="A13" t="s">
        <v>23</v>
      </c>
    </row>
    <row r="14" spans="1:3" x14ac:dyDescent="0.3">
      <c r="A14" t="s">
        <v>24</v>
      </c>
    </row>
    <row r="15" spans="1:3" x14ac:dyDescent="0.3">
      <c r="A15" t="s">
        <v>31</v>
      </c>
    </row>
    <row r="16" spans="1:3" x14ac:dyDescent="0.3">
      <c r="A16" t="s">
        <v>32</v>
      </c>
    </row>
    <row r="17" spans="1:1" x14ac:dyDescent="0.3">
      <c r="A17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A85E-2836-4998-B8D5-A75E8D905237}">
  <dimension ref="A1:J13"/>
  <sheetViews>
    <sheetView zoomScale="220" zoomScaleNormal="220" workbookViewId="0">
      <selection activeCell="H13" sqref="H13"/>
    </sheetView>
  </sheetViews>
  <sheetFormatPr defaultRowHeight="15.6" x14ac:dyDescent="0.3"/>
  <sheetData>
    <row r="1" spans="1:10" x14ac:dyDescent="0.3">
      <c r="A1" s="1" t="s">
        <v>1</v>
      </c>
      <c r="B1" s="1" t="s">
        <v>18</v>
      </c>
      <c r="C1" s="1" t="s">
        <v>2</v>
      </c>
      <c r="D1" s="1" t="s">
        <v>19</v>
      </c>
      <c r="G1" s="1" t="s">
        <v>259</v>
      </c>
    </row>
    <row r="2" spans="1:10" x14ac:dyDescent="0.3">
      <c r="A2" t="s">
        <v>5</v>
      </c>
      <c r="B2" t="s">
        <v>4</v>
      </c>
      <c r="C2" t="s">
        <v>11</v>
      </c>
      <c r="D2" s="6">
        <v>6380</v>
      </c>
      <c r="G2" t="str" cm="1">
        <f t="array" ref="G2:J7">_xlfn._xlws.SORT(A2:D7,4,-1)</f>
        <v>West</v>
      </c>
      <c r="H2" t="str">
        <v>Sravan</v>
      </c>
      <c r="I2" t="str">
        <v>Grape</v>
      </c>
      <c r="J2">
        <v>7195</v>
      </c>
    </row>
    <row r="3" spans="1:10" x14ac:dyDescent="0.3">
      <c r="A3" t="s">
        <v>7</v>
      </c>
      <c r="B3" t="s">
        <v>12</v>
      </c>
      <c r="C3" t="s">
        <v>21</v>
      </c>
      <c r="D3" s="6">
        <v>5619</v>
      </c>
      <c r="G3" t="str">
        <v>East</v>
      </c>
      <c r="H3" t="str">
        <v>Tom</v>
      </c>
      <c r="I3" t="str">
        <v>Apple</v>
      </c>
      <c r="J3">
        <v>6380</v>
      </c>
    </row>
    <row r="4" spans="1:10" x14ac:dyDescent="0.3">
      <c r="A4" t="s">
        <v>8</v>
      </c>
      <c r="B4" t="s">
        <v>10</v>
      </c>
      <c r="C4" t="s">
        <v>22</v>
      </c>
      <c r="D4" s="6">
        <v>4565</v>
      </c>
      <c r="G4" t="str">
        <v>West</v>
      </c>
      <c r="H4" t="str">
        <v>Fred</v>
      </c>
      <c r="I4" t="str">
        <v>Grape</v>
      </c>
      <c r="J4">
        <v>5619</v>
      </c>
    </row>
    <row r="5" spans="1:10" x14ac:dyDescent="0.3">
      <c r="A5" t="s">
        <v>6</v>
      </c>
      <c r="B5" t="s">
        <v>23</v>
      </c>
      <c r="C5" t="s">
        <v>13</v>
      </c>
      <c r="D5" s="6">
        <v>5323</v>
      </c>
      <c r="G5" t="str">
        <v>South</v>
      </c>
      <c r="H5" t="str">
        <v>Sal</v>
      </c>
      <c r="I5" t="str">
        <v>Banana</v>
      </c>
      <c r="J5">
        <v>5323</v>
      </c>
    </row>
    <row r="6" spans="1:10" x14ac:dyDescent="0.3">
      <c r="A6" t="s">
        <v>5</v>
      </c>
      <c r="B6" t="s">
        <v>24</v>
      </c>
      <c r="C6" t="s">
        <v>11</v>
      </c>
      <c r="D6" s="6">
        <v>4394</v>
      </c>
      <c r="G6" t="str">
        <v>North</v>
      </c>
      <c r="H6" t="str">
        <v>Amy</v>
      </c>
      <c r="I6" t="str">
        <v>Pear</v>
      </c>
      <c r="J6">
        <v>4565</v>
      </c>
    </row>
    <row r="7" spans="1:10" x14ac:dyDescent="0.3">
      <c r="A7" t="s">
        <v>7</v>
      </c>
      <c r="B7" t="s">
        <v>27</v>
      </c>
      <c r="C7" t="s">
        <v>21</v>
      </c>
      <c r="D7" s="6">
        <v>7195</v>
      </c>
      <c r="G7" t="str">
        <v>East</v>
      </c>
      <c r="H7" t="str">
        <v>Fritz</v>
      </c>
      <c r="I7" t="str">
        <v>Apple</v>
      </c>
      <c r="J7">
        <v>4394</v>
      </c>
    </row>
    <row r="13" spans="1:10" x14ac:dyDescent="0.3">
      <c r="H13" t="e" cm="1">
        <f t="array" ref="H13">sort</f>
        <v>#NAME?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6520-D938-425E-B9D1-6B01EBB69902}">
  <dimension ref="A1:F8"/>
  <sheetViews>
    <sheetView zoomScale="220" zoomScaleNormal="220" workbookViewId="0">
      <selection activeCell="E2" sqref="E2"/>
    </sheetView>
  </sheetViews>
  <sheetFormatPr defaultRowHeight="15.6" x14ac:dyDescent="0.3"/>
  <sheetData>
    <row r="1" spans="1:6" x14ac:dyDescent="0.3">
      <c r="A1" s="1" t="s">
        <v>29</v>
      </c>
      <c r="B1" s="1" t="s">
        <v>30</v>
      </c>
      <c r="E1" s="1" t="s">
        <v>29</v>
      </c>
      <c r="F1" s="1" t="s">
        <v>30</v>
      </c>
    </row>
    <row r="2" spans="1:6" x14ac:dyDescent="0.3">
      <c r="A2" t="s">
        <v>4</v>
      </c>
      <c r="B2">
        <v>52</v>
      </c>
      <c r="E2" t="str" cm="1">
        <f t="array" ref="E2:F8">_xlfn.SORTBY(A2:B8,B2:B8)</f>
        <v>Srivan</v>
      </c>
      <c r="F2">
        <v>19</v>
      </c>
    </row>
    <row r="3" spans="1:6" x14ac:dyDescent="0.3">
      <c r="A3" t="s">
        <v>12</v>
      </c>
      <c r="B3">
        <v>65</v>
      </c>
      <c r="E3" t="str">
        <v>Hector</v>
      </c>
      <c r="F3">
        <v>19</v>
      </c>
    </row>
    <row r="4" spans="1:6" x14ac:dyDescent="0.3">
      <c r="A4" t="s">
        <v>10</v>
      </c>
      <c r="B4">
        <v>22</v>
      </c>
      <c r="E4" t="str">
        <v>Amy</v>
      </c>
      <c r="F4">
        <v>22</v>
      </c>
    </row>
    <row r="5" spans="1:6" x14ac:dyDescent="0.3">
      <c r="A5" t="s">
        <v>23</v>
      </c>
      <c r="B5">
        <v>73</v>
      </c>
      <c r="E5" t="str">
        <v>Xi</v>
      </c>
      <c r="F5">
        <v>39</v>
      </c>
    </row>
    <row r="6" spans="1:6" x14ac:dyDescent="0.3">
      <c r="A6" t="s">
        <v>31</v>
      </c>
      <c r="B6">
        <v>19</v>
      </c>
      <c r="E6" t="str">
        <v>Tom</v>
      </c>
      <c r="F6">
        <v>52</v>
      </c>
    </row>
    <row r="7" spans="1:6" x14ac:dyDescent="0.3">
      <c r="A7" t="s">
        <v>32</v>
      </c>
      <c r="B7">
        <v>39</v>
      </c>
      <c r="E7" t="str">
        <v>Fred</v>
      </c>
      <c r="F7">
        <v>65</v>
      </c>
    </row>
    <row r="8" spans="1:6" x14ac:dyDescent="0.3">
      <c r="A8" t="s">
        <v>26</v>
      </c>
      <c r="B8">
        <v>19</v>
      </c>
      <c r="E8" t="str">
        <v>Sal</v>
      </c>
      <c r="F8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784C-3E6E-4019-AE0D-FB8C9E07D3CD}">
  <dimension ref="A1:H9"/>
  <sheetViews>
    <sheetView zoomScale="190" zoomScaleNormal="190" workbookViewId="0">
      <selection activeCell="D1" sqref="D1"/>
    </sheetView>
  </sheetViews>
  <sheetFormatPr defaultRowHeight="15.6" x14ac:dyDescent="0.3"/>
  <sheetData>
    <row r="1" spans="1:8" x14ac:dyDescent="0.3">
      <c r="A1" s="72" t="s">
        <v>34</v>
      </c>
      <c r="B1" s="72"/>
      <c r="C1" s="72"/>
      <c r="F1" s="72" t="s">
        <v>35</v>
      </c>
      <c r="G1" s="72"/>
      <c r="H1" s="72"/>
    </row>
    <row r="2" spans="1:8" x14ac:dyDescent="0.3">
      <c r="A2" s="1" t="s">
        <v>1</v>
      </c>
      <c r="B2" s="1" t="s">
        <v>29</v>
      </c>
      <c r="C2" s="1" t="s">
        <v>30</v>
      </c>
      <c r="F2" s="1" t="s">
        <v>1</v>
      </c>
      <c r="G2" s="1" t="s">
        <v>33</v>
      </c>
      <c r="H2" s="1" t="s">
        <v>30</v>
      </c>
    </row>
    <row r="3" spans="1:8" x14ac:dyDescent="0.3">
      <c r="A3" t="s">
        <v>5</v>
      </c>
      <c r="B3" t="s">
        <v>4</v>
      </c>
      <c r="C3">
        <v>52</v>
      </c>
      <c r="F3" t="str" cm="1">
        <f t="array" ref="F3:H9">_xlfn.SORTBY(A3:C9,A3:A9,1,C3:C9,-1)</f>
        <v>East</v>
      </c>
      <c r="G3" t="str">
        <v>Tom</v>
      </c>
      <c r="H3">
        <v>52</v>
      </c>
    </row>
    <row r="4" spans="1:8" x14ac:dyDescent="0.3">
      <c r="A4" t="s">
        <v>7</v>
      </c>
      <c r="B4" t="s">
        <v>12</v>
      </c>
      <c r="C4">
        <v>65</v>
      </c>
      <c r="F4" t="str">
        <v>East</v>
      </c>
      <c r="G4" t="str">
        <v>Srivan</v>
      </c>
      <c r="H4">
        <v>19</v>
      </c>
    </row>
    <row r="5" spans="1:8" x14ac:dyDescent="0.3">
      <c r="A5" t="s">
        <v>8</v>
      </c>
      <c r="B5" t="s">
        <v>10</v>
      </c>
      <c r="C5">
        <v>22</v>
      </c>
      <c r="F5" t="str">
        <v>North</v>
      </c>
      <c r="G5" t="str">
        <v>Amy</v>
      </c>
      <c r="H5">
        <v>22</v>
      </c>
    </row>
    <row r="6" spans="1:8" x14ac:dyDescent="0.3">
      <c r="A6" t="s">
        <v>6</v>
      </c>
      <c r="B6" t="s">
        <v>23</v>
      </c>
      <c r="C6">
        <v>73</v>
      </c>
      <c r="F6" t="str">
        <v>North</v>
      </c>
      <c r="G6" t="str">
        <v>Hector</v>
      </c>
      <c r="H6">
        <v>19</v>
      </c>
    </row>
    <row r="7" spans="1:8" x14ac:dyDescent="0.3">
      <c r="A7" t="s">
        <v>5</v>
      </c>
      <c r="B7" t="s">
        <v>31</v>
      </c>
      <c r="C7">
        <v>19</v>
      </c>
      <c r="F7" t="str">
        <v>South</v>
      </c>
      <c r="G7" t="str">
        <v>Sal</v>
      </c>
      <c r="H7">
        <v>73</v>
      </c>
    </row>
    <row r="8" spans="1:8" x14ac:dyDescent="0.3">
      <c r="A8" t="s">
        <v>7</v>
      </c>
      <c r="B8" t="s">
        <v>32</v>
      </c>
      <c r="C8">
        <v>39</v>
      </c>
      <c r="F8" t="str">
        <v>West</v>
      </c>
      <c r="G8" t="str">
        <v>Fred</v>
      </c>
      <c r="H8">
        <v>65</v>
      </c>
    </row>
    <row r="9" spans="1:8" x14ac:dyDescent="0.3">
      <c r="A9" t="s">
        <v>8</v>
      </c>
      <c r="B9" t="s">
        <v>26</v>
      </c>
      <c r="C9">
        <v>19</v>
      </c>
      <c r="F9" t="str">
        <v>West</v>
      </c>
      <c r="G9" t="str">
        <v>Xi</v>
      </c>
      <c r="H9">
        <v>39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A9D6-4FE8-40CB-BB46-18C24BE76E83}">
  <dimension ref="A1:I8"/>
  <sheetViews>
    <sheetView zoomScale="175" zoomScaleNormal="175" workbookViewId="0">
      <selection activeCell="G2" sqref="G2"/>
    </sheetView>
  </sheetViews>
  <sheetFormatPr defaultRowHeight="15.6" x14ac:dyDescent="0.3"/>
  <cols>
    <col min="2" max="2" width="9.19921875" customWidth="1"/>
  </cols>
  <sheetData>
    <row r="1" spans="1:9" ht="23.4" x14ac:dyDescent="0.45">
      <c r="A1" s="5" t="s">
        <v>17</v>
      </c>
      <c r="F1" s="7" t="s">
        <v>2</v>
      </c>
      <c r="G1" s="8" t="s">
        <v>22</v>
      </c>
    </row>
    <row r="2" spans="1:9" x14ac:dyDescent="0.3">
      <c r="F2" s="7" t="s">
        <v>1</v>
      </c>
      <c r="G2" s="8" t="s">
        <v>6</v>
      </c>
    </row>
    <row r="3" spans="1:9" x14ac:dyDescent="0.3">
      <c r="A3" t="s">
        <v>1</v>
      </c>
      <c r="B3" t="s">
        <v>18</v>
      </c>
      <c r="C3" t="s">
        <v>2</v>
      </c>
      <c r="D3" t="s">
        <v>19</v>
      </c>
      <c r="F3" s="9" t="s">
        <v>1</v>
      </c>
      <c r="G3" s="10" t="s">
        <v>18</v>
      </c>
      <c r="H3" s="10" t="s">
        <v>2</v>
      </c>
      <c r="I3" s="11" t="s">
        <v>19</v>
      </c>
    </row>
    <row r="4" spans="1:9" x14ac:dyDescent="0.3">
      <c r="A4" t="s">
        <v>5</v>
      </c>
      <c r="B4" t="s">
        <v>12</v>
      </c>
      <c r="C4" t="s">
        <v>11</v>
      </c>
      <c r="D4" s="6">
        <v>6380</v>
      </c>
      <c r="F4" t="str" cm="1">
        <f t="array" ref="F4:I4">_xlfn._xlws.FILTER(Table3[],Table3[Product]=G1)</f>
        <v xml:space="preserve">North </v>
      </c>
      <c r="G4" t="str">
        <v>Sal</v>
      </c>
      <c r="H4" t="str">
        <v>Pear</v>
      </c>
      <c r="I4">
        <v>5323</v>
      </c>
    </row>
    <row r="5" spans="1:9" x14ac:dyDescent="0.3">
      <c r="A5" t="s">
        <v>7</v>
      </c>
      <c r="B5" t="s">
        <v>10</v>
      </c>
      <c r="C5" t="s">
        <v>13</v>
      </c>
      <c r="D5" s="6">
        <v>5619</v>
      </c>
    </row>
    <row r="6" spans="1:9" x14ac:dyDescent="0.3">
      <c r="A6" t="s">
        <v>20</v>
      </c>
      <c r="B6" t="s">
        <v>23</v>
      </c>
      <c r="C6" t="s">
        <v>22</v>
      </c>
      <c r="D6" s="6">
        <v>5323</v>
      </c>
    </row>
    <row r="7" spans="1:9" x14ac:dyDescent="0.3">
      <c r="A7" t="s">
        <v>6</v>
      </c>
      <c r="B7" t="s">
        <v>24</v>
      </c>
      <c r="C7" t="s">
        <v>13</v>
      </c>
      <c r="D7" s="6">
        <v>1195</v>
      </c>
    </row>
    <row r="8" spans="1:9" x14ac:dyDescent="0.3">
      <c r="A8" t="s">
        <v>5</v>
      </c>
      <c r="B8" t="s">
        <v>25</v>
      </c>
      <c r="C8" t="s">
        <v>13</v>
      </c>
      <c r="D8" s="6">
        <v>2437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1D98-426D-41D0-ACB9-373C0A921D93}">
  <dimension ref="A1:I8"/>
  <sheetViews>
    <sheetView zoomScale="175" zoomScaleNormal="175" workbookViewId="0">
      <selection activeCell="F4" sqref="F4"/>
    </sheetView>
  </sheetViews>
  <sheetFormatPr defaultRowHeight="15.6" x14ac:dyDescent="0.3"/>
  <cols>
    <col min="2" max="2" width="9.19921875" customWidth="1"/>
  </cols>
  <sheetData>
    <row r="1" spans="1:9" ht="23.4" x14ac:dyDescent="0.45">
      <c r="A1" s="5" t="s">
        <v>17</v>
      </c>
      <c r="F1" s="7" t="s">
        <v>2</v>
      </c>
      <c r="G1" s="8" t="s">
        <v>11</v>
      </c>
    </row>
    <row r="2" spans="1:9" x14ac:dyDescent="0.3">
      <c r="F2" s="7" t="s">
        <v>1</v>
      </c>
      <c r="G2" s="8" t="s">
        <v>5</v>
      </c>
    </row>
    <row r="3" spans="1:9" x14ac:dyDescent="0.3">
      <c r="A3" t="s">
        <v>1</v>
      </c>
      <c r="B3" t="s">
        <v>18</v>
      </c>
      <c r="C3" t="s">
        <v>2</v>
      </c>
      <c r="D3" t="s">
        <v>19</v>
      </c>
      <c r="F3" s="9" t="s">
        <v>1</v>
      </c>
      <c r="G3" s="10" t="s">
        <v>18</v>
      </c>
      <c r="H3" s="10" t="s">
        <v>2</v>
      </c>
      <c r="I3" s="11" t="s">
        <v>19</v>
      </c>
    </row>
    <row r="4" spans="1:9" x14ac:dyDescent="0.3">
      <c r="A4" t="s">
        <v>5</v>
      </c>
      <c r="B4" t="s">
        <v>12</v>
      </c>
      <c r="C4" t="s">
        <v>11</v>
      </c>
      <c r="D4" s="6">
        <v>6380</v>
      </c>
      <c r="F4" t="str" cm="1">
        <f t="array" ref="F4:I4">_xlfn._xlws.FILTER(A4:D8,(C4:C8=G1)*(A4:A8=G2))</f>
        <v>East</v>
      </c>
      <c r="G4" t="str">
        <v>Fred</v>
      </c>
      <c r="H4" t="str">
        <v>Apple</v>
      </c>
      <c r="I4">
        <v>6380</v>
      </c>
    </row>
    <row r="5" spans="1:9" x14ac:dyDescent="0.3">
      <c r="A5" t="s">
        <v>7</v>
      </c>
      <c r="B5" t="s">
        <v>10</v>
      </c>
      <c r="C5" t="s">
        <v>13</v>
      </c>
      <c r="D5" s="6">
        <v>5619</v>
      </c>
    </row>
    <row r="6" spans="1:9" x14ac:dyDescent="0.3">
      <c r="A6" t="s">
        <v>20</v>
      </c>
      <c r="B6" t="s">
        <v>23</v>
      </c>
      <c r="C6" t="s">
        <v>22</v>
      </c>
      <c r="D6" s="6">
        <v>5323</v>
      </c>
    </row>
    <row r="7" spans="1:9" x14ac:dyDescent="0.3">
      <c r="A7" t="s">
        <v>6</v>
      </c>
      <c r="B7" t="s">
        <v>24</v>
      </c>
      <c r="C7" t="s">
        <v>13</v>
      </c>
      <c r="D7" s="6">
        <v>1195</v>
      </c>
    </row>
    <row r="8" spans="1:9" x14ac:dyDescent="0.3">
      <c r="A8" t="s">
        <v>5</v>
      </c>
      <c r="B8" t="s">
        <v>25</v>
      </c>
      <c r="C8" t="s">
        <v>13</v>
      </c>
      <c r="D8" s="6">
        <v>2437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7DD3-D1AD-4D99-A3D7-865A78E7F13D}">
  <dimension ref="A1:J7"/>
  <sheetViews>
    <sheetView zoomScale="130" zoomScaleNormal="130" workbookViewId="0">
      <selection activeCell="I9" sqref="I9"/>
    </sheetView>
  </sheetViews>
  <sheetFormatPr defaultRowHeight="15.6" x14ac:dyDescent="0.3"/>
  <sheetData>
    <row r="1" spans="1:10" x14ac:dyDescent="0.3">
      <c r="A1" s="1" t="s">
        <v>1</v>
      </c>
      <c r="B1" s="1" t="s">
        <v>18</v>
      </c>
      <c r="C1" s="1" t="s">
        <v>2</v>
      </c>
      <c r="D1" s="1" t="s">
        <v>19</v>
      </c>
      <c r="G1" s="1" t="s">
        <v>28</v>
      </c>
      <c r="I1" s="1" t="s">
        <v>2</v>
      </c>
      <c r="J1" s="1" t="s">
        <v>19</v>
      </c>
    </row>
    <row r="2" spans="1:10" x14ac:dyDescent="0.3">
      <c r="A2" t="s">
        <v>5</v>
      </c>
      <c r="B2" t="s">
        <v>4</v>
      </c>
      <c r="C2" t="s">
        <v>11</v>
      </c>
      <c r="D2" s="6">
        <v>6380</v>
      </c>
      <c r="G2" s="6">
        <v>5000</v>
      </c>
      <c r="I2" t="str" cm="1">
        <f t="array" ref="I2:J5">_xlfn._xlws.SORT(_xlfn._xlws.FILTER(C2:D7,D2:D7&gt;G2,""),2,-1)</f>
        <v>Grape</v>
      </c>
      <c r="J2">
        <v>7195</v>
      </c>
    </row>
    <row r="3" spans="1:10" x14ac:dyDescent="0.3">
      <c r="A3" t="s">
        <v>7</v>
      </c>
      <c r="B3" t="s">
        <v>12</v>
      </c>
      <c r="C3" t="s">
        <v>21</v>
      </c>
      <c r="D3" s="6">
        <v>5619</v>
      </c>
      <c r="I3" t="str">
        <v>Apple</v>
      </c>
      <c r="J3">
        <v>6380</v>
      </c>
    </row>
    <row r="4" spans="1:10" x14ac:dyDescent="0.3">
      <c r="A4" t="s">
        <v>8</v>
      </c>
      <c r="B4" t="s">
        <v>10</v>
      </c>
      <c r="C4" t="s">
        <v>22</v>
      </c>
      <c r="D4" s="6">
        <v>4565</v>
      </c>
      <c r="I4" t="str">
        <v>Grape</v>
      </c>
      <c r="J4">
        <v>5619</v>
      </c>
    </row>
    <row r="5" spans="1:10" x14ac:dyDescent="0.3">
      <c r="A5" t="s">
        <v>6</v>
      </c>
      <c r="B5" t="s">
        <v>23</v>
      </c>
      <c r="C5" t="s">
        <v>13</v>
      </c>
      <c r="D5" s="6">
        <v>5323</v>
      </c>
      <c r="I5" t="str">
        <v>Banana</v>
      </c>
      <c r="J5">
        <v>5323</v>
      </c>
    </row>
    <row r="6" spans="1:10" x14ac:dyDescent="0.3">
      <c r="A6" t="s">
        <v>5</v>
      </c>
      <c r="B6" t="s">
        <v>24</v>
      </c>
      <c r="C6" t="s">
        <v>11</v>
      </c>
      <c r="D6" s="6">
        <v>4394</v>
      </c>
    </row>
    <row r="7" spans="1:10" x14ac:dyDescent="0.3">
      <c r="A7" t="s">
        <v>7</v>
      </c>
      <c r="B7" t="s">
        <v>27</v>
      </c>
      <c r="C7" t="s">
        <v>21</v>
      </c>
      <c r="D7" s="6">
        <v>7195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5B2A-5C5A-4701-A00A-AA7224B1ECC4}">
  <dimension ref="A1:N11"/>
  <sheetViews>
    <sheetView tabSelected="1" zoomScale="115" zoomScaleNormal="115" workbookViewId="0">
      <selection activeCell="G10" sqref="G10"/>
    </sheetView>
  </sheetViews>
  <sheetFormatPr defaultRowHeight="15.6" x14ac:dyDescent="0.3"/>
  <cols>
    <col min="1" max="1" width="7.09765625" bestFit="1" customWidth="1"/>
    <col min="2" max="2" width="8.59765625" customWidth="1"/>
    <col min="3" max="3" width="11.59765625" bestFit="1" customWidth="1"/>
    <col min="4" max="4" width="7.59765625" customWidth="1"/>
  </cols>
  <sheetData>
    <row r="1" spans="1:14" x14ac:dyDescent="0.3">
      <c r="F1" s="72" t="s">
        <v>15</v>
      </c>
      <c r="G1" s="72"/>
      <c r="H1" s="72"/>
      <c r="I1" s="72"/>
      <c r="K1" s="72" t="s">
        <v>16</v>
      </c>
      <c r="L1" s="72"/>
      <c r="M1" s="72"/>
      <c r="N1" s="72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</row>
    <row r="3" spans="1:14" x14ac:dyDescent="0.3">
      <c r="A3" t="s">
        <v>10</v>
      </c>
      <c r="B3" t="s">
        <v>5</v>
      </c>
      <c r="C3" t="s">
        <v>11</v>
      </c>
      <c r="D3" s="4">
        <v>1.33</v>
      </c>
      <c r="F3" s="2" t="str" cm="1">
        <f t="array" ref="F3:I6">IF(ISBLANK(_xlfn._xlws.FILTER(A3:D9,A3:A9="fred")),"-",_xlfn._xlws.FILTER(A3:D9,A3:A9="fred"))</f>
        <v>Fred</v>
      </c>
      <c r="G3" s="2" t="str">
        <v>South</v>
      </c>
      <c r="H3" s="2" t="str">
        <v>Banana</v>
      </c>
      <c r="I3" s="2">
        <v>0.09</v>
      </c>
      <c r="K3" s="2" t="str" cm="1">
        <f t="array" ref="K3:N6">_xlfn.LET(_xlpm.filterCriteria,"Fred",_xlpm.filterRange,_xlfn._xlws.FILTER(A3:D9, A3:A9=_xlpm.filterCriteria),IF(ISBLANK(_xlpm.filterRange),"-",_xlpm.filterRange))</f>
        <v>Fred</v>
      </c>
      <c r="L3" s="2" t="str">
        <v>South</v>
      </c>
      <c r="M3" s="2" t="str">
        <v>Banana</v>
      </c>
      <c r="N3" s="2">
        <v>0.09</v>
      </c>
    </row>
    <row r="4" spans="1:14" x14ac:dyDescent="0.3">
      <c r="A4" t="s">
        <v>12</v>
      </c>
      <c r="B4" t="s">
        <v>6</v>
      </c>
      <c r="C4" t="s">
        <v>13</v>
      </c>
      <c r="D4" s="4">
        <v>0.09</v>
      </c>
      <c r="F4" s="2" t="str">
        <v>Fred</v>
      </c>
      <c r="G4" s="2" t="str">
        <v>North</v>
      </c>
      <c r="H4" s="2" t="str">
        <v>-</v>
      </c>
      <c r="I4" s="2">
        <v>0.82</v>
      </c>
      <c r="K4" s="2" t="str">
        <v>Fred</v>
      </c>
      <c r="L4" s="2" t="str">
        <v>North</v>
      </c>
      <c r="M4" s="2" t="str">
        <v>-</v>
      </c>
      <c r="N4" s="2">
        <v>0.82</v>
      </c>
    </row>
    <row r="5" spans="1:14" x14ac:dyDescent="0.3">
      <c r="A5" t="s">
        <v>10</v>
      </c>
      <c r="B5" t="s">
        <v>7</v>
      </c>
      <c r="C5" t="s">
        <v>14</v>
      </c>
      <c r="D5" s="4">
        <v>1.85</v>
      </c>
      <c r="F5" s="2" t="str">
        <v>Fred</v>
      </c>
      <c r="G5" s="2" t="str">
        <v>West</v>
      </c>
      <c r="H5" s="2" t="str">
        <v>Banana</v>
      </c>
      <c r="I5" s="2">
        <v>1.25</v>
      </c>
      <c r="K5" s="2" t="str">
        <v>Fred</v>
      </c>
      <c r="L5" s="2" t="str">
        <v>West</v>
      </c>
      <c r="M5" s="2" t="str">
        <v>Banana</v>
      </c>
      <c r="N5" s="2">
        <v>1.25</v>
      </c>
    </row>
    <row r="6" spans="1:14" x14ac:dyDescent="0.3">
      <c r="A6" t="s">
        <v>12</v>
      </c>
      <c r="B6" t="s">
        <v>8</v>
      </c>
      <c r="D6" s="4">
        <v>0.82</v>
      </c>
      <c r="F6" s="2" t="str">
        <v>Fred</v>
      </c>
      <c r="G6" s="2" t="str">
        <v>North</v>
      </c>
      <c r="H6" s="2" t="str">
        <v>Mango</v>
      </c>
      <c r="I6" s="2">
        <v>0.54</v>
      </c>
      <c r="K6" s="2" t="str">
        <v>Fred</v>
      </c>
      <c r="L6" s="2" t="str">
        <v>North</v>
      </c>
      <c r="M6" s="2" t="str">
        <v>Mango</v>
      </c>
      <c r="N6" s="2">
        <v>0.54</v>
      </c>
    </row>
    <row r="7" spans="1:14" x14ac:dyDescent="0.3">
      <c r="A7" t="s">
        <v>12</v>
      </c>
      <c r="B7" t="s">
        <v>7</v>
      </c>
      <c r="C7" t="s">
        <v>13</v>
      </c>
      <c r="D7" s="4">
        <v>1.25</v>
      </c>
    </row>
    <row r="8" spans="1:14" x14ac:dyDescent="0.3">
      <c r="A8" t="s">
        <v>10</v>
      </c>
      <c r="B8" t="s">
        <v>5</v>
      </c>
      <c r="C8" t="s">
        <v>11</v>
      </c>
      <c r="D8" s="4">
        <v>0.72</v>
      </c>
    </row>
    <row r="9" spans="1:14" x14ac:dyDescent="0.3">
      <c r="A9" t="s">
        <v>12</v>
      </c>
      <c r="B9" t="s">
        <v>8</v>
      </c>
      <c r="C9" t="s">
        <v>14</v>
      </c>
      <c r="D9" s="4">
        <v>0.54</v>
      </c>
    </row>
    <row r="10" spans="1:14" x14ac:dyDescent="0.3">
      <c r="G10" s="3" t="s">
        <v>9</v>
      </c>
    </row>
    <row r="11" spans="1:14" x14ac:dyDescent="0.3">
      <c r="G11" s="2">
        <f>_xlfn.LET(_xlpm.x,5,SUM(_xlpm.x,1))</f>
        <v>6</v>
      </c>
    </row>
  </sheetData>
  <mergeCells count="2">
    <mergeCell ref="F1:I1"/>
    <mergeCell ref="K1:N1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8CBE-558B-4DB7-B216-854AD32D3231}">
  <sheetPr>
    <tabColor theme="3" tint="0.79998168889431442"/>
  </sheetPr>
  <dimension ref="A1:E9"/>
  <sheetViews>
    <sheetView workbookViewId="0">
      <selection activeCell="I12" sqref="I12"/>
    </sheetView>
  </sheetViews>
  <sheetFormatPr defaultColWidth="7.59765625" defaultRowHeight="13.2" x14ac:dyDescent="0.25"/>
  <cols>
    <col min="1" max="1" width="9.8984375" style="35" customWidth="1"/>
    <col min="2" max="16384" width="7.59765625" style="35"/>
  </cols>
  <sheetData>
    <row r="1" spans="1:5" x14ac:dyDescent="0.25">
      <c r="A1" s="73" t="s">
        <v>225</v>
      </c>
      <c r="B1" s="73" t="s">
        <v>226</v>
      </c>
      <c r="C1" s="73" t="s">
        <v>227</v>
      </c>
      <c r="D1" s="73" t="s">
        <v>228</v>
      </c>
      <c r="E1" s="73" t="s">
        <v>229</v>
      </c>
    </row>
    <row r="2" spans="1:5" x14ac:dyDescent="0.25">
      <c r="A2" s="36"/>
      <c r="B2" s="36"/>
      <c r="C2" s="36"/>
      <c r="D2" s="36"/>
      <c r="E2" s="36"/>
    </row>
    <row r="3" spans="1:5" x14ac:dyDescent="0.25">
      <c r="A3" s="37" t="s">
        <v>230</v>
      </c>
      <c r="B3" s="38" t="s">
        <v>226</v>
      </c>
      <c r="C3" s="38" t="s">
        <v>227</v>
      </c>
      <c r="D3" s="38" t="s">
        <v>228</v>
      </c>
      <c r="E3" s="38" t="s">
        <v>229</v>
      </c>
    </row>
    <row r="4" spans="1:5" x14ac:dyDescent="0.25">
      <c r="A4" s="35" t="s">
        <v>212</v>
      </c>
      <c r="B4" s="35">
        <v>600</v>
      </c>
      <c r="C4" s="35">
        <v>800</v>
      </c>
      <c r="D4" s="35">
        <v>900</v>
      </c>
      <c r="E4" s="35">
        <v>500</v>
      </c>
    </row>
    <row r="5" spans="1:5" x14ac:dyDescent="0.25">
      <c r="A5" s="35" t="s">
        <v>231</v>
      </c>
      <c r="B5" s="39">
        <v>400</v>
      </c>
      <c r="C5" s="39">
        <v>100</v>
      </c>
      <c r="D5" s="39">
        <v>800</v>
      </c>
      <c r="E5" s="39">
        <v>100</v>
      </c>
    </row>
    <row r="6" spans="1:5" x14ac:dyDescent="0.25">
      <c r="A6" s="35" t="s">
        <v>213</v>
      </c>
      <c r="B6" s="35">
        <v>200</v>
      </c>
      <c r="C6" s="35">
        <v>500</v>
      </c>
      <c r="D6" s="35">
        <v>500</v>
      </c>
      <c r="E6" s="35">
        <v>200</v>
      </c>
    </row>
    <row r="7" spans="1:5" x14ac:dyDescent="0.25">
      <c r="A7" s="35" t="s">
        <v>232</v>
      </c>
      <c r="B7" s="35">
        <v>200</v>
      </c>
      <c r="C7" s="35">
        <v>300</v>
      </c>
      <c r="D7" s="35">
        <v>500</v>
      </c>
      <c r="E7" s="35">
        <v>300</v>
      </c>
    </row>
    <row r="9" spans="1:5" x14ac:dyDescent="0.25">
      <c r="A9" s="40" t="s">
        <v>233</v>
      </c>
      <c r="B9" s="41">
        <f>SUM(B4:B7)</f>
        <v>1400</v>
      </c>
      <c r="C9" s="41">
        <f>SUM(C4:C7)</f>
        <v>1700</v>
      </c>
      <c r="D9" s="41">
        <f>SUM(D4:D7)</f>
        <v>2700</v>
      </c>
      <c r="E9" s="41">
        <f>SUM(E6:E7)</f>
        <v>500</v>
      </c>
    </row>
  </sheetData>
  <dataConsolidate topLabels="1">
    <dataRefs count="1">
      <dataRef ref="A3:E9" sheet="Connecticut" r:id="rId1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6D7D-44C3-4E32-9F62-BF1F7F090B87}">
  <sheetPr>
    <tabColor theme="3" tint="0.79998168889431442"/>
  </sheetPr>
  <dimension ref="A1:E9"/>
  <sheetViews>
    <sheetView workbookViewId="0">
      <selection activeCell="I12" sqref="I12"/>
    </sheetView>
  </sheetViews>
  <sheetFormatPr defaultColWidth="7.59765625" defaultRowHeight="13.2" x14ac:dyDescent="0.25"/>
  <cols>
    <col min="1" max="1" width="9.8984375" style="35" customWidth="1"/>
    <col min="2" max="16384" width="7.59765625" style="35"/>
  </cols>
  <sheetData>
    <row r="1" spans="1:5" x14ac:dyDescent="0.25">
      <c r="A1" s="73" t="s">
        <v>234</v>
      </c>
      <c r="B1" s="73"/>
      <c r="C1" s="73"/>
      <c r="D1" s="73"/>
      <c r="E1" s="73"/>
    </row>
    <row r="3" spans="1:5" x14ac:dyDescent="0.25">
      <c r="A3" s="37" t="s">
        <v>230</v>
      </c>
      <c r="B3" s="38" t="s">
        <v>226</v>
      </c>
      <c r="C3" s="38" t="s">
        <v>227</v>
      </c>
      <c r="D3" s="38" t="s">
        <v>228</v>
      </c>
      <c r="E3" s="38" t="s">
        <v>229</v>
      </c>
    </row>
    <row r="4" spans="1:5" x14ac:dyDescent="0.25">
      <c r="A4" s="35" t="s">
        <v>212</v>
      </c>
      <c r="B4" s="35">
        <v>400</v>
      </c>
      <c r="C4" s="35">
        <v>800</v>
      </c>
      <c r="D4" s="35">
        <v>900</v>
      </c>
      <c r="E4" s="35">
        <v>300</v>
      </c>
    </row>
    <row r="5" spans="1:5" x14ac:dyDescent="0.25">
      <c r="A5" s="35" t="s">
        <v>231</v>
      </c>
      <c r="B5" s="35">
        <v>200</v>
      </c>
      <c r="C5" s="35">
        <v>500</v>
      </c>
      <c r="D5" s="35">
        <v>1200</v>
      </c>
      <c r="E5" s="35">
        <v>100</v>
      </c>
    </row>
    <row r="6" spans="1:5" x14ac:dyDescent="0.25">
      <c r="A6" s="35" t="s">
        <v>213</v>
      </c>
      <c r="B6" s="35">
        <v>300</v>
      </c>
      <c r="C6" s="35">
        <v>400</v>
      </c>
      <c r="D6" s="35">
        <v>1400</v>
      </c>
      <c r="E6" s="35">
        <v>300</v>
      </c>
    </row>
    <row r="7" spans="1:5" x14ac:dyDescent="0.25">
      <c r="A7" s="35" t="s">
        <v>232</v>
      </c>
      <c r="B7" s="35">
        <v>100</v>
      </c>
      <c r="C7" s="35">
        <v>300</v>
      </c>
      <c r="D7" s="35">
        <v>500</v>
      </c>
      <c r="E7" s="35">
        <v>300</v>
      </c>
    </row>
    <row r="9" spans="1:5" x14ac:dyDescent="0.25">
      <c r="A9" s="40" t="s">
        <v>233</v>
      </c>
      <c r="B9" s="41">
        <f>SUM(B4:B7)</f>
        <v>1000</v>
      </c>
      <c r="C9" s="41">
        <f>SUM(C4:C7)</f>
        <v>2000</v>
      </c>
      <c r="D9" s="41">
        <f>SUM(D4:D7)</f>
        <v>4000</v>
      </c>
      <c r="E9" s="41">
        <f>SUM(E4:E7)</f>
        <v>1000</v>
      </c>
    </row>
  </sheetData>
  <dataConsolidate topLabels="1">
    <dataRefs count="3">
      <dataRef ref="A2:E9" sheet="Connecticut" r:id="rId1"/>
      <dataRef ref="A3:E9" sheet="Maine" r:id="rId2"/>
      <dataRef ref="A2:E9" sheet="New Hampshire" r:id="rId3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99B0-C957-4CC5-BC34-29F6F7231E8E}">
  <sheetPr>
    <tabColor theme="3" tint="0.79998168889431442"/>
  </sheetPr>
  <dimension ref="A1:E9"/>
  <sheetViews>
    <sheetView workbookViewId="0">
      <selection activeCell="I12" sqref="I12"/>
    </sheetView>
  </sheetViews>
  <sheetFormatPr defaultColWidth="7.59765625" defaultRowHeight="13.2" x14ac:dyDescent="0.25"/>
  <cols>
    <col min="1" max="1" width="9.8984375" style="35" customWidth="1"/>
    <col min="2" max="16384" width="7.59765625" style="35"/>
  </cols>
  <sheetData>
    <row r="1" spans="1:5" x14ac:dyDescent="0.25">
      <c r="A1" s="73" t="s">
        <v>235</v>
      </c>
      <c r="B1" s="73"/>
      <c r="C1" s="73"/>
      <c r="D1" s="73"/>
      <c r="E1" s="73"/>
    </row>
    <row r="3" spans="1:5" x14ac:dyDescent="0.25">
      <c r="A3" s="37" t="s">
        <v>230</v>
      </c>
      <c r="B3" s="38" t="s">
        <v>226</v>
      </c>
      <c r="C3" s="38" t="s">
        <v>227</v>
      </c>
      <c r="D3" s="38" t="s">
        <v>228</v>
      </c>
      <c r="E3" s="38" t="s">
        <v>229</v>
      </c>
    </row>
    <row r="4" spans="1:5" x14ac:dyDescent="0.25">
      <c r="A4" s="35" t="s">
        <v>212</v>
      </c>
      <c r="B4" s="35">
        <v>500</v>
      </c>
      <c r="C4" s="35">
        <v>600</v>
      </c>
      <c r="D4" s="35">
        <v>700</v>
      </c>
      <c r="E4" s="35">
        <v>400</v>
      </c>
    </row>
    <row r="5" spans="1:5" x14ac:dyDescent="0.25">
      <c r="A5" s="35" t="s">
        <v>231</v>
      </c>
      <c r="B5" s="35">
        <v>300</v>
      </c>
      <c r="C5" s="35">
        <v>200</v>
      </c>
      <c r="D5" s="35">
        <v>500</v>
      </c>
      <c r="E5" s="35">
        <v>600</v>
      </c>
    </row>
    <row r="6" spans="1:5" x14ac:dyDescent="0.25">
      <c r="A6" s="35" t="s">
        <v>213</v>
      </c>
      <c r="B6" s="35">
        <v>200</v>
      </c>
      <c r="C6" s="35">
        <v>400</v>
      </c>
      <c r="D6" s="35">
        <v>500</v>
      </c>
      <c r="E6" s="35">
        <v>100</v>
      </c>
    </row>
    <row r="7" spans="1:5" x14ac:dyDescent="0.25">
      <c r="A7" s="35" t="s">
        <v>232</v>
      </c>
      <c r="B7" s="35">
        <v>300</v>
      </c>
      <c r="C7" s="35">
        <v>300</v>
      </c>
      <c r="D7" s="35">
        <v>100</v>
      </c>
      <c r="E7" s="35">
        <v>200</v>
      </c>
    </row>
    <row r="9" spans="1:5" x14ac:dyDescent="0.25">
      <c r="A9" s="40" t="s">
        <v>233</v>
      </c>
      <c r="B9" s="41">
        <f>SUM(B4:B7)</f>
        <v>1300</v>
      </c>
      <c r="C9" s="41">
        <f>SUM(C4:C7)</f>
        <v>1500</v>
      </c>
      <c r="D9" s="41">
        <f>SUM(D4:D7)</f>
        <v>1800</v>
      </c>
      <c r="E9" s="41">
        <f>SUM(E4:E7)</f>
        <v>1300</v>
      </c>
    </row>
  </sheetData>
  <dataConsolidate/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F945-B5AE-468E-891C-146F9179E5BC}">
  <sheetPr>
    <tabColor theme="3" tint="0.79998168889431442"/>
  </sheetPr>
  <dimension ref="A1:E9"/>
  <sheetViews>
    <sheetView workbookViewId="0">
      <selection activeCell="I12" sqref="I12"/>
    </sheetView>
  </sheetViews>
  <sheetFormatPr defaultColWidth="7.59765625" defaultRowHeight="13.2" x14ac:dyDescent="0.25"/>
  <cols>
    <col min="1" max="1" width="10" style="42" bestFit="1" customWidth="1"/>
    <col min="2" max="16384" width="7.59765625" style="42"/>
  </cols>
  <sheetData>
    <row r="1" spans="1:5" x14ac:dyDescent="0.25">
      <c r="A1" s="74" t="s">
        <v>236</v>
      </c>
      <c r="B1" s="74"/>
      <c r="C1" s="74"/>
      <c r="D1" s="74"/>
      <c r="E1" s="74"/>
    </row>
    <row r="3" spans="1:5" x14ac:dyDescent="0.25">
      <c r="A3" s="43" t="s">
        <v>230</v>
      </c>
      <c r="B3" s="44" t="s">
        <v>226</v>
      </c>
      <c r="C3" s="44" t="s">
        <v>227</v>
      </c>
      <c r="D3" s="44" t="s">
        <v>228</v>
      </c>
      <c r="E3" s="44" t="s">
        <v>229</v>
      </c>
    </row>
    <row r="4" spans="1:5" x14ac:dyDescent="0.25">
      <c r="A4" s="42" t="s">
        <v>212</v>
      </c>
    </row>
    <row r="5" spans="1:5" x14ac:dyDescent="0.25">
      <c r="A5" s="42" t="s">
        <v>231</v>
      </c>
    </row>
    <row r="6" spans="1:5" x14ac:dyDescent="0.25">
      <c r="A6" s="42" t="s">
        <v>213</v>
      </c>
    </row>
    <row r="7" spans="1:5" x14ac:dyDescent="0.25">
      <c r="A7" s="42" t="s">
        <v>232</v>
      </c>
    </row>
    <row r="9" spans="1:5" x14ac:dyDescent="0.25">
      <c r="A9" s="45" t="s">
        <v>233</v>
      </c>
      <c r="B9" s="41">
        <f>SUM(B4:B7)</f>
        <v>0</v>
      </c>
      <c r="C9" s="41">
        <f>SUM(C4:C7)</f>
        <v>0</v>
      </c>
      <c r="D9" s="41">
        <f>SUM(D4:D7)</f>
        <v>0</v>
      </c>
      <c r="E9" s="41">
        <f>SUM(E4:E7)</f>
        <v>0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3F71-5E53-485F-8728-786CF488BD8C}">
  <dimension ref="A1"/>
  <sheetViews>
    <sheetView workbookViewId="0">
      <selection activeCell="AH40" sqref="AH40"/>
    </sheetView>
  </sheetViews>
  <sheetFormatPr defaultColWidth="7.59765625" defaultRowHeight="13.2" x14ac:dyDescent="0.25"/>
  <cols>
    <col min="1" max="16384" width="7.59765625" style="4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IF Function</vt:lpstr>
      <vt:lpstr>Database Functions</vt:lpstr>
      <vt:lpstr>XLOOKUP</vt:lpstr>
      <vt:lpstr>Unique</vt:lpstr>
      <vt:lpstr>Unique Concat</vt:lpstr>
      <vt:lpstr>Unqiue Compare</vt:lpstr>
      <vt:lpstr>Unique Sort</vt:lpstr>
      <vt:lpstr>SORT FUNCTION</vt:lpstr>
      <vt:lpstr>SORTBY</vt:lpstr>
      <vt:lpstr>SORTBY Multple Criteria</vt:lpstr>
      <vt:lpstr>FILTER FUNCTION</vt:lpstr>
      <vt:lpstr>FILTER Multiple Criteria</vt:lpstr>
      <vt:lpstr>SORT and FILTER</vt:lpstr>
      <vt:lpstr>LET Function</vt:lpstr>
      <vt:lpstr>Connecticut</vt:lpstr>
      <vt:lpstr>Maine</vt:lpstr>
      <vt:lpstr>New Hampshire</vt:lpstr>
      <vt:lpstr>consolidatedSummary</vt:lpstr>
      <vt:lpstr>Intro 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 Karim</dc:creator>
  <cp:lastModifiedBy>Kunal Chaurasia</cp:lastModifiedBy>
  <dcterms:created xsi:type="dcterms:W3CDTF">2021-11-23T15:50:29Z</dcterms:created>
  <dcterms:modified xsi:type="dcterms:W3CDTF">2024-03-19T10:21:29Z</dcterms:modified>
</cp:coreProperties>
</file>