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drawings/drawing2.xml" ContentType="application/vnd.openxmlformats-officedocument.drawing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drawings/drawing3.xml" ContentType="application/vnd.openxmlformats-officedocument.drawing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drawings/drawing4.xml" ContentType="application/vnd.openxmlformats-officedocument.drawing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drawings/drawing5.xml" ContentType="application/vnd.openxmlformats-officedocument.drawing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drawings/drawing6.xml" ContentType="application/vnd.openxmlformats-officedocument.drawing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drawings/drawing7.xml" ContentType="application/vnd.openxmlformats-officedocument.drawing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drawings/drawing10.xml" ContentType="application/vnd.openxmlformats-officedocument.drawing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drawings/drawing11.xml" ContentType="application/vnd.openxmlformats-officedocument.drawing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1.bin" ContentType="application/vnd.ms-office.activeX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activeX/activeX5.bin" ContentType="application/vnd.ms-office.activeX"/>
  <Override PartName="/xl/activeX/activeX6.bin" ContentType="application/vnd.ms-office.activeX"/>
  <Override PartName="/xl/activeX/activeX7.bin" ContentType="application/vnd.ms-office.activeX"/>
  <Override PartName="/xl/activeX/activeX8.bin" ContentType="application/vnd.ms-office.activeX"/>
  <Override PartName="/xl/activeX/activeX9.bin" ContentType="application/vnd.ms-office.activeX"/>
  <Override PartName="/xl/activeX/activeX10.bin" ContentType="application/vnd.ms-office.activeX"/>
  <Override PartName="/xl/activeX/activeX11.bin" ContentType="application/vnd.ms-office.activeX"/>
  <Override PartName="/xl/activeX/activeX12.bin" ContentType="application/vnd.ms-office.activeX"/>
  <Override PartName="/xl/activeX/activeX13.bin" ContentType="application/vnd.ms-office.activeX"/>
  <Override PartName="/xl/activeX/activeX14.bin" ContentType="application/vnd.ms-office.activeX"/>
  <Override PartName="/xl/activeX/activeX15.bin" ContentType="application/vnd.ms-office.activeX"/>
  <Override PartName="/xl/activeX/activeX16.bin" ContentType="application/vnd.ms-office.activeX"/>
  <Override PartName="/xl/activeX/activeX17.bin" ContentType="application/vnd.ms-office.activeX"/>
  <Override PartName="/xl/activeX/activeX18.bin" ContentType="application/vnd.ms-office.activeX"/>
  <Override PartName="/xl/activeX/activeX19.bin" ContentType="application/vnd.ms-office.activeX"/>
  <Override PartName="/xl/activeX/activeX20.bin" ContentType="application/vnd.ms-office.activeX"/>
  <Override PartName="/xl/activeX/activeX21.bin" ContentType="application/vnd.ms-office.activeX"/>
  <Override PartName="/xl/activeX/activeX22.bin" ContentType="application/vnd.ms-office.activeX"/>
  <Override PartName="/xl/activeX/activeX23.bin" ContentType="application/vnd.ms-office.activeX"/>
  <Override PartName="/xl/activeX/activeX24.bin" ContentType="application/vnd.ms-office.activeX"/>
  <Override PartName="/xl/activeX/activeX25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ztutehealth.sharepoint.com/sites/CustomerExperience/Shared Documents/Libertana/Customer Files/ALW Program/Shared Forms/"/>
    </mc:Choice>
  </mc:AlternateContent>
  <xr:revisionPtr revIDLastSave="0" documentId="8_{EE7A8BA7-B9C8-4278-A498-1D4DFFE26435}" xr6:coauthVersionLast="47" xr6:coauthVersionMax="47" xr10:uidLastSave="{00000000-0000-0000-0000-000000000000}"/>
  <workbookProtection workbookAlgorithmName="SHA-512" workbookHashValue="qyFNThUd5Ipm3ptIOeZoWHlYkr46c/tkUOrw/lKhNVcPcbzzZn/KYSLJqzCC4Z8xafkMn6/rF/2GzVJJ/5p3ig==" workbookSaltValue="E9QAa8VCMUX9aXo4b8NjpQ==" workbookSpinCount="100000" lockStructure="1"/>
  <bookViews>
    <workbookView xWindow="24" yWindow="24" windowWidth="23016" windowHeight="12216" tabRatio="712" firstSheet="8" activeTab="8" xr2:uid="{D5366ADE-1455-420F-8EA0-08B8B444B81E}"/>
  </bookViews>
  <sheets>
    <sheet name="ClientInfo" sheetId="1" r:id="rId1"/>
    <sheet name="CognitionBehavior" sheetId="2" r:id="rId2"/>
    <sheet name="PhysFunction" sheetId="3" r:id="rId3"/>
    <sheet name="Communication" sheetId="4" r:id="rId4"/>
    <sheet name="Dx" sheetId="5" r:id="rId5"/>
    <sheet name="MedsNutrition" sheetId="6" r:id="rId6"/>
    <sheet name="Treatments" sheetId="7" r:id="rId7"/>
    <sheet name="Tier 5" sheetId="8" r:id="rId8"/>
    <sheet name="CCT Addendum" sheetId="9" r:id="rId9"/>
    <sheet name="Signatures" sheetId="10" r:id="rId10"/>
    <sheet name="ISP" sheetId="11" r:id="rId11"/>
    <sheet name="Mods" sheetId="12" r:id="rId12"/>
    <sheet name="Sheet1" sheetId="13" state="hidden" r:id="rId13"/>
  </sheets>
  <definedNames>
    <definedName name="_xlnm.Print_Area" localSheetId="8">'CCT Addendum'!$A$1:$G$133</definedName>
    <definedName name="_xlnm.Print_Area" localSheetId="0">ClientInfo!$A$1:$O$109</definedName>
    <definedName name="_xlnm.Print_Area" localSheetId="1">CognitionBehavior!$A:$O</definedName>
    <definedName name="_xlnm.Print_Area" localSheetId="3">Communication!$A$1:$O$52</definedName>
    <definedName name="_xlnm.Print_Area" localSheetId="4">Dx!$A$1:$O$61</definedName>
    <definedName name="_xlnm.Print_Area" localSheetId="10">ISP!$B$1:$Q$297</definedName>
    <definedName name="_xlnm.Print_Area" localSheetId="5">MedsNutrition!$A$1:$O$59</definedName>
    <definedName name="_xlnm.Print_Area" localSheetId="11">Mods!$B$1:$Q$175</definedName>
    <definedName name="_xlnm.Print_Area" localSheetId="2">PhysFunction!$A:$O</definedName>
    <definedName name="_xlnm.Print_Area" localSheetId="9">Signatures!$A$2:$O$39</definedName>
    <definedName name="_xlnm.Print_Area" localSheetId="7">'Tier 5'!$A$1:$O$76</definedName>
    <definedName name="_xlnm.Print_Area" localSheetId="6">Treatments!$A:$O</definedName>
    <definedName name="rngAbrasions" localSheetId="6">Treatments!$R$9</definedName>
    <definedName name="rngADL_Score" localSheetId="9">Signatures!$R$11</definedName>
    <definedName name="rngADL_Score" localSheetId="7">'Tier 5'!$R$5</definedName>
    <definedName name="rngADL_TtlPts" localSheetId="2">PhysFunction!$R$5</definedName>
    <definedName name="rngAdministeredBy1" localSheetId="5">MedsNutrition!$S$21</definedName>
    <definedName name="rngAdministeredBy1_Idx" localSheetId="5">MedsNutrition!$R$21</definedName>
    <definedName name="rngAdministeredBy2" localSheetId="5">MedsNutrition!$S$27</definedName>
    <definedName name="rngAdministeredBy2_Idx" localSheetId="5">MedsNutrition!$R$27</definedName>
    <definedName name="rngAdmittedFrom_Idx" localSheetId="0">ClientInfo!$R$35</definedName>
    <definedName name="rngAdmittedFrom_Other" localSheetId="0">ClientInfo!$G$42</definedName>
    <definedName name="rngALWPP_Eligibility" localSheetId="9">Signatures!$C$13</definedName>
    <definedName name="rngALWPP_Eligibility" localSheetId="7">'Tier 5'!$C$7</definedName>
    <definedName name="rngAlzheimers" localSheetId="4">Dx!$R$23</definedName>
    <definedName name="rngAmbulatoryStatus" localSheetId="2">PhysFunction!$S$98</definedName>
    <definedName name="rngAmbulatoryStatus_Idx" localSheetId="2">PhysFunction!$R$98</definedName>
    <definedName name="rngAnemia" localSheetId="4">Dx!$R$43</definedName>
    <definedName name="rngAnxietyDisorder" localSheetId="4">Dx!$R$32</definedName>
    <definedName name="rngAphasia" localSheetId="4">Dx!$R$24</definedName>
    <definedName name="rngArthritis" localSheetId="4">Dx!$R$18</definedName>
    <definedName name="rngASHD" localSheetId="4">Dx!$R$12</definedName>
    <definedName name="rngAssessmentDate" localSheetId="0">ClientInfo!$E$3</definedName>
    <definedName name="rngAsthma" localSheetId="4">Dx!$R$36</definedName>
    <definedName name="rngAuxCols" localSheetId="0">ClientInfo!$P$1:$T$1</definedName>
    <definedName name="rngAuxCols" localSheetId="1">CognitionBehavior!$P$1:$T$1</definedName>
    <definedName name="rngAuxCols" localSheetId="3">Communication!$P$1:$T$1</definedName>
    <definedName name="rngAuxCols" localSheetId="4">Dx!$P$1:$U$1</definedName>
    <definedName name="rngAuxCols" localSheetId="5">MedsNutrition!$P$1:$U$1</definedName>
    <definedName name="rngAuxCols" localSheetId="2">PhysFunction!$P$1:$T$1</definedName>
    <definedName name="rngAuxCols" localSheetId="9">Signatures!$P$1:$T$1</definedName>
    <definedName name="rngAuxCols" localSheetId="7">'Tier 5'!$P$1:$T$1</definedName>
    <definedName name="rngAuxCols" localSheetId="6">Treatments!$P$1:$U$1</definedName>
    <definedName name="rngBathing" localSheetId="2">PhysFunction!$S$62</definedName>
    <definedName name="rngBathing_Idx" localSheetId="2">PhysFunction!$R$62</definedName>
    <definedName name="rngBathing_Pts" localSheetId="2">PhysFunction!$R$63</definedName>
    <definedName name="rngBedMobility" localSheetId="2">PhysFunction!$S$13</definedName>
    <definedName name="rngBedMobility_Idx" localSheetId="2">PhysFunction!$R$13</definedName>
    <definedName name="rngBedMobility_Pts" localSheetId="2">PhysFunction!$R$14</definedName>
    <definedName name="rngBehaviorMgmt" localSheetId="6">Treatments!$R$63</definedName>
    <definedName name="rngBehaviorMgmt_Pts" localSheetId="6">Treatments!$S$63</definedName>
    <definedName name="rngBipolar" localSheetId="4">Dx!$T$31</definedName>
    <definedName name="rngBirthdate" localSheetId="0">ClientInfo!$J$14</definedName>
    <definedName name="rngBladder" localSheetId="2">PhysFunction!$S$118</definedName>
    <definedName name="rngBladder_Asst" localSheetId="2">PhysFunction!$S$117</definedName>
    <definedName name="rngBladder_Asst_Idx" localSheetId="2">PhysFunction!$R$117</definedName>
    <definedName name="rngBladder_Idx" localSheetId="2">PhysFunction!$R$118</definedName>
    <definedName name="rngBladder_Pts" localSheetId="2">PhysFunction!$R$119</definedName>
    <definedName name="rngBloodSugar" localSheetId="6">Treatments!$S$33</definedName>
    <definedName name="rngBloodSugar_Idx" localSheetId="6">Treatments!$R$33</definedName>
    <definedName name="rngBloodSugar_Pts" localSheetId="6">Treatments!$T$33</definedName>
    <definedName name="rngBowel" localSheetId="2">PhysFunction!$S$123</definedName>
    <definedName name="rngBowel_Asst" localSheetId="2">PhysFunction!$S$122</definedName>
    <definedName name="rngBowel_Asst_Idx" localSheetId="2">PhysFunction!$R$122</definedName>
    <definedName name="rngBowel_Idx" localSheetId="2">PhysFunction!$R$123</definedName>
    <definedName name="rngBowel_Pts" localSheetId="2">PhysFunction!$R$124</definedName>
    <definedName name="rngBrainTrauma" localSheetId="4">Dx!$R$31</definedName>
    <definedName name="rngBruises" localSheetId="6">Treatments!$R$11</definedName>
    <definedName name="rngBurns" localSheetId="6">Treatments!$R$10</definedName>
    <definedName name="rngCancer" localSheetId="4">Dx!$R$44</definedName>
    <definedName name="rngCane" localSheetId="2">PhysFunction!$S$71</definedName>
    <definedName name="rngCane_Idx" localSheetId="2">PhysFunction!$R$71</definedName>
    <definedName name="rngCapable" localSheetId="2">PhysFunction!$R$102</definedName>
    <definedName name="rngCapable_NA" localSheetId="2">PhysFunction!$R$108</definedName>
    <definedName name="rngCapable_wEquipment" localSheetId="2">PhysFunction!$R$103</definedName>
    <definedName name="rngCapable_wEquipment_Specified" localSheetId="2">PhysFunction!$F$105</definedName>
    <definedName name="rngCapable_wTraining" localSheetId="2">PhysFunction!$R$106</definedName>
    <definedName name="rngCapable_wTraining_Specified" localSheetId="2">PhysFunction!$F$107</definedName>
    <definedName name="rngCataracts" localSheetId="4">Dx!$R$39</definedName>
    <definedName name="rngCerebralPalsy" localSheetId="4">Dx!$R$25</definedName>
    <definedName name="rngClient" localSheetId="9">Signatures!$R$6</definedName>
    <definedName name="rngClient" localSheetId="7">'Tier 5'!#REF!</definedName>
    <definedName name="rngColostomy" localSheetId="6">Treatments!$S$41</definedName>
    <definedName name="rngColostomy_Idx" localSheetId="6">Treatments!$R$41</definedName>
    <definedName name="rngColostomy_Pts" localSheetId="6">Treatments!$T$41</definedName>
    <definedName name="rngCommunicateEffect" localSheetId="5">MedsNutrition!$S$16</definedName>
    <definedName name="rngCommunicateEffect_Idx" localSheetId="5">MedsNutrition!$R$16</definedName>
    <definedName name="rngConservator_Estate" localSheetId="0">ClientInfo!$R$64</definedName>
    <definedName name="rngConservator_Person" localSheetId="0">ClientInfo!$R$65</definedName>
    <definedName name="rngContact_City" localSheetId="0">ClientInfo!$E$69</definedName>
    <definedName name="rngContact_HomePhone" localSheetId="0">ClientInfo!$F$71</definedName>
    <definedName name="rngContact_Idx" localSheetId="0">ClientInfo!$R$63</definedName>
    <definedName name="rngContact_Name" localSheetId="0">ClientInfo!$E$67</definedName>
    <definedName name="rngContact_State" localSheetId="0">ClientInfo!$J$69</definedName>
    <definedName name="rngContact_WorkPhone" localSheetId="0">ClientInfo!$L$71</definedName>
    <definedName name="rngContact_Zip" localSheetId="0">ClientInfo!$L$69</definedName>
    <definedName name="rngContractures" localSheetId="4">Dx!$T$20</definedName>
    <definedName name="rngDecisionMaking" localSheetId="1">CognitionBehavior!$S$14</definedName>
    <definedName name="rngDecisionMaking_Idx" localSheetId="1">CognitionBehavior!$R$14</definedName>
    <definedName name="rngDecisionMaking_Pts" localSheetId="1">CognitionBehavior!$R$15</definedName>
    <definedName name="rngDemands_Idx" localSheetId="1">CognitionBehavior!$R$25</definedName>
    <definedName name="rngDemands_Idx" localSheetId="3">Communication!$R$16</definedName>
    <definedName name="rngDementia" localSheetId="4">Dx!$R$27</definedName>
    <definedName name="rngDepression" localSheetId="4">Dx!$R$33</definedName>
    <definedName name="rngDevelopmentalDisability" localSheetId="4">Dx!$T$43</definedName>
    <definedName name="rngDiabetes" localSheetId="4">Dx!$R$8</definedName>
    <definedName name="rngDiabetic" localSheetId="5">MedsNutrition!$R$45</definedName>
    <definedName name="rngDisruptive_Idx" localSheetId="1">CognitionBehavior!$R$30</definedName>
    <definedName name="rngDressing" localSheetId="2">PhysFunction!$S$34</definedName>
    <definedName name="rngDressing_Idx" localSheetId="2">PhysFunction!$R$34</definedName>
    <definedName name="rngDressing_Pts" localSheetId="2">PhysFunction!$R$35</definedName>
    <definedName name="rngDressingDevices" localSheetId="2">PhysFunction!$S$77</definedName>
    <definedName name="rngDressingDevices_Idx" localSheetId="2">PhysFunction!$R$77</definedName>
    <definedName name="rngDysrhythmias" localSheetId="4">Dx!$R$13</definedName>
    <definedName name="rngEating" localSheetId="2">PhysFunction!$S$41</definedName>
    <definedName name="rngEating_Idx" localSheetId="2">PhysFunction!$R$41</definedName>
    <definedName name="rngEating_Pts" localSheetId="2">PhysFunction!$R$42</definedName>
    <definedName name="rngEmphysema" localSheetId="4">Dx!$T$36</definedName>
    <definedName name="rngEnemaSuppository" localSheetId="6">Treatments!$S$49</definedName>
    <definedName name="rngEnemaSuppository_Idx" localSheetId="6">Treatments!$R$49</definedName>
    <definedName name="rngEnemaSuppository_Pts" localSheetId="6">Treatments!$T$49</definedName>
    <definedName name="rngEnvironModification" localSheetId="6">Treatments!$R$64</definedName>
    <definedName name="rngEnvironModification_Pts" localSheetId="6">Treatments!$S$64</definedName>
    <definedName name="rngER_Visits" localSheetId="0">ClientInfo!$H$90</definedName>
    <definedName name="rngEthnicity_Idx" localSheetId="0">ClientInfo!$R$51</definedName>
    <definedName name="rngExpression_ComBoard" localSheetId="3">Communication!$R$23</definedName>
    <definedName name="rngExpression_Gestures" localSheetId="3">Communication!$R$22</definedName>
    <definedName name="rngExpression_Other" localSheetId="3">Communication!$R$24</definedName>
    <definedName name="rngExpression_Other_Specified" localSheetId="3">Communication!$G$24</definedName>
    <definedName name="rngExpression_SignBraille" localSheetId="3">Communication!$R$21</definedName>
    <definedName name="rngExpression_Speech" localSheetId="3">Communication!$R$19</definedName>
    <definedName name="rngExpression_Writing" localSheetId="3">Communication!$R$20</definedName>
    <definedName name="rngFamily" localSheetId="9">Signatures!$R$7</definedName>
    <definedName name="rngFamily" localSheetId="7">'Tier 5'!#REF!</definedName>
    <definedName name="rngFamily_Specified" localSheetId="9">Signatures!$H$7</definedName>
    <definedName name="rngFamily_Specified" localSheetId="7">'Tier 5'!$H$13</definedName>
    <definedName name="rngFeedingDevices" localSheetId="2">PhysFunction!$S$79</definedName>
    <definedName name="rngFeedingDevices_Idx" localSheetId="2">PhysFunction!$R$79</definedName>
    <definedName name="rngFirstName" localSheetId="0">ClientInfo!$E$11</definedName>
    <definedName name="rngFoodAllergies" localSheetId="5">MedsNutrition!$S$48</definedName>
    <definedName name="rngFoodAllergies_Idx" localSheetId="5">MedsNutrition!$R$48</definedName>
    <definedName name="rngFoodAllergies_Specified" localSheetId="5">MedsNutrition!$F$49</definedName>
    <definedName name="rngGastrostomy" localSheetId="6">Treatments!$S$47</definedName>
    <definedName name="rngGastrostomy_Idx" localSheetId="6">Treatments!$R$47</definedName>
    <definedName name="rngGastrostomy_Pts" localSheetId="6">Treatments!$T$47</definedName>
    <definedName name="rngGlaucoma" localSheetId="4">Dx!$T$39</definedName>
    <definedName name="rngGrabBar_Toilet" localSheetId="2">PhysFunction!$S$83</definedName>
    <definedName name="rngGrabBar_Toilet_Idx" localSheetId="2">PhysFunction!$R$83</definedName>
    <definedName name="rngGrabBar_TubShower" localSheetId="2">PhysFunction!$S$85</definedName>
    <definedName name="rngGrabBar_TubShower_Idx" localSheetId="2">PhysFunction!$R$85</definedName>
    <definedName name="rngHandheldShower" localSheetId="2">PhysFunction!$S$91</definedName>
    <definedName name="rngHandheldShower_Idx" localSheetId="2">PhysFunction!$R$91</definedName>
    <definedName name="rngHearing_AidNeeded" localSheetId="3">Communication!$R$14</definedName>
    <definedName name="rngHearing_AidSeldomUsed" localSheetId="3">Communication!$R$12</definedName>
    <definedName name="rngHearing_AidUsed" localSheetId="3">Communication!$R$15</definedName>
    <definedName name="rngHearing_NoDevice" localSheetId="3">Communication!$R$16</definedName>
    <definedName name="rngHearing_OtherCommunication" localSheetId="3">Communication!$R$13</definedName>
    <definedName name="rngHearing_Pts">Communication!$R$6</definedName>
    <definedName name="rngHearingPatterns" localSheetId="3">Communication!$S$5</definedName>
    <definedName name="rngHearingPatterns_Idx" localSheetId="3">Communication!$R$5</definedName>
    <definedName name="rngHearingPatterns_Idx" localSheetId="4">Dx!$R$5</definedName>
    <definedName name="rngHeartFailure" localSheetId="4">Dx!$R$14</definedName>
    <definedName name="rngHemiplegia" localSheetId="4">Dx!$R$28</definedName>
    <definedName name="rngHipFracture" localSheetId="4">Dx!$R$19</definedName>
    <definedName name="rngHIV" localSheetId="4">Dx!$R$47</definedName>
    <definedName name="rngHypertension" localSheetId="4">Dx!$T$12</definedName>
    <definedName name="rngHyperthyroidism" localSheetId="4">Dx!$R$9</definedName>
    <definedName name="rngHypotension" localSheetId="4">Dx!$T$13</definedName>
    <definedName name="rngHypothyroidism" localSheetId="4">Dx!$T$8</definedName>
    <definedName name="rngIleostomy" localSheetId="6">Treatments!$S$43</definedName>
    <definedName name="rngIleostomy_Idx" localSheetId="6">Treatments!$R$43</definedName>
    <definedName name="rngIleostomy_Pts" localSheetId="6">Treatments!$T$43</definedName>
    <definedName name="rngInfection_MRSA" localSheetId="4">Dx!$R$52</definedName>
    <definedName name="rngInfection_Respiratory" localSheetId="4">Dx!$R$51</definedName>
    <definedName name="rngInfection_Urinary" localSheetId="4">Dx!$T$51</definedName>
    <definedName name="rngInfection_Wound" localSheetId="4">Dx!$T$52</definedName>
    <definedName name="rngInfoUse" localSheetId="1">CognitionBehavior!$S$8</definedName>
    <definedName name="rngInfoUse_Idx" localSheetId="1">CognitionBehavior!$R$8</definedName>
    <definedName name="rngInfoUse_Pts" localSheetId="1">CognitionBehavior!$R$9</definedName>
    <definedName name="rngInjectionFreq1" localSheetId="5">MedsNutrition!$B$25</definedName>
    <definedName name="rngInjectionFreq2" localSheetId="5">MedsNutrition!$B$31</definedName>
    <definedName name="rngInteractionPhone" localSheetId="0">ClientInfo!$S$75</definedName>
    <definedName name="rngInteractionPhone_Idx" localSheetId="0">ClientInfo!$R$75</definedName>
    <definedName name="rngInteractionVisits" localSheetId="0">ClientInfo!$S$73</definedName>
    <definedName name="rngInteractionVisits_Idx" localSheetId="0">ClientInfo!$R$73</definedName>
    <definedName name="rngIschemicAttacks" localSheetId="4">Dx!$T$28</definedName>
    <definedName name="rngJudgment_Idx" localSheetId="1">CognitionBehavior!$R$35</definedName>
    <definedName name="rngKnowHowToTake" localSheetId="5">MedsNutrition!$S$12</definedName>
    <definedName name="rngKnowHowToTake_Idx" localSheetId="5">MedsNutrition!$R$12</definedName>
    <definedName name="rngKnowWhatFor" localSheetId="5">MedsNutrition!$S$10</definedName>
    <definedName name="rngKnowWhatFor_Idx" localSheetId="5">MedsNutrition!$R$10</definedName>
    <definedName name="rngKnowWhenToTake" localSheetId="5">MedsNutrition!$S$14</definedName>
    <definedName name="rngKnowWhenToTake_Idx" localSheetId="5">MedsNutrition!$R$14</definedName>
    <definedName name="rngKosher" localSheetId="5">MedsNutrition!$T$45</definedName>
    <definedName name="rngLanguage_Idx" localSheetId="0">ClientInfo!$R$61</definedName>
    <definedName name="rngLanguage_Other" localSheetId="0">ClientInfo!$K$61</definedName>
    <definedName name="rngLastName" localSheetId="0">ClientInfo!$J$11</definedName>
    <definedName name="rngLegalRep" localSheetId="9">Signatures!$R$8</definedName>
    <definedName name="rngLegalRep" localSheetId="7">'Tier 5'!#REF!</definedName>
    <definedName name="rngLegalRep_Specified" localSheetId="9">Signatures!$H$8</definedName>
    <definedName name="rngLegalRep_Specified" localSheetId="7">'Tier 5'!$H$14</definedName>
    <definedName name="rngLice" localSheetId="6">Treatments!$R$13</definedName>
    <definedName name="rngLivedAlone_Idx" localSheetId="0">ClientInfo!$R$46</definedName>
    <definedName name="rngLocomotion" localSheetId="2">PhysFunction!$S$27</definedName>
    <definedName name="rngLocomotion_Idx" localSheetId="2">PhysFunction!$R$27</definedName>
    <definedName name="rngLocomotion_Pts" localSheetId="2">PhysFunction!$R$28</definedName>
    <definedName name="rngLowSalt" localSheetId="5">MedsNutrition!$R$46</definedName>
    <definedName name="rngMacularDegeneration" localSheetId="4">Dx!$T$40</definedName>
    <definedName name="rngMaritalStatus_Idx" localSheetId="0">ClientInfo!$R$17</definedName>
    <definedName name="rngMechanicallyAltered" localSheetId="5">MedsNutrition!$R$44</definedName>
    <definedName name="rngMedAllergy" localSheetId="5">MedsNutrition!$S$34</definedName>
    <definedName name="rngMedAllergy_Idx" localSheetId="5">MedsNutrition!$R$34</definedName>
    <definedName name="rngMedAllergy_Specified" localSheetId="5">MedsNutrition!$H$35</definedName>
    <definedName name="rngMedCal" localSheetId="0">ClientInfo!$I$19</definedName>
    <definedName name="rngMedicare" localSheetId="0">ClientInfo!$I$17</definedName>
    <definedName name="rngMedication1" localSheetId="5">MedsNutrition!$B$22</definedName>
    <definedName name="rngMedication2" localSheetId="5">MedsNutrition!$B$28</definedName>
    <definedName name="rngMedications_Pts" localSheetId="5">MedsNutrition!$R$4</definedName>
    <definedName name="rngMedications_TtlNum" localSheetId="5">MedsNutrition!$D$4</definedName>
    <definedName name="rngMiddleInit" localSheetId="0">ClientInfo!$I$11</definedName>
    <definedName name="rngMissingLimb" localSheetId="4">Dx!$R$20</definedName>
    <definedName name="rngMoodAssessment" localSheetId="6">Treatments!$R$65</definedName>
    <definedName name="rngMoodAssessment_Pts" localSheetId="6">Treatments!$S$65</definedName>
    <definedName name="rngMultipleSclerosis" localSheetId="4">Dx!$T$23</definedName>
    <definedName name="rngNameSuffix" localSheetId="0">ClientInfo!$N$11</definedName>
    <definedName name="rngNebulizer" localSheetId="6">Treatments!$S$39</definedName>
    <definedName name="rngNebulizer_Idx" localSheetId="6">Treatments!$R$39</definedName>
    <definedName name="rngNebulizer_Pts" localSheetId="6">Treatments!$T$39</definedName>
    <definedName name="rngNoDiagnosis" localSheetId="4">Dx!$R$5</definedName>
    <definedName name="rngNoInfections" localSheetId="4">Dx!$R$49</definedName>
    <definedName name="rngOpenSores" localSheetId="6">Treatments!$R$14</definedName>
    <definedName name="rngOsteoporosis" localSheetId="4">Dx!$T$18</definedName>
    <definedName name="rngOther" localSheetId="4">Dx!$T$46</definedName>
    <definedName name="rngOther" localSheetId="9">Signatures!$R$9</definedName>
    <definedName name="rngOther" localSheetId="7">'Tier 5'!#REF!</definedName>
    <definedName name="rngOther" localSheetId="6">Treatments!$S$51</definedName>
    <definedName name="rngOther_Idx" localSheetId="6">Treatments!$R$51</definedName>
    <definedName name="rngOther_Pts" localSheetId="6">Treatments!$T$51</definedName>
    <definedName name="rngOther_Specified" localSheetId="9">Signatures!$H$9</definedName>
    <definedName name="rngOther_Specified" localSheetId="7">'Tier 5'!$H$15</definedName>
    <definedName name="rngOther_Specified" localSheetId="6">Treatments!$G$53</definedName>
    <definedName name="rngOther_Specified1" localSheetId="5">MedsNutrition!$K$25</definedName>
    <definedName name="rngOther_Specified2" localSheetId="5">MedsNutrition!$K$31</definedName>
    <definedName name="rngOtherAids" localSheetId="2">PhysFunction!$S$95</definedName>
    <definedName name="rngOtherAids_Idx" localSheetId="4">PhysFunction!$R$95</definedName>
    <definedName name="rngOtherAids_Idx" localSheetId="2">PhysFunction!$R$95</definedName>
    <definedName name="rngOtherCardiovascular" localSheetId="4">Dx!$T$15</definedName>
    <definedName name="rngOtherPsychiatric" localSheetId="4">Dx!$T$33</definedName>
    <definedName name="rngOthrProg_ADC" localSheetId="0">ClientInfo!$R$83</definedName>
    <definedName name="rngOthrProg_ADHC" localSheetId="0">ClientInfo!$R$82</definedName>
    <definedName name="rngOthrProg_CIL" localSheetId="0">ClientInfo!$R$84</definedName>
    <definedName name="rngOthrProg_IHSS" localSheetId="0">ClientInfo!#REF!</definedName>
    <definedName name="rngOthrProg_Linkages" localSheetId="0">ClientInfo!$R$85</definedName>
    <definedName name="rngOthrProg_MSSP" localSheetId="0">ClientInfo!$R$80</definedName>
    <definedName name="rngOthrProg_NF_Waiver" localSheetId="0">ClientInfo!$R$81</definedName>
    <definedName name="rngOthrProg_Other" localSheetId="0">ClientInfo!$R$88</definedName>
    <definedName name="rngOthrProg_Other_Specified" localSheetId="0">ClientInfo!$I$88</definedName>
    <definedName name="rngOthrProg_PACE" localSheetId="0">ClientInfo!$R$86</definedName>
    <definedName name="rngOthrProg_RegionalCtr" localSheetId="0">ClientInfo!$R$87</definedName>
    <definedName name="rngOutRsrc_Dressing" localSheetId="6">Treatments!$S$23</definedName>
    <definedName name="rngOutRsrc_Nutrition" localSheetId="6">Treatments!$S$22</definedName>
    <definedName name="rngOutRsrc_Ointment" localSheetId="6">Treatments!$S$24</definedName>
    <definedName name="rngOutRsrc_ProtectiveCare" localSheetId="6">Treatments!#REF!</definedName>
    <definedName name="rngOutRsrc_SurgicalWound" localSheetId="6">Treatments!$S$26</definedName>
    <definedName name="rngOutRsrc_UlcerCare" localSheetId="6">Treatments!$S$25</definedName>
    <definedName name="rngOxygen" localSheetId="6">Treatments!$S$31</definedName>
    <definedName name="rngOxygen_Idx" localSheetId="6">Treatments!$R$31</definedName>
    <definedName name="rngOxygen_Pts" localSheetId="6">Treatments!$T$31</definedName>
    <definedName name="rngParaplegia" localSheetId="4">Dx!$T$24</definedName>
    <definedName name="rngParkinsons" localSheetId="4">Dx!$T$25</definedName>
    <definedName name="rngPathologicalFracture" localSheetId="4">Dx!$T$19</definedName>
    <definedName name="rngPersonalHygiene" localSheetId="2">PhysFunction!$S$55</definedName>
    <definedName name="rngPersonalHygiene_Idx" localSheetId="2">PhysFunction!$R$55</definedName>
    <definedName name="rngPersonalHygiene_Pts" localSheetId="2">PhysFunction!$R$56</definedName>
    <definedName name="rngPhysicianName" localSheetId="0">ClientInfo!$E$32</definedName>
    <definedName name="rngPhysicianPhone" localSheetId="0">ClientInfo!$L$32</definedName>
    <definedName name="rngPrevResid_Idx" localSheetId="0">ClientInfo!$R$73</definedName>
    <definedName name="rngPrevResid_Other" localSheetId="0">ClientInfo!$E$78</definedName>
    <definedName name="rngQuadriplegia" localSheetId="4">Dx!$T$26</definedName>
    <definedName name="rngRaisedToiletSeat" localSheetId="2">PhysFunction!$S$93</definedName>
    <definedName name="rngRaisedToiletSeat_Idx" localSheetId="2">PhysFunction!$R$93</definedName>
    <definedName name="rngRashes" localSheetId="6">Treatments!$R$12</definedName>
    <definedName name="rngReason_Idx" localSheetId="0">ClientInfo!$R$25</definedName>
    <definedName name="rngReason_Other" localSheetId="0">ClientInfo!$E$29</definedName>
    <definedName name="rngRecall_Names" localSheetId="1">CognitionBehavior!$R$4</definedName>
    <definedName name="rngRecall_None" localSheetId="1">CognitionBehavior!$R$6</definedName>
    <definedName name="rngRecall_Resid" localSheetId="1">CognitionBehavior!$R$5</definedName>
    <definedName name="rngRecall_Room" localSheetId="1">CognitionBehavior!$R$3</definedName>
    <definedName name="rngRecall_Season" localSheetId="1">CognitionBehavior!$R$2</definedName>
    <definedName name="rngReceivesInjections" localSheetId="5">MedsNutrition!$S$18</definedName>
    <definedName name="rngReceivesInjections_idx" localSheetId="5">MedsNutrition!$R$18</definedName>
    <definedName name="rngReceivesInjections_Pts" localSheetId="5">MedsNutrition!$T$18</definedName>
    <definedName name="rngRehab_None" localSheetId="6">Treatments!$R$73</definedName>
    <definedName name="rngRehab_RangeOfMotion_Active" localSheetId="6">Treatments!$R$71</definedName>
    <definedName name="rngRehab_RangeOfMotion_Active_Pts" localSheetId="6">Treatments!$S$71</definedName>
    <definedName name="rngRehab_RangeOfMotion_Passive" localSheetId="6">Treatments!$R$70</definedName>
    <definedName name="rngRehab_RangeOfMotion_Passive_Pts" localSheetId="6">Treatments!$S$70</definedName>
    <definedName name="rngRehab_SplintBrace" localSheetId="6">Treatments!$R$72</definedName>
    <definedName name="rngRehab_SplintBrace_Pts" localSheetId="6">Treatments!$S$72</definedName>
    <definedName name="rngRenalFailure" localSheetId="4">Dx!$R$45</definedName>
    <definedName name="rngRetinopathy" localSheetId="4">Dx!$R$40</definedName>
    <definedName name="rngSchizophrenia" localSheetId="4">Dx!$T$32</definedName>
    <definedName name="rngSeizureDisorder" localSheetId="4">Dx!$T$27</definedName>
    <definedName name="rngSex" localSheetId="0">ClientInfo!$S$13</definedName>
    <definedName name="rngSex_Idx" localSheetId="0">ClientInfo!$R$13</definedName>
    <definedName name="rngShowerChair" localSheetId="2">PhysFunction!$S$81</definedName>
    <definedName name="rngShowerChair_Idx" localSheetId="2">PhysFunction!$R$81</definedName>
    <definedName name="rngSkinProblems_None" localSheetId="6">Treatments!$R$17</definedName>
    <definedName name="rngSkinTears" localSheetId="6">Treatments!$R$15</definedName>
    <definedName name="rngSkinTreatment_Pts" localSheetId="6">Treatments!$T$19</definedName>
    <definedName name="rngSleepPattern_Idx" localSheetId="1">CognitionBehavior!#REF!</definedName>
    <definedName name="rngSpecialDiet_None" localSheetId="5">MedsNutrition!$T$46</definedName>
    <definedName name="rngSpecialPrograms_None" localSheetId="6">Treatments!$R$66</definedName>
    <definedName name="rngStroke" localSheetId="4">Dx!$R$26</definedName>
    <definedName name="rngSubstanceAbuse" localSheetId="4">Dx!$T$44</definedName>
    <definedName name="rngSurgicalWounds" localSheetId="6">Treatments!$R$16</definedName>
    <definedName name="rngSvcs_ChemoRadiation" localSheetId="6">Treatments!$R$58</definedName>
    <definedName name="rngSvcs_Dialysis" localSheetId="6">Treatments!$R$57</definedName>
    <definedName name="rngSvcs_Hospice" localSheetId="6">Treatments!$R$59</definedName>
    <definedName name="rngSvcs_None" localSheetId="6">Treatments!$R$61</definedName>
    <definedName name="rngSvcs_OccupationalTherapy" localSheetId="6">Treatments!$R$54</definedName>
    <definedName name="rngSvcs_Other" localSheetId="6">Treatments!$R$60</definedName>
    <definedName name="rngSvcs_Other_Specified" localSheetId="6">Treatments!$I$59</definedName>
    <definedName name="rngSvcs_PhysicalTherapy" localSheetId="6">Treatments!$R$53</definedName>
    <definedName name="rngSvcs_PodiatryTherapy" localSheetId="6">Treatments!$R$56</definedName>
    <definedName name="rngSvcs_SpeechTherapy" localSheetId="6">Treatments!$R$55</definedName>
    <definedName name="rngTerminalPrognosis" localSheetId="4">Dx!$T$45</definedName>
    <definedName name="rngThrombosis" localSheetId="4">Dx!$R$15</definedName>
    <definedName name="rngTier" localSheetId="9">Signatures!$M$13</definedName>
    <definedName name="rngTier" localSheetId="7">'Tier 5'!$M$7</definedName>
    <definedName name="rngToiletUse" localSheetId="2">PhysFunction!$S$48</definedName>
    <definedName name="rngToiletUse_Idx" localSheetId="2">PhysFunction!$R$48</definedName>
    <definedName name="rngToiletUse_Pts" localSheetId="2">PhysFunction!$R$49</definedName>
    <definedName name="rngTracheostomy" localSheetId="6">Treatments!$S$45</definedName>
    <definedName name="rngTracheostomy_Idx" localSheetId="6">Treatments!$R$45</definedName>
    <definedName name="rngTracheostomy_Pts" localSheetId="6">Treatments!$T$45</definedName>
    <definedName name="rngTransfer" localSheetId="2">PhysFunction!$S$20</definedName>
    <definedName name="rngTransfer_Idx" localSheetId="2">PhysFunction!$R$20</definedName>
    <definedName name="rngTransfer_Pts" localSheetId="2">PhysFunction!$R$21</definedName>
    <definedName name="rngTransferAid" localSheetId="2">PhysFunction!$S$87</definedName>
    <definedName name="rngTransferAid_Idx" localSheetId="2">PhysFunction!$R$87</definedName>
    <definedName name="rngTreatment_BedDevice" localSheetId="6">Treatments!#REF!</definedName>
    <definedName name="rngTreatment_ChairDevice" localSheetId="6">Treatments!#REF!</definedName>
    <definedName name="rngTreatment_Dressing" localSheetId="6">Treatments!$R$23</definedName>
    <definedName name="rngTreatment_None" localSheetId="6">Treatments!$R$27</definedName>
    <definedName name="rngTreatment_Nutrition" localSheetId="6">Treatments!$R$22</definedName>
    <definedName name="rngTreatment_Ointment" localSheetId="6">Treatments!$R$24</definedName>
    <definedName name="rngTreatment_Positioning" localSheetId="6">Treatments!$R$21</definedName>
    <definedName name="rngTreatment_ProtectiveCare" localSheetId="6">Treatments!#REF!</definedName>
    <definedName name="rngTreatment_SurgicalWound" localSheetId="6">Treatments!$R$26</definedName>
    <definedName name="rngTreatment_UlcerCare" localSheetId="6">Treatments!$R$25</definedName>
    <definedName name="rngTrng_Amputation" localSheetId="6">Treatments!$R$80</definedName>
    <definedName name="rngTrng_Amputation_Pts" localSheetId="6">Treatments!$S$80</definedName>
    <definedName name="rngTrng_BedMobility" localSheetId="6">Treatments!$R$75</definedName>
    <definedName name="rngTrng_BedMobility_Pts" localSheetId="6">Treatments!$S$75</definedName>
    <definedName name="rngTrng_Communication" localSheetId="6">Treatments!$R$81</definedName>
    <definedName name="rngTrng_Communication_Pts" localSheetId="6">Treatments!$S$81</definedName>
    <definedName name="rngTrng_DressGrooming" localSheetId="6">Treatments!$R$78</definedName>
    <definedName name="rngTrng_DressGrooming_Pts" localSheetId="6">Treatments!$S$78</definedName>
    <definedName name="rngTrng_Eating" localSheetId="6">Treatments!$R$79</definedName>
    <definedName name="rngTrng_Eating_Pts" localSheetId="6">Treatments!$S$79</definedName>
    <definedName name="rngTrng_None" localSheetId="6">Treatments!$R$84</definedName>
    <definedName name="rngTrng_Other" localSheetId="6">Treatments!$R$82</definedName>
    <definedName name="rngTrng_Other_Pts" localSheetId="6">Treatments!$S$82</definedName>
    <definedName name="rngTrng_Other_Specified" localSheetId="6">Treatments!$I$78</definedName>
    <definedName name="rngTrng_Transferring" localSheetId="6">Treatments!$R$76</definedName>
    <definedName name="rngTrng_Transferring_Pts" localSheetId="6">Treatments!$S$76</definedName>
    <definedName name="rngTrng_Walking" localSheetId="6">Treatments!$R$77</definedName>
    <definedName name="rngTrng_Walking_Pts" localSheetId="6">Treatments!$S$77</definedName>
    <definedName name="rngTtlPts" localSheetId="9">Signatures!$R$28</definedName>
    <definedName name="rngTtlPts" localSheetId="7">'Tier 5'!$R$19</definedName>
    <definedName name="rngTuberculosis" localSheetId="4">Dx!$R$46</definedName>
    <definedName name="rngTubShower" localSheetId="2">PhysFunction!$S$89</definedName>
    <definedName name="rngTubShower_Idx" localSheetId="2">PhysFunction!$R$89</definedName>
    <definedName name="rngUnderstands" localSheetId="3">Communication!$S$32</definedName>
    <definedName name="rngUnderstands_Idx" localSheetId="3">Communication!$R$32</definedName>
    <definedName name="rngUnderstands_Pts" localSheetId="3">Communication!$R$33</definedName>
    <definedName name="rngUnderstood" localSheetId="3">Communication!$S$26</definedName>
    <definedName name="rngUnderstood_Idx" localSheetId="3">Communication!$R$26</definedName>
    <definedName name="rngUnderstood_Pts" localSheetId="3">Communication!$R$27</definedName>
    <definedName name="rngUrinaryCatheter" localSheetId="6">Treatments!$S$37</definedName>
    <definedName name="rngUrinaryCatheter_Idx" localSheetId="6">Treatments!$R$37</definedName>
    <definedName name="rngUrinaryCatheter_Pts" localSheetId="6">Treatments!$T$37</definedName>
    <definedName name="rngVascularDisease" localSheetId="4">Dx!$T$14</definedName>
    <definedName name="rngVegetarian" localSheetId="5">MedsNutrition!$T$44</definedName>
    <definedName name="rngVision" localSheetId="3">Communication!$S$38</definedName>
    <definedName name="rngVision_Idx" localSheetId="3">Communication!$R$38</definedName>
    <definedName name="rngVision_Idx" localSheetId="5">Communication!$R$38</definedName>
    <definedName name="rngVision_Pts" localSheetId="3">Communication!$R$39</definedName>
    <definedName name="rngWalker" localSheetId="2">PhysFunction!$S$73</definedName>
    <definedName name="rngWalker_Idx" localSheetId="2">PhysFunction!$R$73</definedName>
    <definedName name="rngWandering_Idx" localSheetId="1">CognitionBehavior!$R$20</definedName>
    <definedName name="rngWandering_Idx" localSheetId="5">CognitionBehavior!$R$20</definedName>
    <definedName name="rngWeightGain" localSheetId="5">MedsNutrition!$S$41</definedName>
    <definedName name="rngWeightGain_Idx" localSheetId="5">MedsNutrition!$R$41</definedName>
    <definedName name="rngWeightLoss" localSheetId="5">MedsNutrition!$S$39</definedName>
    <definedName name="rngWeightLoss_Idx" localSheetId="5">MedsNutrition!$R$39</definedName>
    <definedName name="rngWheelchair" localSheetId="2">PhysFunction!$S$75</definedName>
    <definedName name="rngWheelchair_Idx" localSheetId="2">PhysFunction!$R$75</definedName>
    <definedName name="rngWithoutAssistance" localSheetId="5">MedsNutrition!$S$8</definedName>
    <definedName name="rngWithoutAssistance_Idx" localSheetId="5">MedsNutrition!$R$8</definedName>
    <definedName name="Z_BCDA8CF1_47D3_4BBB_8316_6D4747375EA5_.wvu.Cols" localSheetId="8" hidden="1">'CCT Addendum'!$H:$XFD</definedName>
    <definedName name="Z_BCDA8CF1_47D3_4BBB_8316_6D4747375EA5_.wvu.Cols" localSheetId="0" hidden="1">ClientInfo!$P:$XFD</definedName>
    <definedName name="Z_BCDA8CF1_47D3_4BBB_8316_6D4747375EA5_.wvu.Cols" localSheetId="1" hidden="1">CognitionBehavior!$P:$XFD</definedName>
    <definedName name="Z_BCDA8CF1_47D3_4BBB_8316_6D4747375EA5_.wvu.Cols" localSheetId="3" hidden="1">Communication!$O:$XFD</definedName>
    <definedName name="Z_BCDA8CF1_47D3_4BBB_8316_6D4747375EA5_.wvu.Cols" localSheetId="4" hidden="1">Dx!$P:$XFD</definedName>
    <definedName name="Z_BCDA8CF1_47D3_4BBB_8316_6D4747375EA5_.wvu.Cols" localSheetId="5" hidden="1">MedsNutrition!$P:$XFD</definedName>
    <definedName name="Z_BCDA8CF1_47D3_4BBB_8316_6D4747375EA5_.wvu.Cols" localSheetId="2" hidden="1">PhysFunction!$P:$XFD</definedName>
    <definedName name="Z_BCDA8CF1_47D3_4BBB_8316_6D4747375EA5_.wvu.Cols" localSheetId="9" hidden="1">Signatures!$P:$XFD</definedName>
    <definedName name="Z_BCDA8CF1_47D3_4BBB_8316_6D4747375EA5_.wvu.Cols" localSheetId="7" hidden="1">'Tier 5'!$P:$XFD</definedName>
    <definedName name="Z_BCDA8CF1_47D3_4BBB_8316_6D4747375EA5_.wvu.Cols" localSheetId="6" hidden="1">Treatments!$P:$XFD</definedName>
    <definedName name="Z_BCDA8CF1_47D3_4BBB_8316_6D4747375EA5_.wvu.PrintArea" localSheetId="8" hidden="1">'CCT Addendum'!$A$1:$G$133</definedName>
    <definedName name="Z_BCDA8CF1_47D3_4BBB_8316_6D4747375EA5_.wvu.PrintArea" localSheetId="0" hidden="1">ClientInfo!$A$1:$O$109</definedName>
    <definedName name="Z_BCDA8CF1_47D3_4BBB_8316_6D4747375EA5_.wvu.PrintArea" localSheetId="1" hidden="1">CognitionBehavior!$A:$O</definedName>
    <definedName name="Z_BCDA8CF1_47D3_4BBB_8316_6D4747375EA5_.wvu.PrintArea" localSheetId="3" hidden="1">Communication!$A$1:$O$52</definedName>
    <definedName name="Z_BCDA8CF1_47D3_4BBB_8316_6D4747375EA5_.wvu.PrintArea" localSheetId="4" hidden="1">Dx!$A$1:$O$61</definedName>
    <definedName name="Z_BCDA8CF1_47D3_4BBB_8316_6D4747375EA5_.wvu.PrintArea" localSheetId="5" hidden="1">MedsNutrition!$A$1:$O$59</definedName>
    <definedName name="Z_BCDA8CF1_47D3_4BBB_8316_6D4747375EA5_.wvu.PrintArea" localSheetId="2" hidden="1">PhysFunction!$A:$O</definedName>
    <definedName name="Z_BCDA8CF1_47D3_4BBB_8316_6D4747375EA5_.wvu.PrintArea" localSheetId="9" hidden="1">Signatures!$A$1:$O$35</definedName>
    <definedName name="Z_BCDA8CF1_47D3_4BBB_8316_6D4747375EA5_.wvu.PrintArea" localSheetId="7" hidden="1">'Tier 5'!$A$1:$O$76</definedName>
    <definedName name="Z_BCDA8CF1_47D3_4BBB_8316_6D4747375EA5_.wvu.PrintArea" localSheetId="6" hidden="1">Treatments!$A:$O</definedName>
    <definedName name="Z_BCDA8CF1_47D3_4BBB_8316_6D4747375EA5_.wvu.Rows" localSheetId="8" hidden="1">'CCT Addendum'!$134:$1048576</definedName>
    <definedName name="Z_BCDA8CF1_47D3_4BBB_8316_6D4747375EA5_.wvu.Rows" localSheetId="0" hidden="1">ClientInfo!$114:$1048576</definedName>
    <definedName name="Z_BCDA8CF1_47D3_4BBB_8316_6D4747375EA5_.wvu.Rows" localSheetId="1" hidden="1">CognitionBehavior!$51:$1048576</definedName>
    <definedName name="Z_BCDA8CF1_47D3_4BBB_8316_6D4747375EA5_.wvu.Rows" localSheetId="3" hidden="1">Communication!$53:$1048576</definedName>
    <definedName name="Z_BCDA8CF1_47D3_4BBB_8316_6D4747375EA5_.wvu.Rows" localSheetId="4" hidden="1">Dx!$62:$1048576</definedName>
    <definedName name="Z_BCDA8CF1_47D3_4BBB_8316_6D4747375EA5_.wvu.Rows" localSheetId="5" hidden="1">MedsNutrition!$60:$1048576</definedName>
    <definedName name="Z_BCDA8CF1_47D3_4BBB_8316_6D4747375EA5_.wvu.Rows" localSheetId="2" hidden="1">PhysFunction!$137:$1048576,PhysFunction!$126:$126</definedName>
    <definedName name="Z_BCDA8CF1_47D3_4BBB_8316_6D4747375EA5_.wvu.Rows" localSheetId="9" hidden="1">Signatures!$40:$1048576,Signatures!$39:$39</definedName>
    <definedName name="Z_BCDA8CF1_47D3_4BBB_8316_6D4747375EA5_.wvu.Rows" localSheetId="7" hidden="1">'Tier 5'!$84:$1048576,'Tier 5'!$77:$83</definedName>
    <definedName name="Z_BCDA8CF1_47D3_4BBB_8316_6D4747375EA5_.wvu.Rows" localSheetId="6" hidden="1">Treatments!$89:$1048576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1" l="1"/>
  <c r="E4" i="11"/>
  <c r="L6" i="11"/>
  <c r="E200" i="11"/>
  <c r="E117" i="11"/>
  <c r="F2" i="12"/>
  <c r="B23" i="12"/>
  <c r="B40" i="12" s="1"/>
  <c r="B57" i="12" s="1"/>
  <c r="B74" i="12" s="1"/>
  <c r="B91" i="12" s="1"/>
  <c r="B108" i="12" s="1"/>
  <c r="B125" i="12" s="1"/>
  <c r="B142" i="12" s="1"/>
  <c r="B159" i="12" s="1"/>
  <c r="S36" i="2" a="1"/>
  <c r="S36" i="2" s="1"/>
  <c r="E108" i="11" s="1"/>
  <c r="S31" i="2" a="1"/>
  <c r="S31" i="2" s="1"/>
  <c r="E99" i="11" s="1"/>
  <c r="S26" i="2" a="1"/>
  <c r="S26" i="2" s="1"/>
  <c r="E90" i="11" s="1"/>
  <c r="S21" i="2" a="1"/>
  <c r="S21" i="2" s="1"/>
  <c r="E81" i="11" s="1"/>
  <c r="S15" i="2" a="1"/>
  <c r="S15" i="2" s="1"/>
  <c r="E72" i="11" s="1"/>
  <c r="S9" i="2" a="1"/>
  <c r="S9" i="2" s="1"/>
  <c r="E63" i="11" s="1"/>
  <c r="S8" i="2"/>
  <c r="R4" i="6"/>
  <c r="R22" i="10" s="1"/>
  <c r="R21" i="2"/>
  <c r="R9" i="2"/>
  <c r="R13" i="10" s="1"/>
  <c r="S75" i="1"/>
  <c r="S73" i="1"/>
  <c r="S13" i="1"/>
  <c r="Q9" i="10"/>
  <c r="Q8" i="10"/>
  <c r="Q7" i="10"/>
  <c r="Q6" i="10"/>
  <c r="L2" i="10"/>
  <c r="E2" i="10"/>
  <c r="F1" i="9"/>
  <c r="L2" i="8"/>
  <c r="E2" i="8"/>
  <c r="S82" i="7"/>
  <c r="S81" i="7"/>
  <c r="S80" i="7"/>
  <c r="S79" i="7"/>
  <c r="S78" i="7"/>
  <c r="S77" i="7"/>
  <c r="S76" i="7"/>
  <c r="S75" i="7"/>
  <c r="S72" i="7"/>
  <c r="S71" i="7"/>
  <c r="S70" i="7"/>
  <c r="R27" i="10" s="1"/>
  <c r="S65" i="7"/>
  <c r="S64" i="7"/>
  <c r="R17" i="8" s="1"/>
  <c r="S63" i="7"/>
  <c r="R26" i="10" s="1"/>
  <c r="S51" i="7"/>
  <c r="T51" i="7"/>
  <c r="S49" i="7"/>
  <c r="T49" i="7" s="1"/>
  <c r="S47" i="7"/>
  <c r="T47" i="7" s="1"/>
  <c r="S45" i="7"/>
  <c r="T45" i="7"/>
  <c r="S43" i="7"/>
  <c r="T43" i="7"/>
  <c r="S41" i="7"/>
  <c r="T41" i="7" s="1"/>
  <c r="S39" i="7"/>
  <c r="T39" i="7" s="1"/>
  <c r="S37" i="7"/>
  <c r="T37" i="7"/>
  <c r="S33" i="7"/>
  <c r="T33" i="7"/>
  <c r="S31" i="7"/>
  <c r="T31" i="7" s="1"/>
  <c r="Q27" i="7"/>
  <c r="T26" i="7"/>
  <c r="Q26" i="7"/>
  <c r="T25" i="7"/>
  <c r="Q25" i="7"/>
  <c r="T24" i="7"/>
  <c r="Q24" i="7"/>
  <c r="T23" i="7"/>
  <c r="T19" i="7" s="1"/>
  <c r="Q23" i="7"/>
  <c r="T22" i="7"/>
  <c r="Q22" i="7"/>
  <c r="T21" i="7"/>
  <c r="Q21" i="7"/>
  <c r="Q17" i="7"/>
  <c r="Q16" i="7"/>
  <c r="Q15" i="7"/>
  <c r="Q14" i="7"/>
  <c r="Q13" i="7"/>
  <c r="Q12" i="7"/>
  <c r="Q11" i="7"/>
  <c r="Q10" i="7"/>
  <c r="Q9" i="7"/>
  <c r="L2" i="7"/>
  <c r="E2" i="7"/>
  <c r="S48" i="6"/>
  <c r="S46" i="6"/>
  <c r="Q46" i="6"/>
  <c r="S45" i="6"/>
  <c r="Q45" i="6"/>
  <c r="S44" i="6"/>
  <c r="Q44" i="6"/>
  <c r="P43" i="6"/>
  <c r="S41" i="6"/>
  <c r="S39" i="6"/>
  <c r="S34" i="6"/>
  <c r="Q32" i="6"/>
  <c r="Q26" i="6"/>
  <c r="S18" i="6"/>
  <c r="S27" i="6" s="1"/>
  <c r="S16" i="6"/>
  <c r="S14" i="6"/>
  <c r="S12" i="6"/>
  <c r="S10" i="6"/>
  <c r="S8" i="6"/>
  <c r="L2" i="6"/>
  <c r="E2" i="6"/>
  <c r="S52" i="5"/>
  <c r="Q52" i="5"/>
  <c r="S51" i="5"/>
  <c r="Q51" i="5"/>
  <c r="Q47" i="5"/>
  <c r="S46" i="5"/>
  <c r="Q46" i="5"/>
  <c r="S45" i="5"/>
  <c r="Q45" i="5"/>
  <c r="S44" i="5"/>
  <c r="Q44" i="5"/>
  <c r="S43" i="5"/>
  <c r="Q43" i="5"/>
  <c r="P42" i="5"/>
  <c r="S40" i="5"/>
  <c r="Q40" i="5"/>
  <c r="S39" i="5"/>
  <c r="Q39" i="5"/>
  <c r="P38" i="5"/>
  <c r="S36" i="5"/>
  <c r="Q36" i="5"/>
  <c r="P35" i="5"/>
  <c r="S33" i="5"/>
  <c r="Q33" i="5"/>
  <c r="S32" i="5"/>
  <c r="Q32" i="5"/>
  <c r="S31" i="5"/>
  <c r="Q31" i="5"/>
  <c r="P30" i="5"/>
  <c r="S28" i="5"/>
  <c r="Q28" i="5"/>
  <c r="S27" i="5"/>
  <c r="Q27" i="5"/>
  <c r="S26" i="5"/>
  <c r="Q26" i="5"/>
  <c r="S25" i="5"/>
  <c r="Q25" i="5"/>
  <c r="S24" i="5"/>
  <c r="Q24" i="5"/>
  <c r="S23" i="5"/>
  <c r="Q23" i="5"/>
  <c r="P22" i="5"/>
  <c r="S20" i="5"/>
  <c r="Q20" i="5"/>
  <c r="S19" i="5"/>
  <c r="Q19" i="5"/>
  <c r="S18" i="5"/>
  <c r="Q18" i="5"/>
  <c r="P17" i="5"/>
  <c r="S15" i="5"/>
  <c r="Q15" i="5"/>
  <c r="S14" i="5"/>
  <c r="Q14" i="5"/>
  <c r="S13" i="5"/>
  <c r="Q13" i="5"/>
  <c r="S12" i="5"/>
  <c r="Q12" i="5"/>
  <c r="P11" i="5"/>
  <c r="Q9" i="5"/>
  <c r="S8" i="5"/>
  <c r="Q8" i="5"/>
  <c r="P7" i="5"/>
  <c r="L2" i="5"/>
  <c r="E2" i="5"/>
  <c r="R39" i="4"/>
  <c r="R21" i="10"/>
  <c r="S38" i="4"/>
  <c r="R33" i="4"/>
  <c r="S32" i="4"/>
  <c r="R27" i="4"/>
  <c r="S26" i="4"/>
  <c r="R6" i="4"/>
  <c r="R11" i="8" s="1"/>
  <c r="S5" i="4"/>
  <c r="L2" i="4"/>
  <c r="E2" i="4"/>
  <c r="S123" i="3"/>
  <c r="S122" i="3"/>
  <c r="R124" i="3"/>
  <c r="S118" i="3"/>
  <c r="S117" i="3"/>
  <c r="R119" i="3"/>
  <c r="R9" i="8" s="1"/>
  <c r="S98" i="3"/>
  <c r="S95" i="3"/>
  <c r="S93" i="3"/>
  <c r="S91" i="3"/>
  <c r="S89" i="3"/>
  <c r="S87" i="3"/>
  <c r="S85" i="3"/>
  <c r="S83" i="3"/>
  <c r="S81" i="3"/>
  <c r="S79" i="3"/>
  <c r="S77" i="3"/>
  <c r="S75" i="3"/>
  <c r="S73" i="3"/>
  <c r="S71" i="3"/>
  <c r="R63" i="3"/>
  <c r="S62" i="3"/>
  <c r="E182" i="11" s="1"/>
  <c r="R56" i="3"/>
  <c r="S55" i="3"/>
  <c r="E173" i="11" s="1"/>
  <c r="R49" i="3"/>
  <c r="S48" i="3"/>
  <c r="E164" i="11" s="1"/>
  <c r="R42" i="3"/>
  <c r="S41" i="3"/>
  <c r="E155" i="11" s="1"/>
  <c r="R35" i="3"/>
  <c r="S34" i="3"/>
  <c r="E146" i="11" s="1"/>
  <c r="R28" i="3"/>
  <c r="S27" i="3"/>
  <c r="E137" i="11" s="1"/>
  <c r="R21" i="3"/>
  <c r="S20" i="3"/>
  <c r="E128" i="11" s="1"/>
  <c r="R14" i="3"/>
  <c r="R5" i="3" s="1"/>
  <c r="S13" i="3"/>
  <c r="E119" i="11" s="1"/>
  <c r="L2" i="3"/>
  <c r="E2" i="3"/>
  <c r="R36" i="2"/>
  <c r="S35" i="2"/>
  <c r="R31" i="2"/>
  <c r="S30" i="2"/>
  <c r="R26" i="2"/>
  <c r="R14" i="10" s="1"/>
  <c r="S25" i="2"/>
  <c r="S20" i="2"/>
  <c r="R15" i="2"/>
  <c r="S14" i="2"/>
  <c r="L2" i="2"/>
  <c r="E2" i="2"/>
  <c r="S63" i="1"/>
  <c r="S61" i="1"/>
  <c r="S51" i="1"/>
  <c r="S46" i="1"/>
  <c r="Q42" i="1"/>
  <c r="S35" i="1"/>
  <c r="Q29" i="1"/>
  <c r="S25" i="1"/>
  <c r="S17" i="1"/>
  <c r="R13" i="8"/>
  <c r="R12" i="8"/>
  <c r="R19" i="10"/>
  <c r="R10" i="8"/>
  <c r="R7" i="8"/>
  <c r="R15" i="10"/>
  <c r="S21" i="6"/>
  <c r="T18" i="6"/>
  <c r="R23" i="10"/>
  <c r="R14" i="8"/>
  <c r="R11" i="10" l="1"/>
  <c r="R5" i="8"/>
  <c r="R15" i="8"/>
  <c r="R24" i="10"/>
  <c r="R25" i="10"/>
  <c r="R16" i="8"/>
  <c r="R19" i="8"/>
  <c r="R28" i="10"/>
  <c r="R18" i="8"/>
  <c r="R8" i="8"/>
  <c r="R20" i="10"/>
  <c r="C7" i="8" l="1"/>
  <c r="C13" i="10"/>
  <c r="M13" i="10" s="1"/>
  <c r="L4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<sst xmlns="http://schemas.openxmlformats.org/spreadsheetml/2006/main" count="1182" uniqueCount="746">
  <si>
    <t>Last Revised: 6-1-16</t>
  </si>
  <si>
    <t>ASSESSMENT TOOL</t>
  </si>
  <si>
    <t>Date of Assessment</t>
  </si>
  <si>
    <t>Assessment Completed by</t>
  </si>
  <si>
    <t>Name of Organization</t>
  </si>
  <si>
    <t>SECTION A :  CLIENT INFORMATION</t>
  </si>
  <si>
    <t>Name</t>
  </si>
  <si>
    <t>First</t>
  </si>
  <si>
    <t>MI</t>
  </si>
  <si>
    <t>Last</t>
  </si>
  <si>
    <t>Suffix</t>
  </si>
  <si>
    <t>Sex</t>
  </si>
  <si>
    <t>Male</t>
  </si>
  <si>
    <t>Birthdate</t>
  </si>
  <si>
    <t>Female</t>
  </si>
  <si>
    <t>Marital Status</t>
  </si>
  <si>
    <t>Medicare</t>
  </si>
  <si>
    <t>Medicare Number  (14 digits )</t>
  </si>
  <si>
    <t>Married</t>
  </si>
  <si>
    <t>Single</t>
  </si>
  <si>
    <t>Medi-Cal-CIN</t>
  </si>
  <si>
    <t>Med-Cal Client ID  (14 digits )</t>
  </si>
  <si>
    <t>Divorced</t>
  </si>
  <si>
    <t>Widowed</t>
  </si>
  <si>
    <t>Separated</t>
  </si>
  <si>
    <t>Significant Other</t>
  </si>
  <si>
    <t>Reason for Assessment</t>
  </si>
  <si>
    <t>Initial</t>
  </si>
  <si>
    <t>Significant Change</t>
  </si>
  <si>
    <t>Semi-Annual</t>
  </si>
  <si>
    <t>Other</t>
  </si>
  <si>
    <t>Primary Physician</t>
  </si>
  <si>
    <t>Phone Number</t>
  </si>
  <si>
    <t>Address</t>
  </si>
  <si>
    <t>Admitted From</t>
  </si>
  <si>
    <t>Private home or apartment with services ( ie. meals, home health, IHSS )</t>
  </si>
  <si>
    <t>Private_wSvcs</t>
  </si>
  <si>
    <t>Private home or apartment without services</t>
  </si>
  <si>
    <t>Private_woSvcs</t>
  </si>
  <si>
    <t>Residential Care Facility for the Elderly  /  Assisted Living</t>
  </si>
  <si>
    <t>Residential Care</t>
  </si>
  <si>
    <t>Skilled Nursing Facility</t>
  </si>
  <si>
    <t>Skilled Nursing</t>
  </si>
  <si>
    <t>Intermediate Care Facility</t>
  </si>
  <si>
    <t>Intermediate Care</t>
  </si>
  <si>
    <t>Acute Care Hospital</t>
  </si>
  <si>
    <t>Hospital</t>
  </si>
  <si>
    <t>Date of Admission :</t>
  </si>
  <si>
    <t>Lived alone prior to admission</t>
  </si>
  <si>
    <t>Lived Alone</t>
  </si>
  <si>
    <t>Yes</t>
  </si>
  <si>
    <t>No</t>
  </si>
  <si>
    <t>If No, please explain who the client lived with :</t>
  </si>
  <si>
    <t>Ethnicity</t>
  </si>
  <si>
    <t>Primary Language</t>
  </si>
  <si>
    <t>White</t>
  </si>
  <si>
    <t>English</t>
  </si>
  <si>
    <t>Afro-American</t>
  </si>
  <si>
    <t>Spanish</t>
  </si>
  <si>
    <t>Asian</t>
  </si>
  <si>
    <t>Mandarin</t>
  </si>
  <si>
    <t>Hawaiian  /  Pacific Islander</t>
  </si>
  <si>
    <t>Cantonese</t>
  </si>
  <si>
    <t>American Indian  /  Alaskan Native</t>
  </si>
  <si>
    <t>Korean</t>
  </si>
  <si>
    <t>Hispanic or Latino</t>
  </si>
  <si>
    <t>Russian</t>
  </si>
  <si>
    <t>Declined to state</t>
  </si>
  <si>
    <t>Hmong</t>
  </si>
  <si>
    <t>Armenian</t>
  </si>
  <si>
    <t>Lao</t>
  </si>
  <si>
    <t>Contact Information</t>
  </si>
  <si>
    <t>Contact</t>
  </si>
  <si>
    <t>Client responsible for self</t>
  </si>
  <si>
    <t>Conservator is Estate</t>
  </si>
  <si>
    <t>Conservator :</t>
  </si>
  <si>
    <t>Estate</t>
  </si>
  <si>
    <t>Person</t>
  </si>
  <si>
    <t>Conservator is Person</t>
  </si>
  <si>
    <t>Street</t>
  </si>
  <si>
    <t>City, State &amp; Zip</t>
  </si>
  <si>
    <t>Phone</t>
  </si>
  <si>
    <t>Home</t>
  </si>
  <si>
    <t>Work</t>
  </si>
  <si>
    <t>Interaction with Family and Friends</t>
  </si>
  <si>
    <t>Interaction - Visits</t>
  </si>
  <si>
    <t>How often is client visited by family or friends ?</t>
  </si>
  <si>
    <t>How often does client talk by telephone with family or friends ?</t>
  </si>
  <si>
    <t>Not Visited</t>
  </si>
  <si>
    <t>Never</t>
  </si>
  <si>
    <t>Interaction - Phone</t>
  </si>
  <si>
    <t>Rarely</t>
  </si>
  <si>
    <t>1-3 times a month</t>
  </si>
  <si>
    <t>Once a week</t>
  </si>
  <si>
    <t>2-3 times a week</t>
  </si>
  <si>
    <t>4 or more times a week</t>
  </si>
  <si>
    <t>OthrProg_MSSP</t>
  </si>
  <si>
    <t>OthrProg_NF_Waiver</t>
  </si>
  <si>
    <t>Other Programs</t>
  </si>
  <si>
    <t>Does the client receive service from any other programs ?  ( Check all that apply )</t>
  </si>
  <si>
    <t>OthrProg_ADHC</t>
  </si>
  <si>
    <t>MSSP</t>
  </si>
  <si>
    <t>CIL</t>
  </si>
  <si>
    <t>OthrProg_ADC</t>
  </si>
  <si>
    <t>NF/AH Waiver</t>
  </si>
  <si>
    <t>Linkages</t>
  </si>
  <si>
    <t>OthrProg_CIL</t>
  </si>
  <si>
    <t>IHSS</t>
  </si>
  <si>
    <t>PACE</t>
  </si>
  <si>
    <t>OthrProg_Linkages</t>
  </si>
  <si>
    <t>ADHC</t>
  </si>
  <si>
    <t>Regional Centers</t>
  </si>
  <si>
    <t>OthrProg_PACE</t>
  </si>
  <si>
    <t>ADC  ( social model )</t>
  </si>
  <si>
    <t>( specify )</t>
  </si>
  <si>
    <t>OthrProg_RegionalCtr</t>
  </si>
  <si>
    <t>OthrProg_Other</t>
  </si>
  <si>
    <t>Number of ER Visits</t>
  </si>
  <si>
    <t>OthrProg_IHSS</t>
  </si>
  <si>
    <t>How many visits to the ER in the last six months ?</t>
  </si>
  <si>
    <t xml:space="preserve">What was/were the discharge notice(s)? </t>
  </si>
  <si>
    <t>Reason(s) for the ER visit :</t>
  </si>
  <si>
    <t>This section can be used to describe the social life of the client by asking them to tell more about himself/herself, such as</t>
  </si>
  <si>
    <t>hobbies, the most important role and contributions in your life, self-worth, etc. As the assessment tool drives the care planning.</t>
  </si>
  <si>
    <t>Additional Comments</t>
  </si>
  <si>
    <t>CLIENT NAME:</t>
  </si>
  <si>
    <t>Recall - Season</t>
  </si>
  <si>
    <t>SECTION B :  COGNITIVE, MOOD AND BEHAVIOR PATTERNS</t>
  </si>
  <si>
    <t>Recall - Room</t>
  </si>
  <si>
    <t>Memory / Recall Ability</t>
  </si>
  <si>
    <t>( Check all that the client was able to recall during the last 7 days )</t>
  </si>
  <si>
    <t>Recall - Names</t>
  </si>
  <si>
    <t>Current Season</t>
  </si>
  <si>
    <t>Names / Faces</t>
  </si>
  <si>
    <t>None of the Above</t>
  </si>
  <si>
    <t>Recall - Residence</t>
  </si>
  <si>
    <t>Location of Own Room</t>
  </si>
  <si>
    <t>Current Residence</t>
  </si>
  <si>
    <t>Recall - None</t>
  </si>
  <si>
    <t>Memory and Use of Information</t>
  </si>
  <si>
    <t>Does not have difficulty remembering and using information.  Does not require directions or reminding from others</t>
  </si>
  <si>
    <t>No Difficulty</t>
  </si>
  <si>
    <t>Has minimal difficulty remembering and using information.  Requires direction and reminding from others 1 to 3 times per day.  Can follow simple written instructions</t>
  </si>
  <si>
    <t>Minimal Difficulty</t>
  </si>
  <si>
    <t>Has difficulty remembering and using information.  Requires direction and reminding from others 4 or more times per day</t>
  </si>
  <si>
    <t>Has Difficulty - Requires Direction</t>
  </si>
  <si>
    <t>Cannot remember or use information.  Requires continual verbal reminding.</t>
  </si>
  <si>
    <t>Cannot Remember</t>
  </si>
  <si>
    <t>Cognitive Skills for Daily Decision-Making</t>
  </si>
  <si>
    <t>Judgement and ability to make decisions regarding daily life tasks</t>
  </si>
  <si>
    <t>Daily Decision-Making</t>
  </si>
  <si>
    <t>Independent - decisions consistent / reasonable</t>
  </si>
  <si>
    <t>Independent</t>
  </si>
  <si>
    <t>Modified Independence - some difficulty in new situations only, judgement sometimes impaired</t>
  </si>
  <si>
    <t>Modified Independence</t>
  </si>
  <si>
    <t>Moderately Impaired - usually not able to make decisions, judgement frequently impaired / requires cues and supervision</t>
  </si>
  <si>
    <t>Moderately Impaired</t>
  </si>
  <si>
    <t>Severely Impaired - never / rarely makes decisions, judgement almost always impaired</t>
  </si>
  <si>
    <t>Severely Impaired</t>
  </si>
  <si>
    <t>Wandering</t>
  </si>
  <si>
    <t>Select if present during the last 30 days</t>
  </si>
  <si>
    <t>Wanders outside in addition to wandering in residence; may or may not leave grounds</t>
  </si>
  <si>
    <t>Wandering_Outside</t>
  </si>
  <si>
    <t>Symptom not present</t>
  </si>
  <si>
    <t>Wandering_None</t>
  </si>
  <si>
    <t>Behavioral Demands on Others</t>
  </si>
  <si>
    <t>Attitudes, habits and emotional states sometimes (1-3 times per week) create difficulties with others</t>
  </si>
  <si>
    <t>Demands_SomeDifficulty</t>
  </si>
  <si>
    <t>Attitudes, habits and emotional states creates frequent (4 or more times per week) difficulties with others</t>
  </si>
  <si>
    <t>Demands_FreqDifficulty</t>
  </si>
  <si>
    <t>Demands_None</t>
  </si>
  <si>
    <t>Agitated, Disruptive and / or Aggressive</t>
  </si>
  <si>
    <t>Agitated, Disruptive, Aggressive</t>
  </si>
  <si>
    <t>Is sometimes (1-3 times per week) agitated, disruptive and / or aggressive either physically or verbally</t>
  </si>
  <si>
    <t>Disruptive_Sometimes</t>
  </si>
  <si>
    <t>Is frequently (4 or more times per week) agitated, disruptive and / or aggressive</t>
  </si>
  <si>
    <t>Disruptive_Frequently</t>
  </si>
  <si>
    <t>Disruptive_None</t>
  </si>
  <si>
    <t>Awareness of Needs / Judgment</t>
  </si>
  <si>
    <t>Sometimes (1-3 times per week) has difficulty understanding own personal care needs but will cooperate when given direction or explanation</t>
  </si>
  <si>
    <t>Judgment_SomeDifficulty</t>
  </si>
  <si>
    <t>Frequently (4 or more times per week) has difficulty understanding own personal care needs but will cooperate when given direction or explanation</t>
  </si>
  <si>
    <t>Judgment_FreqDifficulty</t>
  </si>
  <si>
    <t>Does not understand own personal care needs and will not cooperate even when given direction or explanation</t>
  </si>
  <si>
    <t>Judgment_NoUnderstanding</t>
  </si>
  <si>
    <t>Judgment_OK</t>
  </si>
  <si>
    <t>SECTION C :  PHYSICAL FUNCTIONING</t>
  </si>
  <si>
    <t>ADL Self-Performance</t>
  </si>
  <si>
    <r>
      <t xml:space="preserve">Client's performance during last 7 days </t>
    </r>
    <r>
      <rPr>
        <u/>
        <sz val="8"/>
        <color indexed="23"/>
        <rFont val="Arial"/>
        <family val="2"/>
      </rPr>
      <t>with</t>
    </r>
    <r>
      <rPr>
        <sz val="8"/>
        <color indexed="23"/>
        <rFont val="Arial"/>
        <family val="2"/>
      </rPr>
      <t xml:space="preserve"> or </t>
    </r>
    <r>
      <rPr>
        <u/>
        <sz val="8"/>
        <color indexed="23"/>
        <rFont val="Arial"/>
        <family val="2"/>
      </rPr>
      <t>without</t>
    </r>
    <r>
      <rPr>
        <sz val="8"/>
        <color indexed="23"/>
        <rFont val="Arial"/>
        <family val="2"/>
      </rPr>
      <t xml:space="preserve"> assistive device</t>
    </r>
  </si>
  <si>
    <t>ADL Points</t>
  </si>
  <si>
    <r>
      <t>·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Independent</t>
    </r>
    <r>
      <rPr>
        <sz val="8"/>
        <rFont val="Arial"/>
        <family val="2"/>
      </rPr>
      <t xml:space="preserve"> :  No help or oversight and / or encuragement / oversight only 3 to 4 times during the last 7 days</t>
    </r>
  </si>
  <si>
    <r>
      <t>·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Supervision</t>
    </r>
    <r>
      <rPr>
        <sz val="8"/>
        <rFont val="Arial"/>
        <family val="2"/>
      </rPr>
      <t xml:space="preserve"> :  Cueing or set-up assistance provided 3 or more times during the last 7 days and / or physical assistance provided 2 times during the last 7 days</t>
    </r>
  </si>
  <si>
    <r>
      <t>·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Limited Assistance</t>
    </r>
    <r>
      <rPr>
        <sz val="8"/>
        <rFont val="Arial"/>
        <family val="2"/>
      </rPr>
      <t xml:space="preserve"> :  Client highly involved in activity, received physical assistance 3 or more times  during the last 7 days</t>
    </r>
  </si>
  <si>
    <r>
      <t>·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Extensive Assistance</t>
    </r>
    <r>
      <rPr>
        <sz val="8"/>
        <rFont val="Arial"/>
        <family val="2"/>
      </rPr>
      <t xml:space="preserve"> :  Extensive assistance provided or full performance of task by others during part, but not all of last 7 days</t>
    </r>
  </si>
  <si>
    <r>
      <t>·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Total Dependence</t>
    </r>
    <r>
      <rPr>
        <sz val="8"/>
        <rFont val="Arial"/>
        <family val="2"/>
      </rPr>
      <t xml:space="preserve"> :  Full performance of activity by others during entire 7 days</t>
    </r>
  </si>
  <si>
    <r>
      <t>Bed Mobility</t>
    </r>
    <r>
      <rPr>
        <sz val="8"/>
        <rFont val="Arial"/>
        <family val="2"/>
      </rPr>
      <t xml:space="preserve"> :  How client moves and positions self</t>
    </r>
  </si>
  <si>
    <t>Bed Mobility</t>
  </si>
  <si>
    <t>Supervision</t>
  </si>
  <si>
    <t>Limited Assistance</t>
  </si>
  <si>
    <t>Extensive Assistance</t>
  </si>
  <si>
    <t>Total Dependence</t>
  </si>
  <si>
    <r>
      <t>Transfer</t>
    </r>
    <r>
      <rPr>
        <sz val="8"/>
        <rFont val="Arial"/>
        <family val="2"/>
      </rPr>
      <t xml:space="preserve"> :  How client moves between surfaces</t>
    </r>
  </si>
  <si>
    <t>Transfer</t>
  </si>
  <si>
    <r>
      <t>Locomotion in Residence</t>
    </r>
    <r>
      <rPr>
        <sz val="8"/>
        <rFont val="Arial"/>
        <family val="2"/>
      </rPr>
      <t xml:space="preserve"> :  How client moves in his / her room and other areas in the residence</t>
    </r>
  </si>
  <si>
    <t>Locomotion</t>
  </si>
  <si>
    <r>
      <t>Dressing</t>
    </r>
    <r>
      <rPr>
        <sz val="8"/>
        <rFont val="Arial"/>
        <family val="2"/>
      </rPr>
      <t xml:space="preserve"> :  How client puts on, fastens and takes off clothing including donning / removing prosthesis</t>
    </r>
  </si>
  <si>
    <t>Dressing</t>
  </si>
  <si>
    <r>
      <t>Eating</t>
    </r>
    <r>
      <rPr>
        <sz val="8"/>
        <rFont val="Arial"/>
        <family val="2"/>
      </rPr>
      <t xml:space="preserve"> :  How client eats and drinks (regardless of skill), includes intake of nourishment by other means</t>
    </r>
  </si>
  <si>
    <t>Eating</t>
  </si>
  <si>
    <r>
      <t>Toilet Use</t>
    </r>
    <r>
      <rPr>
        <sz val="8"/>
        <rFont val="Arial"/>
        <family val="2"/>
      </rPr>
      <t xml:space="preserve"> :  How client uses the bathroom (or commode, bedpan, urinal); transfer on / off toilet, cleanses, changes pad, manages ostomy or catheter, adjusts clothing</t>
    </r>
  </si>
  <si>
    <t>Toilet Use</t>
  </si>
  <si>
    <r>
      <t>Personal Hygiene</t>
    </r>
    <r>
      <rPr>
        <sz val="8"/>
        <rFont val="Arial"/>
        <family val="2"/>
      </rPr>
      <t xml:space="preserve"> :  How client maintains personal hygiene, including combing hair, brushing teeth, shaving, applying makeup, washing / drying face, hands (EXCLUDE baths and showers)</t>
    </r>
  </si>
  <si>
    <t>Personal Hygiene</t>
  </si>
  <si>
    <r>
      <t>Bathing</t>
    </r>
    <r>
      <rPr>
        <sz val="8"/>
        <rFont val="Arial"/>
        <family val="2"/>
      </rPr>
      <t xml:space="preserve"> :  How client takes full body bath / shower</t>
    </r>
  </si>
  <si>
    <t>Bathing</t>
  </si>
  <si>
    <t>Assistive Devices / Environmental Modifications</t>
  </si>
  <si>
    <t>Cane</t>
  </si>
  <si>
    <t>Has</t>
  </si>
  <si>
    <t>Needs</t>
  </si>
  <si>
    <t>N/A</t>
  </si>
  <si>
    <t>Walker</t>
  </si>
  <si>
    <t>Wheelchair</t>
  </si>
  <si>
    <t>Assistive dressing devices</t>
  </si>
  <si>
    <t>Assistive Dressing Devices</t>
  </si>
  <si>
    <t>(eg. button hook, Velcro)</t>
  </si>
  <si>
    <t>Assistive feeding devices</t>
  </si>
  <si>
    <t>Assistive Feeding Devices</t>
  </si>
  <si>
    <t>(eg. plate guard)</t>
  </si>
  <si>
    <t>Shower chair</t>
  </si>
  <si>
    <t>Grab bar for toilet</t>
  </si>
  <si>
    <t>Grab bar for tub / shower</t>
  </si>
  <si>
    <t>Other transfer aids</t>
  </si>
  <si>
    <t>Other transfer aid</t>
  </si>
  <si>
    <t>(eg. partial bed rails, trapeze, etc.)</t>
  </si>
  <si>
    <t>Modification of tub / shower</t>
  </si>
  <si>
    <t>Modification of Tub / Shower</t>
  </si>
  <si>
    <t>Handheld shower head</t>
  </si>
  <si>
    <t>Handheld Shower Head</t>
  </si>
  <si>
    <t>Raised toilet seat</t>
  </si>
  <si>
    <t>Raised toilet sheet</t>
  </si>
  <si>
    <t>Other aids</t>
  </si>
  <si>
    <t>Ambulatory Status</t>
  </si>
  <si>
    <t>Is the client ambulatory (ambulatory means able to demonstrate the mental and physical ability to leave a building without the assistance of a person or the use of a mechanical device except for a cane) ?</t>
  </si>
  <si>
    <t>Ambulatory</t>
  </si>
  <si>
    <t>Non-ambulatory</t>
  </si>
  <si>
    <t>ADL and IADL Functional Rehabilitation or Improvement Potential</t>
  </si>
  <si>
    <t>Check all that apply</t>
  </si>
  <si>
    <t>Rehab &amp; Improvement Potential</t>
  </si>
  <si>
    <t>capable</t>
  </si>
  <si>
    <t>Client is capable of increased independence in at least some ADLs or IADLs</t>
  </si>
  <si>
    <t>capable with equip</t>
  </si>
  <si>
    <t>Client could be more independent if s/he had special equipment (e.g. cane, walker, plate guard, Velcro closings on clothing or shoes)</t>
  </si>
  <si>
    <t>(specify)</t>
  </si>
  <si>
    <t>Client could be more independent if s/he received ADL or IADL skills training</t>
  </si>
  <si>
    <t>capable with training</t>
  </si>
  <si>
    <t>None of the above</t>
  </si>
  <si>
    <t>none of the above</t>
  </si>
  <si>
    <t>Continence</t>
  </si>
  <si>
    <t>Client's continence status during last 14 days</t>
  </si>
  <si>
    <r>
      <t>·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Continent</t>
    </r>
    <r>
      <rPr>
        <sz val="8"/>
        <rFont val="Arial"/>
        <family val="2"/>
      </rPr>
      <t xml:space="preserve"> :  Complete control</t>
    </r>
  </si>
  <si>
    <r>
      <t>·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Occasionally Incontinent</t>
    </r>
    <r>
      <rPr>
        <sz val="8"/>
        <rFont val="Arial"/>
        <family val="2"/>
      </rPr>
      <t xml:space="preserve"> :  2 or more times a week, but not daily</t>
    </r>
  </si>
  <si>
    <r>
      <t>·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Incontinent</t>
    </r>
    <r>
      <rPr>
        <sz val="8"/>
        <rFont val="Arial"/>
        <family val="2"/>
      </rPr>
      <t xml:space="preserve"> :  Inadequate control, daily episodes</t>
    </r>
  </si>
  <si>
    <t>Bladder</t>
  </si>
  <si>
    <t>Continent</t>
  </si>
  <si>
    <t>Needs Assistance</t>
  </si>
  <si>
    <t>Self-Managed</t>
  </si>
  <si>
    <t>Occasionally Incontinent</t>
  </si>
  <si>
    <t>Incontinent</t>
  </si>
  <si>
    <t>Bowel</t>
  </si>
  <si>
    <t>SECTION D :  COMMUNICATION / HEARING / VISION PATTERNS</t>
  </si>
  <si>
    <r>
      <t>Hearing Patterns</t>
    </r>
    <r>
      <rPr>
        <sz val="8"/>
        <rFont val="Arial"/>
        <family val="2"/>
      </rPr>
      <t xml:space="preserve"> :  Ability to hear with aid if used</t>
    </r>
  </si>
  <si>
    <t>Hearing Patterns</t>
  </si>
  <si>
    <t>Hears adequately  ( normal talk, TV, phone )</t>
  </si>
  <si>
    <t>Hearing_Adequate</t>
  </si>
  <si>
    <t>Minimal difficulty  ( when not in quiet setting )</t>
  </si>
  <si>
    <t>Hearing_SomeDifficulty</t>
  </si>
  <si>
    <t>Hears in special situations only  ( speaker has to adjust tonal quality and speak distinctly )</t>
  </si>
  <si>
    <t>Hearing_FreqDifficulty</t>
  </si>
  <si>
    <t>Highly impaired  ( absence of usual hearing )</t>
  </si>
  <si>
    <t>Hearing_Impaired</t>
  </si>
  <si>
    <t>Communication Devices or Techniques</t>
  </si>
  <si>
    <t>Hearing aid present but not used regularly</t>
  </si>
  <si>
    <t>Hearing_AidSeldomUsed</t>
  </si>
  <si>
    <t>Other receptive communication techniques used  ( e.g. lip reading )</t>
  </si>
  <si>
    <t>Hearing_OtherCommunication</t>
  </si>
  <si>
    <t>Hearing aid needed; or if currently being used needs to be reevaluated</t>
  </si>
  <si>
    <t>Hearing_AidNeeded</t>
  </si>
  <si>
    <t>Hearing aid present and used regularly</t>
  </si>
  <si>
    <t>Hearing_AidUsed</t>
  </si>
  <si>
    <t>No device</t>
  </si>
  <si>
    <t>Hearing_NoDevice</t>
  </si>
  <si>
    <t>Modes of Expression</t>
  </si>
  <si>
    <t>Speech</t>
  </si>
  <si>
    <t>Expression_Speech</t>
  </si>
  <si>
    <t>Writing messages to express or clarify needs</t>
  </si>
  <si>
    <t>Expression_Writing</t>
  </si>
  <si>
    <t>American sign language or Braille</t>
  </si>
  <si>
    <t>Expression_SignBraille</t>
  </si>
  <si>
    <t>Signs / gestures / sounds</t>
  </si>
  <si>
    <t>Expression_Gestures</t>
  </si>
  <si>
    <t>Communication board</t>
  </si>
  <si>
    <t>Expression_ComBoard</t>
  </si>
  <si>
    <t>Expression_Other</t>
  </si>
  <si>
    <t>Making Self Understood</t>
  </si>
  <si>
    <t>Understood</t>
  </si>
  <si>
    <t>Usually understood  ( difficulty finding words or finishing thoughts )</t>
  </si>
  <si>
    <t>Understood_Usually</t>
  </si>
  <si>
    <t>Sometimes understood  ( ability is limited to making concrete requests )</t>
  </si>
  <si>
    <t>Understood_Sometimes</t>
  </si>
  <si>
    <t>Rarely / never understood</t>
  </si>
  <si>
    <t>Understood_Rarely</t>
  </si>
  <si>
    <t>Ability to Understand</t>
  </si>
  <si>
    <t>Understands</t>
  </si>
  <si>
    <t>Usually understands  ( may miss part / intent of message )</t>
  </si>
  <si>
    <t>Understands_Usually</t>
  </si>
  <si>
    <t>Sometimes understands  ( responds to simple / direct communication )</t>
  </si>
  <si>
    <t>Understands_Sometimes</t>
  </si>
  <si>
    <t>Rarely / never understands</t>
  </si>
  <si>
    <t>Understands_Rarely</t>
  </si>
  <si>
    <r>
      <t>Vision</t>
    </r>
    <r>
      <rPr>
        <sz val="8"/>
        <rFont val="Arial"/>
        <family val="2"/>
      </rPr>
      <t xml:space="preserve"> :  Ability to see in adequate light and with glasses if used</t>
    </r>
  </si>
  <si>
    <t>Vision</t>
  </si>
  <si>
    <t>Sees adequately</t>
  </si>
  <si>
    <t>Glasses needed; or if currently being used needs to be re-evaluated</t>
  </si>
  <si>
    <t>Glasses needed</t>
  </si>
  <si>
    <t>Impaired  ( sees large print, but not regular print in newspapers / books )</t>
  </si>
  <si>
    <t>Impaired</t>
  </si>
  <si>
    <t>Legally Blind</t>
  </si>
  <si>
    <t>Blind</t>
  </si>
  <si>
    <t>SECTION E :  DIAGNOSIS</t>
  </si>
  <si>
    <t>Active Diagnosis</t>
  </si>
  <si>
    <t>No active diagnosis</t>
  </si>
  <si>
    <t>If not checked, check all that apply below</t>
  </si>
  <si>
    <t>Endocrine / Metabolic / Nutrition</t>
  </si>
  <si>
    <t>Diabetes mellitus</t>
  </si>
  <si>
    <t>Hypothyroidism</t>
  </si>
  <si>
    <t>Hyperthyroidism</t>
  </si>
  <si>
    <t>Heart / Circulation</t>
  </si>
  <si>
    <t>Arteriosclerotic heart disease  ( ASHD )</t>
  </si>
  <si>
    <t>Hypertension</t>
  </si>
  <si>
    <t>Cardiac dysrhythmias</t>
  </si>
  <si>
    <t>Hypotension</t>
  </si>
  <si>
    <t>Congestive heart failure</t>
  </si>
  <si>
    <t>Peripheral vascular disease</t>
  </si>
  <si>
    <t>Deep vein thrombosis</t>
  </si>
  <si>
    <t>Other cardiovascular disease</t>
  </si>
  <si>
    <t>Musculoskeletal</t>
  </si>
  <si>
    <t>Arthritis</t>
  </si>
  <si>
    <t>Osteoporosis</t>
  </si>
  <si>
    <t>Hip fracture</t>
  </si>
  <si>
    <t>Pathological bone fracture</t>
  </si>
  <si>
    <t>Missing limb</t>
  </si>
  <si>
    <t>Contractures</t>
  </si>
  <si>
    <t>Neurological</t>
  </si>
  <si>
    <t>Alzheimer's disease</t>
  </si>
  <si>
    <t>Multiple sclerosis</t>
  </si>
  <si>
    <t>Aphasia</t>
  </si>
  <si>
    <t>Paraplegia</t>
  </si>
  <si>
    <t>Cerebral palsy</t>
  </si>
  <si>
    <t>Parkinson's disease</t>
  </si>
  <si>
    <t>Cerebrovascular accident  ( stroke )</t>
  </si>
  <si>
    <t>Quadriplegia</t>
  </si>
  <si>
    <t>Dementia other than Alzheimer's disease</t>
  </si>
  <si>
    <t>Seizure disorder</t>
  </si>
  <si>
    <t>Hemiplegia / hemiparesis</t>
  </si>
  <si>
    <t>Transient ischemic attacks</t>
  </si>
  <si>
    <t>Psychiatric / Mood</t>
  </si>
  <si>
    <t>Traumatic brain injury</t>
  </si>
  <si>
    <t>Manic Depressive  ( Bipolar )</t>
  </si>
  <si>
    <t>Anxiety disorder</t>
  </si>
  <si>
    <t>Schizophrenia</t>
  </si>
  <si>
    <t>Depression</t>
  </si>
  <si>
    <t>Other psychiatric diagnosis</t>
  </si>
  <si>
    <t>( e.g. paranoia, phobias, personality disorder )</t>
  </si>
  <si>
    <t>Pulmonary</t>
  </si>
  <si>
    <t>Asthma</t>
  </si>
  <si>
    <t>Emphysema / COPD</t>
  </si>
  <si>
    <t>Sensory</t>
  </si>
  <si>
    <t>Cataracts</t>
  </si>
  <si>
    <t>Glaucoma</t>
  </si>
  <si>
    <t>Diabetic retinopathy</t>
  </si>
  <si>
    <t>Macular degeneration</t>
  </si>
  <si>
    <t>Anemia</t>
  </si>
  <si>
    <t>Developmental Disability</t>
  </si>
  <si>
    <t>Cancer</t>
  </si>
  <si>
    <t>Substance abuse</t>
  </si>
  <si>
    <t>Renal failure</t>
  </si>
  <si>
    <t>Explicit terminal prognosis</t>
  </si>
  <si>
    <t>Active Tuberculosis</t>
  </si>
  <si>
    <t>HIV</t>
  </si>
  <si>
    <t>Infections</t>
  </si>
  <si>
    <t>No active infections</t>
  </si>
  <si>
    <t>Respiratory infections</t>
  </si>
  <si>
    <t>Urinary tract infection in last 30 days</t>
  </si>
  <si>
    <t>MRSA</t>
  </si>
  <si>
    <t>Wound infection</t>
  </si>
  <si>
    <t>SECTION F :  MEDICATIONS &amp; NUTRITIONAL STATUS</t>
  </si>
  <si>
    <t>MEDICATIONS</t>
  </si>
  <si>
    <r>
      <t xml:space="preserve">Enter the </t>
    </r>
    <r>
      <rPr>
        <b/>
        <sz val="8"/>
        <rFont val="Arial"/>
        <family val="2"/>
      </rPr>
      <t>Total Number of Prescribed Medications</t>
    </r>
    <r>
      <rPr>
        <sz val="8"/>
        <rFont val="Arial"/>
        <family val="2"/>
      </rPr>
      <t xml:space="preserve"> taken by the client (includes prescribed PRN - as-needed medications; do NOT include OTC medications)</t>
    </r>
  </si>
  <si>
    <t>Total Number of Medications</t>
  </si>
  <si>
    <t>score</t>
  </si>
  <si>
    <r>
      <t xml:space="preserve">If the </t>
    </r>
    <r>
      <rPr>
        <b/>
        <sz val="8"/>
        <color indexed="23"/>
        <rFont val="Arial"/>
        <family val="2"/>
      </rPr>
      <t>Total Number of Medications</t>
    </r>
    <r>
      <rPr>
        <sz val="8"/>
        <color indexed="23"/>
        <rFont val="Arial"/>
        <family val="2"/>
      </rPr>
      <t xml:space="preserve"> is one or more, answer the following questions.  If no medications are taken, skip to </t>
    </r>
    <r>
      <rPr>
        <b/>
        <sz val="8"/>
        <color indexed="23"/>
        <rFont val="Arial"/>
        <family val="2"/>
      </rPr>
      <t>Oral / Nutritional Status</t>
    </r>
  </si>
  <si>
    <t>Is the client physically capable of taking medications without assistance ?</t>
  </si>
  <si>
    <t>Without assistance</t>
  </si>
  <si>
    <t>Does the client know what the medications are for ?</t>
  </si>
  <si>
    <t>Know what for</t>
  </si>
  <si>
    <t>Does the client know how to take the medications ?</t>
  </si>
  <si>
    <t>Know how to take</t>
  </si>
  <si>
    <t>Does the client know how often to take the medications ?</t>
  </si>
  <si>
    <t>Know when to take</t>
  </si>
  <si>
    <t>Is the client capable of communicating if the medication has had the desired effect or an unintended side effect ?</t>
  </si>
  <si>
    <t>Communicate Effect</t>
  </si>
  <si>
    <t>Does the client receive any injections on a regular basis ?</t>
  </si>
  <si>
    <t>Receives Injections</t>
  </si>
  <si>
    <t>If the client receives injections, enter the medication(s), frequency of injection, and select the appropriate "administered by" option</t>
  </si>
  <si>
    <t>Injectable Medication</t>
  </si>
  <si>
    <t>Client</t>
  </si>
  <si>
    <t>Administered By  [ 1 ]</t>
  </si>
  <si>
    <t>Family</t>
  </si>
  <si>
    <t>Home Health Agency</t>
  </si>
  <si>
    <t>Frequency of Injection</t>
  </si>
  <si>
    <t>Residence Nurse</t>
  </si>
  <si>
    <t>Administered By  [ 2 ]</t>
  </si>
  <si>
    <t>Does the client have any alergies to medications ?</t>
  </si>
  <si>
    <t>Allergies to Medications</t>
  </si>
  <si>
    <t>ORAL / NUTRITIONAL STATUS</t>
  </si>
  <si>
    <t>Has the client had significant (10%) weight loss or gain in the past 6 months ?</t>
  </si>
  <si>
    <t>Weight Loss</t>
  </si>
  <si>
    <t>Unknown</t>
  </si>
  <si>
    <t>Weight Gain</t>
  </si>
  <si>
    <t>Special Diet Needed</t>
  </si>
  <si>
    <t>Mechanically altered or pureed</t>
  </si>
  <si>
    <t>Vegetarian</t>
  </si>
  <si>
    <t>Diabetic</t>
  </si>
  <si>
    <t>Kosher</t>
  </si>
  <si>
    <t>Low (or no) salt</t>
  </si>
  <si>
    <t>None needed</t>
  </si>
  <si>
    <t>Food Allergies</t>
  </si>
  <si>
    <t>SECTION G :  SKIN CONDITION</t>
  </si>
  <si>
    <t>Ulcers</t>
  </si>
  <si>
    <t>Record the number of ulcers at each ulcer stage, regardless of cause.  Code all that apply during the last 7 days or since the last assessment.  ( By facility report )</t>
  </si>
  <si>
    <t>Stage</t>
  </si>
  <si>
    <t># of Ulcers</t>
  </si>
  <si>
    <t>Location of Ulcer(s)</t>
  </si>
  <si>
    <t>Other Skin Problems or Lesions Present</t>
  </si>
  <si>
    <t>Check all that apply during the last 7 days</t>
  </si>
  <si>
    <t>Abrasions  ( scrapes )</t>
  </si>
  <si>
    <t>Burns</t>
  </si>
  <si>
    <t>Open sores or lesions</t>
  </si>
  <si>
    <t>Bruises</t>
  </si>
  <si>
    <t>Skin tears or cuts  ( other than surgical )</t>
  </si>
  <si>
    <t>Rashes or itchiness</t>
  </si>
  <si>
    <t>Surgical wounds</t>
  </si>
  <si>
    <t>Body lice or scabies</t>
  </si>
  <si>
    <t>Skin Treatments</t>
  </si>
  <si>
    <t>Check all that apply during the last 7 days; Check the box if a treatment is provided by an outside resource.</t>
  </si>
  <si>
    <t>Treatment</t>
  </si>
  <si>
    <t>Provided by outside resource</t>
  </si>
  <si>
    <t>Outside Resource</t>
  </si>
  <si>
    <t>Points</t>
  </si>
  <si>
    <t>Turning / positioning program</t>
  </si>
  <si>
    <t>Nutrition or hydration intervention to manage skin problems</t>
  </si>
  <si>
    <t>Application of dressings  ( with or without topical medications )</t>
  </si>
  <si>
    <t>Application of ointments / medications</t>
  </si>
  <si>
    <t>Ulcer care</t>
  </si>
  <si>
    <t>Surgical wound care</t>
  </si>
  <si>
    <t>SECTION H :  OTHER TREATMENTS / PROCEDURES / PROGRAMS</t>
  </si>
  <si>
    <t>Oxygen</t>
  </si>
  <si>
    <t>Blood Sugar Tests</t>
  </si>
  <si>
    <t>Frequency</t>
  </si>
  <si>
    <t>Urinary Catheter Care</t>
  </si>
  <si>
    <t>Urinary Catheter</t>
  </si>
  <si>
    <t>IPPB Machine / Nebulizer</t>
  </si>
  <si>
    <t>Colostomy</t>
  </si>
  <si>
    <t>Ileostomy</t>
  </si>
  <si>
    <t>Tracheostomy Care</t>
  </si>
  <si>
    <t>Tracheostomy</t>
  </si>
  <si>
    <t>Gastrostomy Care</t>
  </si>
  <si>
    <t>Gastrostomy</t>
  </si>
  <si>
    <t>Enemas / Suppositories</t>
  </si>
  <si>
    <t>Physical Therapy</t>
  </si>
  <si>
    <t>Occupational Therapy</t>
  </si>
  <si>
    <t>Services</t>
  </si>
  <si>
    <t>Check any program in which the client currently participates</t>
  </si>
  <si>
    <t>Speech Therapy</t>
  </si>
  <si>
    <t>Chemotherapy or radiation</t>
  </si>
  <si>
    <t>Podiatry Therapy</t>
  </si>
  <si>
    <t>Hospice care</t>
  </si>
  <si>
    <t>Dialysis</t>
  </si>
  <si>
    <t>Special Programs for Mood, Behavior or Cognitive Loss</t>
  </si>
  <si>
    <t>Check if any of the following are currently being provided or are needed :</t>
  </si>
  <si>
    <t>Behavior Management</t>
  </si>
  <si>
    <t>Behavior Management Program - an ongoing evaluation of behavioral symptoms and development / implementation of a plan to reduce the distressing symptoms</t>
  </si>
  <si>
    <t>Environment Modification</t>
  </si>
  <si>
    <t>Modification of client's environment to address specific mood / behavioral / cognitive patterns  ( e.g. to help with cueing, calming, etc. )</t>
  </si>
  <si>
    <t>Mood Assessment</t>
  </si>
  <si>
    <t>Assessment of mood, behavior or other mental health issues since the last assessment by a psychiatrist, psychologist, psychiatric nurse or psychiatric social worker</t>
  </si>
  <si>
    <t>No special programs</t>
  </si>
  <si>
    <t>No special programs needed</t>
  </si>
  <si>
    <t>Describe special programs currently being provided or are needed</t>
  </si>
  <si>
    <t>Rehabilitation and Restorative Care</t>
  </si>
  <si>
    <t>Range of Motion  ( passive )</t>
  </si>
  <si>
    <t>Splint or brace assistance</t>
  </si>
  <si>
    <t>Range of Motion  ( active )</t>
  </si>
  <si>
    <t>Training / Skill Practice in :</t>
  </si>
  <si>
    <t>Bed mobility</t>
  </si>
  <si>
    <t>Amputation / prosthesis</t>
  </si>
  <si>
    <t>Transferring</t>
  </si>
  <si>
    <t>Communication</t>
  </si>
  <si>
    <t>Walking</t>
  </si>
  <si>
    <t>Dressing or Grooming</t>
  </si>
  <si>
    <t>Eating or swallowing</t>
  </si>
  <si>
    <t>SECTION H :  Tier 5 - Only Necessary to Complete if Requesting Eligibility for Tier 5 Services</t>
  </si>
  <si>
    <t>ALWPP Tier 5 Eligibility</t>
  </si>
  <si>
    <t>ADL Score</t>
  </si>
  <si>
    <t>Cognition</t>
  </si>
  <si>
    <t>Behavior</t>
  </si>
  <si>
    <t>Describe client's history of or potential of wandering or flight behavior:</t>
  </si>
  <si>
    <t>Hearing</t>
  </si>
  <si>
    <t>Medication</t>
  </si>
  <si>
    <t>Injections</t>
  </si>
  <si>
    <t>Skin Treatment</t>
  </si>
  <si>
    <t>Other Treatments</t>
  </si>
  <si>
    <t>Behavior Programs</t>
  </si>
  <si>
    <t>Rehab</t>
  </si>
  <si>
    <t>Total Points</t>
  </si>
  <si>
    <t>Describe client's history of an inconsistent ability to provide self care, potential of injury to self or others,</t>
  </si>
  <si>
    <t xml:space="preserve"> or potential of behavior outbursts that negatively affect others:</t>
  </si>
  <si>
    <t>Describe client's history of unsuccessful attempt(s) of placement in other community settings:</t>
  </si>
  <si>
    <t xml:space="preserve">Does client require 24-hours/seven days per week hands-on or physical presence supervision and management? </t>
  </si>
  <si>
    <t>Can client be left alone for short periods of time?</t>
  </si>
  <si>
    <t>Additonal Comments</t>
  </si>
  <si>
    <t>SECTION I :  CCT ADDENDUM — Only necessary to complete for CCT transitions</t>
  </si>
  <si>
    <t>Date Individual was Admitted to the Facility</t>
  </si>
  <si>
    <t>Name of Facility</t>
  </si>
  <si>
    <t>Phone No.</t>
  </si>
  <si>
    <r>
      <t xml:space="preserve">List </t>
    </r>
    <r>
      <rPr>
        <b/>
        <sz val="11"/>
        <color theme="1"/>
        <rFont val="Calibri"/>
        <family val="2"/>
        <scheme val="minor"/>
      </rPr>
      <t>ALL</t>
    </r>
    <r>
      <rPr>
        <sz val="10"/>
        <rFont val="Arial"/>
        <family val="2"/>
      </rPr>
      <t xml:space="preserve"> current Medications - </t>
    </r>
    <r>
      <rPr>
        <b/>
        <sz val="11"/>
        <color theme="1"/>
        <rFont val="Calibri"/>
        <family val="2"/>
        <scheme val="minor"/>
      </rPr>
      <t>OR</t>
    </r>
    <r>
      <rPr>
        <sz val="10"/>
        <rFont val="Arial"/>
        <family val="2"/>
      </rPr>
      <t xml:space="preserve"> - Attach a Complete Meds List</t>
    </r>
  </si>
  <si>
    <t>Dosage</t>
  </si>
  <si>
    <t>Route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</si>
  <si>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</si>
  <si>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</si>
  <si>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</si>
  <si>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</si>
  <si>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</si>
  <si>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</si>
  <si>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</si>
  <si>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</si>
  <si>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</si>
  <si>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</si>
  <si>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</si>
  <si>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</si>
  <si>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</si>
  <si>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</si>
  <si>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</si>
  <si>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</si>
  <si>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</si>
  <si>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</si>
  <si>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</si>
  <si>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</si>
  <si>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When did the individual's PCP last review his/her medications?</t>
  </si>
  <si>
    <r>
      <rPr>
        <b/>
        <sz val="11"/>
        <color theme="1"/>
        <rFont val="Calibri"/>
        <family val="2"/>
        <scheme val="minor"/>
      </rPr>
      <t>Mood and Behavior Patterns</t>
    </r>
    <r>
      <rPr>
        <sz val="10"/>
        <rFont val="Arial"/>
        <family val="2"/>
      </rPr>
      <t xml:space="preserve"> - Provide the best description for each factor</t>
    </r>
  </si>
  <si>
    <t>Persistence</t>
  </si>
  <si>
    <t>Not exhibited in the last 30 days</t>
  </si>
  <si>
    <t>Easily altered</t>
  </si>
  <si>
    <t>Exhibited up to 1 - 5 days / week</t>
  </si>
  <si>
    <t>Not easily altered</t>
  </si>
  <si>
    <t>Exhibited daily or almost  daily</t>
  </si>
  <si>
    <r>
      <rPr>
        <sz val="11"/>
        <color theme="0" tint="-0.499984740745262"/>
        <rFont val="Calibri"/>
        <family val="2"/>
        <scheme val="minor"/>
      </rPr>
      <t xml:space="preserve">a. </t>
    </r>
    <r>
      <rPr>
        <sz val="10"/>
        <rFont val="Arial"/>
        <family val="2"/>
      </rPr>
      <t xml:space="preserve"> Verbal Expressions of Distress or Anxiety</t>
    </r>
  </si>
  <si>
    <t>i.</t>
  </si>
  <si>
    <t>Made Negative Statements</t>
  </si>
  <si>
    <t>ii.</t>
  </si>
  <si>
    <t>Repetitive Questions</t>
  </si>
  <si>
    <t>iii.</t>
  </si>
  <si>
    <t>Repetitive Verbalizations</t>
  </si>
  <si>
    <t>iv.</t>
  </si>
  <si>
    <t>Persistent anger w/self or others</t>
  </si>
  <si>
    <t>v.</t>
  </si>
  <si>
    <t>Self-depreciation</t>
  </si>
  <si>
    <t>vi.</t>
  </si>
  <si>
    <t>Expressions of unrealistic fears</t>
  </si>
  <si>
    <t>vii.</t>
  </si>
  <si>
    <t xml:space="preserve">Recurring statements about </t>
  </si>
  <si>
    <t>something terrible about to happen</t>
  </si>
  <si>
    <t>Verbal Expressions Cont.</t>
  </si>
  <si>
    <t>viii.</t>
  </si>
  <si>
    <t>Repetitive health complaints</t>
  </si>
  <si>
    <t>ix.</t>
  </si>
  <si>
    <t>Repetitive anxious complaints</t>
  </si>
  <si>
    <t>or concerns</t>
  </si>
  <si>
    <r>
      <rPr>
        <sz val="11"/>
        <color theme="0" tint="-0.499984740745262"/>
        <rFont val="Calibri"/>
        <family val="2"/>
        <scheme val="minor"/>
      </rPr>
      <t>b.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0"/>
        <rFont val="Arial"/>
        <family val="2"/>
      </rPr>
      <t xml:space="preserve"> Sleep-cycle Issues</t>
    </r>
  </si>
  <si>
    <t>Unpleasant mood in morning</t>
  </si>
  <si>
    <t>Insomnia / change in usual sleep</t>
  </si>
  <si>
    <t>patterns</t>
  </si>
  <si>
    <r>
      <rPr>
        <sz val="11"/>
        <color theme="0" tint="-0.499984740745262"/>
        <rFont val="Calibri"/>
        <family val="2"/>
        <scheme val="minor"/>
      </rPr>
      <t xml:space="preserve">c. 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0"/>
        <rFont val="Arial"/>
        <family val="2"/>
      </rPr>
      <t>Sad, Apathetic, Anxious Appearance</t>
    </r>
  </si>
  <si>
    <t>Sad, pained, worried facial</t>
  </si>
  <si>
    <t>expressions</t>
  </si>
  <si>
    <t>Crying, tearfulness</t>
  </si>
  <si>
    <t>Repetitive physical movement</t>
  </si>
  <si>
    <r>
      <rPr>
        <sz val="11"/>
        <color theme="0" tint="-0.499984740745262"/>
        <rFont val="Calibri"/>
        <family val="2"/>
        <scheme val="minor"/>
      </rPr>
      <t xml:space="preserve">d. </t>
    </r>
    <r>
      <rPr>
        <sz val="10"/>
        <rFont val="Arial"/>
        <family val="2"/>
      </rPr>
      <t xml:space="preserve"> Loss of Interest</t>
    </r>
  </si>
  <si>
    <t>Reduced social interaction</t>
  </si>
  <si>
    <t xml:space="preserve">Withdrawal from activities of </t>
  </si>
  <si>
    <t>interest</t>
  </si>
  <si>
    <r>
      <rPr>
        <b/>
        <sz val="11"/>
        <color theme="1"/>
        <rFont val="Calibri"/>
        <family val="2"/>
        <scheme val="minor"/>
      </rPr>
      <t xml:space="preserve">Inpatient Hospital Stays </t>
    </r>
    <r>
      <rPr>
        <sz val="10"/>
        <rFont val="Arial"/>
        <family val="2"/>
      </rPr>
      <t xml:space="preserve">- In the </t>
    </r>
    <r>
      <rPr>
        <b/>
        <sz val="11"/>
        <color theme="1"/>
        <rFont val="Calibri"/>
        <family val="2"/>
        <scheme val="minor"/>
      </rPr>
      <t>last 12  months</t>
    </r>
    <r>
      <rPr>
        <sz val="10"/>
        <rFont val="Arial"/>
        <family val="2"/>
      </rPr>
      <t xml:space="preserve">, how many times has the individual been admitted, </t>
    </r>
  </si>
  <si>
    <r>
      <t xml:space="preserve">for an </t>
    </r>
    <r>
      <rPr>
        <b/>
        <sz val="11"/>
        <color theme="1"/>
        <rFont val="Calibri"/>
        <family val="2"/>
        <scheme val="minor"/>
      </rPr>
      <t>overnight</t>
    </r>
    <r>
      <rPr>
        <sz val="10"/>
        <rFont val="Arial"/>
        <family val="2"/>
      </rPr>
      <t xml:space="preserve"> stay, to any of the following?</t>
    </r>
  </si>
  <si>
    <t># of Times</t>
  </si>
  <si>
    <r>
      <rPr>
        <sz val="11"/>
        <color theme="0" tint="-0.499984740745262"/>
        <rFont val="Calibri"/>
        <family val="2"/>
        <scheme val="minor"/>
      </rPr>
      <t xml:space="preserve">a. 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0"/>
        <rFont val="Arial"/>
        <family val="2"/>
      </rPr>
      <t>Alcohol/Drug Treatment Program</t>
    </r>
  </si>
  <si>
    <r>
      <rPr>
        <sz val="11"/>
        <color theme="0" tint="-0.499984740745262"/>
        <rFont val="Calibri"/>
        <family val="2"/>
        <scheme val="minor"/>
      </rPr>
      <t>b.</t>
    </r>
    <r>
      <rPr>
        <sz val="11"/>
        <color theme="0" tint="-0.34998626667073579"/>
        <rFont val="Calibri"/>
        <family val="2"/>
        <scheme val="minor"/>
      </rPr>
      <t xml:space="preserve">  </t>
    </r>
    <r>
      <rPr>
        <sz val="10"/>
        <rFont val="Arial"/>
        <family val="2"/>
      </rPr>
      <t xml:space="preserve">Alzheimer's/Dementia Special Care and/or Diagnostic Unit </t>
    </r>
  </si>
  <si>
    <r>
      <rPr>
        <sz val="11"/>
        <color theme="0" tint="-0.499984740745262"/>
        <rFont val="Calibri"/>
        <family val="2"/>
        <scheme val="minor"/>
      </rPr>
      <t xml:space="preserve">c. 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0"/>
        <rFont val="Arial"/>
        <family val="2"/>
      </rPr>
      <t>Psychiatric Hospital or Psychiatric Unit of a Hospital</t>
    </r>
  </si>
  <si>
    <r>
      <rPr>
        <sz val="11"/>
        <color theme="0" tint="-0.499984740745262"/>
        <rFont val="Calibri"/>
        <family val="2"/>
        <scheme val="minor"/>
      </rPr>
      <t>d.</t>
    </r>
    <r>
      <rPr>
        <sz val="11"/>
        <color theme="0" tint="-0.34998626667073579"/>
        <rFont val="Calibri"/>
        <family val="2"/>
        <scheme val="minor"/>
      </rPr>
      <t xml:space="preserve">  </t>
    </r>
    <r>
      <rPr>
        <sz val="10"/>
        <rFont val="Arial"/>
        <family val="2"/>
      </rPr>
      <t>None of the above</t>
    </r>
  </si>
  <si>
    <r>
      <t>IADL Self-performance</t>
    </r>
    <r>
      <rPr>
        <sz val="10"/>
        <rFont val="Arial"/>
        <family val="2"/>
      </rPr>
      <t xml:space="preserve"> - Code for individual's performance during the </t>
    </r>
    <r>
      <rPr>
        <b/>
        <sz val="11"/>
        <color theme="1"/>
        <rFont val="Calibri"/>
        <family val="2"/>
        <scheme val="minor"/>
      </rPr>
      <t xml:space="preserve">last 30 days </t>
    </r>
    <r>
      <rPr>
        <sz val="10"/>
        <rFont val="Arial"/>
        <family val="2"/>
      </rPr>
      <t xml:space="preserve">based on </t>
    </r>
  </si>
  <si>
    <t>individual involvement in activity, with or without assistive devices</t>
  </si>
  <si>
    <r>
      <rPr>
        <b/>
        <sz val="11"/>
        <color theme="1"/>
        <rFont val="Calibri"/>
        <family val="2"/>
        <scheme val="minor"/>
      </rPr>
      <t>Independent</t>
    </r>
    <r>
      <rPr>
        <sz val="10"/>
        <rFont val="Arial"/>
        <family val="2"/>
      </rPr>
      <t xml:space="preserve"> = No help or oversight</t>
    </r>
  </si>
  <si>
    <r>
      <rPr>
        <b/>
        <sz val="11"/>
        <color theme="1"/>
        <rFont val="Calibri"/>
        <family val="2"/>
        <scheme val="minor"/>
      </rPr>
      <t>Supervision</t>
    </r>
    <r>
      <rPr>
        <sz val="10"/>
        <rFont val="Arial"/>
        <family val="2"/>
      </rPr>
      <t xml:space="preserve"> = Oversight, encouragement, cueing or set-up assistance provided </t>
    </r>
  </si>
  <si>
    <r>
      <rPr>
        <b/>
        <sz val="11"/>
        <color theme="1"/>
        <rFont val="Calibri"/>
        <family val="2"/>
        <scheme val="minor"/>
      </rPr>
      <t>Limited Assistance</t>
    </r>
    <r>
      <rPr>
        <sz val="10"/>
        <rFont val="Arial"/>
        <family val="2"/>
      </rPr>
      <t xml:space="preserve"> = Individual highly involved in activity, received physical assistance </t>
    </r>
  </si>
  <si>
    <t>3 or more times in a single week</t>
  </si>
  <si>
    <r>
      <rPr>
        <b/>
        <sz val="11"/>
        <color theme="1"/>
        <rFont val="Calibri"/>
        <family val="2"/>
        <scheme val="minor"/>
      </rPr>
      <t>Extensive Assistance</t>
    </r>
    <r>
      <rPr>
        <sz val="10"/>
        <rFont val="Arial"/>
        <family val="2"/>
      </rPr>
      <t xml:space="preserve"> = Extensive assistance provided 3 or more times in a single week</t>
    </r>
  </si>
  <si>
    <r>
      <rPr>
        <b/>
        <sz val="11"/>
        <color theme="1"/>
        <rFont val="Calibri"/>
        <family val="2"/>
        <scheme val="minor"/>
      </rPr>
      <t>Total Dependence</t>
    </r>
    <r>
      <rPr>
        <sz val="10"/>
        <rFont val="Arial"/>
        <family val="2"/>
      </rPr>
      <t xml:space="preserve"> = Full performance of activity completed by others </t>
    </r>
  </si>
  <si>
    <r>
      <rPr>
        <b/>
        <sz val="11"/>
        <color theme="1"/>
        <rFont val="Calibri"/>
        <family val="2"/>
        <scheme val="minor"/>
      </rPr>
      <t>N/A</t>
    </r>
    <r>
      <rPr>
        <sz val="10"/>
        <rFont val="Arial"/>
        <family val="2"/>
      </rPr>
      <t xml:space="preserve"> = Individual resides in a setting where s/he does not engage in this IADL</t>
    </r>
  </si>
  <si>
    <r>
      <rPr>
        <sz val="11"/>
        <color theme="0" tint="-0.499984740745262"/>
        <rFont val="Calibri"/>
        <family val="2"/>
        <scheme val="minor"/>
      </rPr>
      <t xml:space="preserve">a. </t>
    </r>
    <r>
      <rPr>
        <sz val="10"/>
        <rFont val="Arial"/>
        <family val="2"/>
      </rPr>
      <t xml:space="preserve"> Heavy housework or chores including washing floors or windows and cleaning the bathroom</t>
    </r>
  </si>
  <si>
    <t>Performance Level</t>
  </si>
  <si>
    <r>
      <rPr>
        <sz val="11"/>
        <color theme="0" tint="-0.499984740745262"/>
        <rFont val="Calibri"/>
        <family val="2"/>
        <scheme val="minor"/>
      </rPr>
      <t xml:space="preserve">b. </t>
    </r>
    <r>
      <rPr>
        <sz val="10"/>
        <rFont val="Arial"/>
        <family val="2"/>
      </rPr>
      <t xml:space="preserve"> Shops for food, clothing, snacks, or other incidentals</t>
    </r>
  </si>
  <si>
    <r>
      <rPr>
        <sz val="11"/>
        <color theme="0" tint="-0.499984740745262"/>
        <rFont val="Calibri"/>
        <family val="2"/>
        <scheme val="minor"/>
      </rPr>
      <t xml:space="preserve">c. </t>
    </r>
    <r>
      <rPr>
        <sz val="10"/>
        <rFont val="Arial"/>
        <family val="2"/>
      </rPr>
      <t xml:space="preserve"> Arranges suitable transportation</t>
    </r>
  </si>
  <si>
    <r>
      <rPr>
        <sz val="11"/>
        <color theme="0" tint="-0.499984740745262"/>
        <rFont val="Calibri"/>
        <family val="2"/>
        <scheme val="minor"/>
      </rPr>
      <t>d.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0"/>
        <rFont val="Arial"/>
        <family val="2"/>
      </rPr>
      <t xml:space="preserve"> Manages finances: banking, checkbook, and bills</t>
    </r>
  </si>
  <si>
    <t>IADL Self-performance Cont.</t>
  </si>
  <si>
    <r>
      <rPr>
        <sz val="11"/>
        <color theme="0" tint="-0.499984740745262"/>
        <rFont val="Calibri"/>
        <family val="2"/>
        <scheme val="minor"/>
      </rPr>
      <t>e.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0"/>
        <rFont val="Arial"/>
        <family val="2"/>
      </rPr>
      <t xml:space="preserve"> Manages cash, personal needs allowance</t>
    </r>
  </si>
  <si>
    <r>
      <rPr>
        <sz val="11"/>
        <color theme="0" tint="-0.499984740745262"/>
        <rFont val="Calibri"/>
        <family val="2"/>
        <scheme val="minor"/>
      </rPr>
      <t xml:space="preserve">f. </t>
    </r>
    <r>
      <rPr>
        <sz val="10"/>
        <rFont val="Arial"/>
        <family val="2"/>
      </rPr>
      <t xml:space="preserve"> Prepares snacks, light meals</t>
    </r>
  </si>
  <si>
    <r>
      <rPr>
        <sz val="11"/>
        <color theme="0" tint="-0.499984740745262"/>
        <rFont val="Calibri"/>
        <family val="2"/>
        <scheme val="minor"/>
      </rPr>
      <t xml:space="preserve">g. </t>
    </r>
    <r>
      <rPr>
        <sz val="10"/>
        <rFont val="Arial"/>
        <family val="2"/>
      </rPr>
      <t xml:space="preserve"> Uses a phone</t>
    </r>
  </si>
  <si>
    <r>
      <rPr>
        <sz val="11"/>
        <color theme="0" tint="-0.499984740745262"/>
        <rFont val="Calibri"/>
        <family val="2"/>
        <scheme val="minor"/>
      </rPr>
      <t>h.</t>
    </r>
    <r>
      <rPr>
        <sz val="10"/>
        <rFont val="Arial"/>
        <family val="2"/>
      </rPr>
      <t xml:space="preserve">  Light housework including making the bed, dusting, picking up personal belongings</t>
    </r>
  </si>
  <si>
    <r>
      <rPr>
        <sz val="11"/>
        <color theme="0" tint="-0.499984740745262"/>
        <rFont val="Calibri"/>
        <family val="2"/>
        <scheme val="minor"/>
      </rPr>
      <t>i.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0"/>
        <rFont val="Arial"/>
        <family val="2"/>
      </rPr>
      <t xml:space="preserve"> Sorts, washes, and folds own laundry</t>
    </r>
  </si>
  <si>
    <t>Based on the performance level identified for the IADL above (a. - i.) is the individual able to stay alone?</t>
  </si>
  <si>
    <t>How Long?</t>
  </si>
  <si>
    <t>If family is providing all care, will respite care be needed?</t>
  </si>
  <si>
    <t>How Often?</t>
  </si>
  <si>
    <t>SECTION J :  SIGNATURES</t>
  </si>
  <si>
    <r>
      <t xml:space="preserve">Participation in Assessment  </t>
    </r>
    <r>
      <rPr>
        <sz val="8"/>
        <rFont val="Arial"/>
        <family val="2"/>
      </rPr>
      <t>(check all that apply)</t>
    </r>
  </si>
  <si>
    <t>Legal representative</t>
  </si>
  <si>
    <t>ALWPP Eligibility</t>
  </si>
  <si>
    <t>Tier Level</t>
  </si>
  <si>
    <t>Has the Client resided in a skilled nursing facility at the NF-A or NF-B level of care for at least the last 90 consecutive days?</t>
  </si>
  <si>
    <t>Notes</t>
  </si>
  <si>
    <t>Signatures of Persons Completing Assessment</t>
  </si>
  <si>
    <t>Registered Nurse Signature</t>
  </si>
  <si>
    <t>Date</t>
  </si>
  <si>
    <t>Transition Coordinator / Social Services Coordinator Signature</t>
  </si>
  <si>
    <t>Individual Service Plan - Assisted Living Waiver</t>
  </si>
  <si>
    <t>Individual's Information</t>
  </si>
  <si>
    <r>
      <t xml:space="preserve">Individual's Name
</t>
    </r>
    <r>
      <rPr>
        <i/>
        <sz val="10"/>
        <rFont val="Arial"/>
        <family val="2"/>
      </rPr>
      <t>(First MI Last)</t>
    </r>
  </si>
  <si>
    <t>Eligible for Tier 5</t>
  </si>
  <si>
    <t>Receiving Tier 5 services</t>
  </si>
  <si>
    <t>Individual's CIN</t>
  </si>
  <si>
    <t>Medicare Number</t>
  </si>
  <si>
    <t>Location of ISP Meeting</t>
  </si>
  <si>
    <t>Date of ISP</t>
  </si>
  <si>
    <t>ISP Start Date</t>
  </si>
  <si>
    <t>ISP End Date</t>
  </si>
  <si>
    <t>Individual present at ISP meeting</t>
  </si>
  <si>
    <t>This ISP is an</t>
  </si>
  <si>
    <t>ALW Residence</t>
  </si>
  <si>
    <t>CCA</t>
  </si>
  <si>
    <t>*If this ISP is an update, complete the following:</t>
  </si>
  <si>
    <t>Date of Last ISP</t>
  </si>
  <si>
    <r>
      <t xml:space="preserve">Tier in Last ISP
</t>
    </r>
    <r>
      <rPr>
        <i/>
        <sz val="10"/>
        <rFont val="Arial"/>
        <family val="2"/>
      </rPr>
      <t>(Drop-Down)</t>
    </r>
  </si>
  <si>
    <r>
      <t xml:space="preserve">Reason for ISP Update
</t>
    </r>
    <r>
      <rPr>
        <i/>
        <sz val="10"/>
        <rFont val="Arial"/>
        <family val="2"/>
      </rPr>
      <t>(Drop-Down)</t>
    </r>
  </si>
  <si>
    <t>If Other, Please Specify</t>
  </si>
  <si>
    <t>Is the Physician’s Report attached to this ISP?</t>
  </si>
  <si>
    <t>If yes, Date of Report</t>
  </si>
  <si>
    <t>Diagnosis(es)</t>
  </si>
  <si>
    <t>Legally Responsible Contact Information</t>
  </si>
  <si>
    <t>Contact’s Name</t>
  </si>
  <si>
    <r>
      <t xml:space="preserve">Relationship to Individual
</t>
    </r>
    <r>
      <rPr>
        <i/>
        <sz val="10"/>
        <rFont val="Arial"/>
        <family val="2"/>
      </rPr>
      <t>(Drop-Down)</t>
    </r>
  </si>
  <si>
    <r>
      <t xml:space="preserve">If Family, Relationship to Individual </t>
    </r>
    <r>
      <rPr>
        <i/>
        <sz val="10"/>
        <rFont val="Arial"/>
        <family val="2"/>
      </rPr>
      <t>(Drop-Down)</t>
    </r>
  </si>
  <si>
    <t>Email</t>
  </si>
  <si>
    <r>
      <t xml:space="preserve">Preferred Method of Contact </t>
    </r>
    <r>
      <rPr>
        <i/>
        <sz val="10"/>
        <rFont val="Arial"/>
        <family val="2"/>
      </rPr>
      <t>(Drop-Down)</t>
    </r>
  </si>
  <si>
    <t>Strengths</t>
  </si>
  <si>
    <t>Identify things the individual is good at. Provide responses as well as other known strengths of the individual in the space below.</t>
  </si>
  <si>
    <t>Personal Goals</t>
  </si>
  <si>
    <t>Identify personal goals, including those for community participation. Provide a description of the goal in the space below.</t>
  </si>
  <si>
    <t>Goal/Desired Outcome</t>
  </si>
  <si>
    <t>Description</t>
  </si>
  <si>
    <t>Supports Needed</t>
  </si>
  <si>
    <t>Who Provides Support</t>
  </si>
  <si>
    <t>Preferences</t>
  </si>
  <si>
    <t>Identify likes or dislikes including what a typical day looks like. Provide a description in the space below.</t>
  </si>
  <si>
    <r>
      <t xml:space="preserve">Assessed Needs and Services </t>
    </r>
    <r>
      <rPr>
        <sz val="10"/>
        <color rgb="FF212121"/>
        <rFont val="Calibri"/>
        <family val="2"/>
      </rPr>
      <t> </t>
    </r>
  </si>
  <si>
    <t>For each assessed need, add additional information about the supports the individual needs, including their preferences and how the need is being met.</t>
  </si>
  <si>
    <t>Assessed Needs</t>
  </si>
  <si>
    <t>Description and Preferences
(narrative)</t>
  </si>
  <si>
    <t>How Need is Being Met</t>
  </si>
  <si>
    <t>Cognition, Mood, &amp; Behavior</t>
  </si>
  <si>
    <t xml:space="preserve">Memory and Use of Information 
</t>
  </si>
  <si>
    <t>Name of agency and/or person</t>
  </si>
  <si>
    <t>Agitated, Disruptive and/or Aggressive</t>
  </si>
  <si>
    <t>Awareness of Needs/Judgment</t>
  </si>
  <si>
    <t>Notes/Comments</t>
  </si>
  <si>
    <t>Physical Functioning</t>
  </si>
  <si>
    <t>Locomotion in Residence</t>
  </si>
  <si>
    <t>Assistive Devices and Environmental Modifications</t>
  </si>
  <si>
    <t>Additional Needs</t>
  </si>
  <si>
    <t>Nutrition</t>
  </si>
  <si>
    <t>Medication Management</t>
  </si>
  <si>
    <t>Transportation</t>
  </si>
  <si>
    <t>Treatments</t>
  </si>
  <si>
    <t>Risk Management and Safeguards</t>
  </si>
  <si>
    <t xml:space="preserve">Identify risks to the individual’s health/wellbeing, what creates the risk, and how the risk will be mitigated. </t>
  </si>
  <si>
    <r>
      <t>Risk (</t>
    </r>
    <r>
      <rPr>
        <i/>
        <sz val="10"/>
        <rFont val="Arial"/>
        <family val="2"/>
      </rPr>
      <t>Drop-Down</t>
    </r>
    <r>
      <rPr>
        <sz val="10"/>
        <rFont val="Arial"/>
        <family val="2"/>
      </rPr>
      <t>)</t>
    </r>
  </si>
  <si>
    <t>Contributing Factors</t>
  </si>
  <si>
    <t>Risk Mitigation Plan</t>
  </si>
  <si>
    <t>Back-Up Plan</t>
  </si>
  <si>
    <t xml:space="preserve">It is the responsibility of the setting to have a back-up plan in place to ensure continuity of care and services in the event of an emergency, evacuation, or unusual circumstance. 
Should an evacuation be necessary, the individual requires the following: </t>
  </si>
  <si>
    <t>Care Coordination Monitoring</t>
  </si>
  <si>
    <t>The Care Coordinator has explained the minimum monitoring requirements of the waiver I am enrolled in, and I understand these requirements.</t>
  </si>
  <si>
    <t>I have received training on how to recognize and report instances of abuse, neglect, or exploitation.</t>
  </si>
  <si>
    <t>I prefer my Care Coordinator contact me</t>
  </si>
  <si>
    <t>When necessary, I would like the following people to be contacted about my services and supports</t>
  </si>
  <si>
    <t>Name of Person</t>
  </si>
  <si>
    <t>Are there any individuals that you do not want to be in contact with or who should not be around you?</t>
  </si>
  <si>
    <t>Relationship to Individual</t>
  </si>
  <si>
    <t>Is there legal documentation justifying the reason this individual should not contact individual?</t>
  </si>
  <si>
    <t>Instructions if this person tries to make contact</t>
  </si>
  <si>
    <t>Total # of Modifications:</t>
  </si>
  <si>
    <t>Date:</t>
  </si>
  <si>
    <t>Rights Modifications</t>
  </si>
  <si>
    <t>Use the first box to identify modifications to a residential setting. Such modifications described here may relate to a change in: status of written, legal agreements to live in the current setting; privacy; lockable entrance doors with only appropriate staff keeping keys; choice of roommate(s); freedom to furnish/decorate within legal agreements; control of schedules, activities, and food choices; or the ability to receive visitors of the individual’s choosing at any time.</t>
  </si>
  <si>
    <r>
      <t xml:space="preserve">Modification </t>
    </r>
    <r>
      <rPr>
        <i/>
        <sz val="10"/>
        <rFont val="Arial"/>
        <family val="2"/>
      </rPr>
      <t>(Drop-Down)</t>
    </r>
    <r>
      <rPr>
        <sz val="10"/>
        <rFont val="Arial"/>
        <family val="2"/>
      </rPr>
      <t>:</t>
    </r>
  </si>
  <si>
    <t>Specific Individualized Assessed Need:</t>
  </si>
  <si>
    <t>Positive Interventions and Supports used Before this Modification:</t>
  </si>
  <si>
    <t>Diagnosis/Condition Related to the Modification:</t>
  </si>
  <si>
    <t>Method for Collection and Review of Data for Effectiveness:</t>
  </si>
  <si>
    <t>Timeframes/Limits for Review and Determination of Need for Modification:</t>
  </si>
  <si>
    <t>Assurance that the Modification Will Cause No Harm:</t>
  </si>
  <si>
    <t>Tenancy protections and responsibilities</t>
  </si>
  <si>
    <t>Privacy in their sleeping or living unit</t>
  </si>
  <si>
    <t>Ability to have visitors of their choosing at any time</t>
  </si>
  <si>
    <t>Access to food at any time</t>
  </si>
  <si>
    <t>Full access to the greater community</t>
  </si>
  <si>
    <t>Freedom and support to control their own schedules and activities</t>
  </si>
  <si>
    <t>Tier 5 Eligibility</t>
  </si>
  <si>
    <t>Conditional Formatting: If "Yes" is selected for "Receiving Tier 5 services" section, cell S2 populates with True and Tier Level will appear blank.</t>
  </si>
  <si>
    <t>Password</t>
  </si>
  <si>
    <t>pcgus</t>
  </si>
  <si>
    <t>Environmental/Home Safety/Housing Insecurity</t>
  </si>
  <si>
    <t>Social Isolation/Loneliness</t>
  </si>
  <si>
    <t>Mental/Behavioral Health</t>
  </si>
  <si>
    <t>Nutrition/Food Insecurity</t>
  </si>
  <si>
    <t>Personal Safety</t>
  </si>
  <si>
    <t>Health and Wellness including Medical</t>
  </si>
  <si>
    <t>Caregiver/Natural Support 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</si>
</sst>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\-00"/>
    <numFmt numFmtId="165" formatCode="00000000000000"/>
    <numFmt numFmtId="166" formatCode="[&lt;=9999999]###\-####;\(###\)\ ###\-####"/>
  </numFmts>
  <fonts count="36">
    <font>
      <sz val="10"/>
      <name val="Arial"/>
      <family val="2"/>
    </font>
    <font>
      <sz val="8"/>
      <color indexed="23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b/>
      <sz val="11"/>
      <name val="Arial"/>
      <family val="2"/>
    </font>
    <font>
      <sz val="8"/>
      <color indexed="12"/>
      <name val="Arial"/>
      <family val="2"/>
    </font>
    <font>
      <b/>
      <sz val="8"/>
      <color indexed="23"/>
      <name val="Arial"/>
      <family val="2"/>
    </font>
    <font>
      <u/>
      <sz val="8"/>
      <color indexed="23"/>
      <name val="Arial"/>
      <family val="2"/>
    </font>
    <font>
      <sz val="8"/>
      <name val="Symbol"/>
      <family val="1"/>
      <charset val="2"/>
    </font>
    <font>
      <sz val="10"/>
      <color indexed="12"/>
      <name val="Arial"/>
      <family val="2"/>
    </font>
    <font>
      <sz val="8"/>
      <name val="Arial Black"/>
      <family val="2"/>
    </font>
    <font>
      <sz val="10"/>
      <color indexed="23"/>
      <name val="Arial"/>
      <family val="2"/>
    </font>
    <font>
      <sz val="11"/>
      <name val="Arial Black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2"/>
      <name val="Arial"/>
      <family val="4"/>
    </font>
    <font>
      <sz val="10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1"/>
      <name val="MS Gothic"/>
      <family val="3"/>
    </font>
    <font>
      <b/>
      <sz val="11"/>
      <name val="MS Gothic"/>
      <family val="3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theme="0"/>
      <name val="Arial"/>
      <family val="2"/>
    </font>
    <font>
      <b/>
      <sz val="10"/>
      <color rgb="FF212121"/>
      <name val="Arial"/>
      <family val="2"/>
    </font>
    <font>
      <sz val="10"/>
      <color rgb="FF212121"/>
      <name val="Calibri"/>
      <family val="2"/>
    </font>
  </fonts>
  <fills count="13">
    <fill>
      <patternFill patternType="none"/>
    </fill>
    <fill>
      <patternFill patternType="gray125"/>
    </fill>
    <fill>
      <patternFill patternType="mediumGray">
        <fgColor indexed="22"/>
      </patternFill>
    </fill>
    <fill>
      <patternFill patternType="mediumGray">
        <fgColor indexed="22"/>
        <bgColor indexed="43"/>
      </patternFill>
    </fill>
    <fill>
      <patternFill patternType="mediumGray">
        <fgColor indexed="22"/>
        <bgColor indexed="42"/>
      </patternFill>
    </fill>
    <fill>
      <patternFill patternType="mediumGray">
        <fgColor indexed="22"/>
        <bgColor theme="5" tint="0.79998168889431442"/>
      </patternFill>
    </fill>
    <fill>
      <patternFill patternType="mediumGray">
        <fgColor indexed="22"/>
        <bgColor rgb="FFFFC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A9FD3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/>
      <top/>
      <bottom/>
      <diagonal/>
    </border>
    <border>
      <left style="thin">
        <color auto="1"/>
      </left>
      <right/>
      <top style="thin">
        <color indexed="22"/>
      </top>
      <bottom style="thin">
        <color indexed="64"/>
      </bottom>
      <diagonal/>
    </border>
    <border>
      <left/>
      <right style="thin">
        <color auto="1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3"/>
      </top>
      <bottom style="double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</borders>
  <cellStyleXfs count="2">
    <xf numFmtId="0" fontId="0" fillId="0" borderId="0"/>
    <xf numFmtId="0" fontId="17" fillId="0" borderId="0"/>
  </cellStyleXfs>
  <cellXfs count="517">
    <xf numFmtId="0" fontId="0" fillId="0" borderId="0" xfId="0"/>
    <xf numFmtId="0" fontId="1" fillId="0" borderId="0" xfId="0" applyFont="1" applyAlignment="1" applyProtection="1">
      <alignment horizontal="right" vertical="center" indent="1"/>
      <protection locked="0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right" vertical="center" indent="1"/>
    </xf>
    <xf numFmtId="0" fontId="5" fillId="0" borderId="0" xfId="0" applyFont="1" applyAlignment="1">
      <alignment horizontal="left" vertical="center" indent="1"/>
    </xf>
    <xf numFmtId="14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0" fontId="5" fillId="0" borderId="0" xfId="0" applyFont="1" applyAlignment="1">
      <alignment vertical="center"/>
    </xf>
    <xf numFmtId="0" fontId="8" fillId="3" borderId="4" xfId="0" applyFont="1" applyFill="1" applyBorder="1" applyAlignment="1" applyProtection="1">
      <alignment horizontal="center" vertical="center"/>
      <protection locked="0"/>
    </xf>
    <xf numFmtId="0" fontId="2" fillId="4" borderId="4" xfId="0" applyFont="1" applyFill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centerContinuous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Continuous" vertical="center"/>
    </xf>
    <xf numFmtId="0" fontId="1" fillId="2" borderId="0" xfId="0" applyFont="1" applyFill="1" applyAlignment="1">
      <alignment horizontal="left" vertical="center" indent="2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1" fillId="5" borderId="0" xfId="0" applyFont="1" applyFill="1" applyAlignment="1">
      <alignment horizontal="left" vertical="center" indent="1"/>
    </xf>
    <xf numFmtId="0" fontId="8" fillId="2" borderId="4" xfId="0" applyFont="1" applyFill="1" applyBorder="1" applyAlignment="1" applyProtection="1">
      <alignment horizontal="center" vertical="center"/>
      <protection locked="0"/>
    </xf>
    <xf numFmtId="0" fontId="2" fillId="4" borderId="4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left" vertical="center" indent="1"/>
    </xf>
    <xf numFmtId="0" fontId="2" fillId="0" borderId="15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0" borderId="0" xfId="0" applyFont="1" applyAlignment="1">
      <alignment horizontal="right" vertical="top" inden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indent="1"/>
    </xf>
    <xf numFmtId="0" fontId="8" fillId="5" borderId="4" xfId="0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left" vertical="center" indent="1"/>
    </xf>
    <xf numFmtId="0" fontId="8" fillId="2" borderId="0" xfId="0" applyFont="1" applyFill="1" applyAlignment="1" applyProtection="1">
      <alignment horizontal="center" vertical="center"/>
      <protection locked="0"/>
    </xf>
    <xf numFmtId="0" fontId="9" fillId="2" borderId="0" xfId="0" applyFont="1" applyFill="1" applyAlignment="1">
      <alignment horizontal="left" vertical="center" indent="1"/>
    </xf>
    <xf numFmtId="0" fontId="1" fillId="0" borderId="0" xfId="0" applyFont="1" applyAlignment="1">
      <alignment horizontal="left" vertical="top" indent="1"/>
    </xf>
    <xf numFmtId="0" fontId="8" fillId="3" borderId="0" xfId="0" applyFont="1" applyFill="1" applyAlignment="1" applyProtection="1">
      <alignment horizontal="center" vertical="center"/>
      <protection locked="0"/>
    </xf>
    <xf numFmtId="0" fontId="4" fillId="0" borderId="0" xfId="0" applyFont="1" applyAlignment="1">
      <alignment horizontal="left" vertical="center" indent="2"/>
    </xf>
    <xf numFmtId="0" fontId="8" fillId="0" borderId="23" xfId="0" applyFont="1" applyBorder="1" applyAlignment="1" applyProtection="1">
      <alignment horizontal="center" vertical="center"/>
      <protection locked="0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9" fillId="5" borderId="0" xfId="0" applyFont="1" applyFill="1" applyAlignment="1">
      <alignment horizontal="left" vertical="center" indent="1"/>
    </xf>
    <xf numFmtId="0" fontId="1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9" fillId="0" borderId="0" xfId="0" applyFont="1" applyAlignment="1">
      <alignment horizontal="centerContinuous" vertical="center"/>
    </xf>
    <xf numFmtId="0" fontId="14" fillId="0" borderId="0" xfId="0" applyFont="1" applyAlignment="1">
      <alignment horizontal="centerContinuous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8" fillId="3" borderId="27" xfId="0" applyFont="1" applyFill="1" applyBorder="1" applyAlignment="1" applyProtection="1">
      <alignment horizontal="center" vertical="center"/>
      <protection locked="0"/>
    </xf>
    <xf numFmtId="14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 indent="1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 indent="2"/>
    </xf>
    <xf numFmtId="0" fontId="2" fillId="4" borderId="4" xfId="0" applyFont="1" applyFill="1" applyBorder="1" applyAlignment="1">
      <alignment horizontal="right" vertical="center" indent="2"/>
    </xf>
    <xf numFmtId="0" fontId="2" fillId="4" borderId="28" xfId="0" applyFont="1" applyFill="1" applyBorder="1" applyAlignment="1">
      <alignment horizontal="right" vertical="center" indent="2"/>
    </xf>
    <xf numFmtId="0" fontId="5" fillId="4" borderId="29" xfId="0" applyFont="1" applyFill="1" applyBorder="1" applyAlignment="1">
      <alignment horizontal="right" vertical="center" indent="2"/>
    </xf>
    <xf numFmtId="1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49" fontId="8" fillId="0" borderId="0" xfId="0" applyNumberFormat="1" applyFont="1" applyAlignment="1" applyProtection="1">
      <alignment horizontal="left" vertical="center" indent="1"/>
      <protection locked="0"/>
    </xf>
    <xf numFmtId="0" fontId="17" fillId="0" borderId="30" xfId="1" applyBorder="1" applyAlignment="1" applyProtection="1">
      <alignment horizontal="left"/>
      <protection locked="0"/>
    </xf>
    <xf numFmtId="0" fontId="17" fillId="0" borderId="30" xfId="1" applyBorder="1" applyAlignment="1" applyProtection="1">
      <alignment horizontal="center"/>
      <protection locked="0"/>
    </xf>
    <xf numFmtId="0" fontId="17" fillId="0" borderId="32" xfId="1" applyBorder="1" applyAlignment="1" applyProtection="1">
      <alignment horizontal="center"/>
      <protection locked="0"/>
    </xf>
    <xf numFmtId="0" fontId="1" fillId="7" borderId="0" xfId="0" applyFont="1" applyFill="1" applyAlignment="1">
      <alignment vertical="center"/>
    </xf>
    <xf numFmtId="0" fontId="2" fillId="0" borderId="0" xfId="0" applyFont="1" applyAlignment="1">
      <alignment horizontal="right" vertical="center" indent="2"/>
    </xf>
    <xf numFmtId="0" fontId="1" fillId="7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indent="1"/>
    </xf>
    <xf numFmtId="0" fontId="0" fillId="0" borderId="0" xfId="0" applyAlignment="1">
      <alignment vertical="center"/>
    </xf>
    <xf numFmtId="0" fontId="0" fillId="10" borderId="36" xfId="0" applyFill="1" applyBorder="1" applyAlignment="1">
      <alignment horizontal="center" vertical="center" wrapText="1"/>
    </xf>
    <xf numFmtId="0" fontId="0" fillId="10" borderId="35" xfId="0" applyFill="1" applyBorder="1" applyAlignment="1">
      <alignment horizontal="center" vertical="center" wrapText="1"/>
    </xf>
    <xf numFmtId="0" fontId="0" fillId="10" borderId="36" xfId="0" applyFill="1" applyBorder="1" applyAlignment="1">
      <alignment horizontal="left" vertical="top" wrapText="1"/>
    </xf>
    <xf numFmtId="0" fontId="0" fillId="10" borderId="39" xfId="0" applyFill="1" applyBorder="1" applyAlignment="1">
      <alignment horizontal="center" vertical="center" wrapText="1"/>
    </xf>
    <xf numFmtId="0" fontId="0" fillId="10" borderId="38" xfId="0" applyFill="1" applyBorder="1" applyAlignment="1">
      <alignment horizontal="center" vertical="center" wrapText="1"/>
    </xf>
    <xf numFmtId="0" fontId="0" fillId="10" borderId="43" xfId="0" applyFill="1" applyBorder="1" applyAlignment="1">
      <alignment horizontal="center" vertical="center" wrapText="1"/>
    </xf>
    <xf numFmtId="0" fontId="0" fillId="10" borderId="41" xfId="0" applyFill="1" applyBorder="1" applyAlignment="1">
      <alignment horizontal="center" vertical="center" wrapText="1"/>
    </xf>
    <xf numFmtId="0" fontId="23" fillId="10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left" vertical="center" indent="1"/>
    </xf>
    <xf numFmtId="0" fontId="2" fillId="10" borderId="0" xfId="0" applyFont="1" applyFill="1" applyAlignment="1">
      <alignment vertical="center"/>
    </xf>
    <xf numFmtId="0" fontId="1" fillId="10" borderId="0" xfId="0" applyFont="1" applyFill="1" applyAlignment="1">
      <alignment horizontal="left" vertical="center" indent="1"/>
    </xf>
    <xf numFmtId="0" fontId="7" fillId="10" borderId="0" xfId="0" applyFont="1" applyFill="1" applyAlignment="1">
      <alignment horizontal="left" vertical="center" indent="1"/>
    </xf>
    <xf numFmtId="0" fontId="1" fillId="10" borderId="0" xfId="0" applyFont="1" applyFill="1" applyAlignment="1">
      <alignment horizontal="right" vertical="center" indent="1"/>
    </xf>
    <xf numFmtId="0" fontId="5" fillId="10" borderId="0" xfId="0" applyFont="1" applyFill="1" applyAlignment="1">
      <alignment vertical="center"/>
    </xf>
    <xf numFmtId="0" fontId="2" fillId="10" borderId="0" xfId="0" applyFont="1" applyFill="1" applyAlignment="1">
      <alignment horizontal="left" vertical="center" indent="1"/>
    </xf>
    <xf numFmtId="0" fontId="15" fillId="10" borderId="0" xfId="0" applyFont="1" applyFill="1" applyAlignment="1">
      <alignment vertical="center"/>
    </xf>
    <xf numFmtId="0" fontId="2" fillId="10" borderId="0" xfId="0" applyFont="1" applyFill="1" applyAlignment="1">
      <alignment vertical="top"/>
    </xf>
    <xf numFmtId="0" fontId="2" fillId="10" borderId="0" xfId="0" applyFont="1" applyFill="1" applyAlignment="1">
      <alignment horizontal="centerContinuous" vertical="center"/>
    </xf>
    <xf numFmtId="0" fontId="0" fillId="0" borderId="13" xfId="0" applyBorder="1" applyAlignment="1">
      <alignment vertical="center"/>
    </xf>
    <xf numFmtId="0" fontId="23" fillId="10" borderId="36" xfId="0" applyFont="1" applyFill="1" applyBorder="1" applyAlignment="1">
      <alignment horizontal="left" vertical="top" wrapText="1"/>
    </xf>
    <xf numFmtId="0" fontId="7" fillId="10" borderId="0" xfId="0" applyFont="1" applyFill="1" applyAlignment="1">
      <alignment horizontal="left" vertical="center"/>
    </xf>
    <xf numFmtId="0" fontId="0" fillId="11" borderId="45" xfId="0" applyFill="1" applyBorder="1" applyAlignment="1">
      <alignment horizontal="center" vertical="center" wrapText="1"/>
    </xf>
    <xf numFmtId="0" fontId="2" fillId="10" borderId="9" xfId="0" applyFont="1" applyFill="1" applyBorder="1" applyAlignment="1">
      <alignment vertical="center"/>
    </xf>
    <xf numFmtId="0" fontId="2" fillId="10" borderId="9" xfId="0" applyFont="1" applyFill="1" applyBorder="1" applyAlignment="1">
      <alignment horizontal="centerContinuous" vertical="center"/>
    </xf>
    <xf numFmtId="0" fontId="0" fillId="10" borderId="0" xfId="0" applyFill="1" applyAlignment="1">
      <alignment horizontal="center" vertical="center" wrapText="1"/>
    </xf>
    <xf numFmtId="0" fontId="0" fillId="10" borderId="50" xfId="0" applyFill="1" applyBorder="1" applyAlignment="1">
      <alignment horizontal="right" vertical="center" wrapText="1"/>
    </xf>
    <xf numFmtId="0" fontId="17" fillId="0" borderId="31" xfId="1" applyBorder="1" applyAlignment="1" applyProtection="1">
      <alignment horizontal="center"/>
      <protection locked="0"/>
    </xf>
    <xf numFmtId="0" fontId="0" fillId="10" borderId="35" xfId="0" applyFill="1" applyBorder="1" applyAlignment="1">
      <alignment horizontal="left" vertical="top" wrapText="1"/>
    </xf>
    <xf numFmtId="0" fontId="0" fillId="10" borderId="0" xfId="0" applyFill="1" applyAlignment="1">
      <alignment horizontal="left" vertical="top" wrapText="1"/>
    </xf>
    <xf numFmtId="0" fontId="23" fillId="10" borderId="36" xfId="0" applyFont="1" applyFill="1" applyBorder="1" applyAlignment="1">
      <alignment horizontal="center" vertical="center"/>
    </xf>
    <xf numFmtId="0" fontId="22" fillId="10" borderId="0" xfId="0" applyFont="1" applyFill="1" applyAlignment="1">
      <alignment horizontal="center" vertical="center" wrapText="1"/>
    </xf>
    <xf numFmtId="0" fontId="23" fillId="10" borderId="0" xfId="0" applyFont="1" applyFill="1" applyAlignment="1">
      <alignment vertical="center" wrapText="1"/>
    </xf>
    <xf numFmtId="0" fontId="23" fillId="10" borderId="0" xfId="0" applyFont="1" applyFill="1" applyAlignment="1">
      <alignment wrapText="1"/>
    </xf>
    <xf numFmtId="0" fontId="25" fillId="0" borderId="0" xfId="0" applyFont="1" applyAlignment="1">
      <alignment vertical="center" wrapText="1"/>
    </xf>
    <xf numFmtId="0" fontId="0" fillId="10" borderId="44" xfId="0" applyFill="1" applyBorder="1" applyAlignment="1">
      <alignment horizontal="center" vertical="center" wrapText="1"/>
    </xf>
    <xf numFmtId="0" fontId="23" fillId="10" borderId="36" xfId="0" applyFont="1" applyFill="1" applyBorder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0" borderId="36" xfId="0" applyFill="1" applyBorder="1" applyAlignment="1">
      <alignment vertical="top" wrapText="1"/>
    </xf>
    <xf numFmtId="0" fontId="0" fillId="10" borderId="37" xfId="0" applyFill="1" applyBorder="1" applyAlignment="1">
      <alignment horizontal="center" vertical="center" wrapText="1"/>
    </xf>
    <xf numFmtId="0" fontId="28" fillId="10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29" fillId="10" borderId="0" xfId="0" applyFont="1" applyFill="1" applyAlignment="1">
      <alignment horizontal="left" vertical="center"/>
    </xf>
    <xf numFmtId="0" fontId="16" fillId="10" borderId="0" xfId="0" applyFont="1" applyFill="1" applyAlignment="1">
      <alignment horizontal="left" vertical="center"/>
    </xf>
    <xf numFmtId="0" fontId="28" fillId="10" borderId="0" xfId="0" applyFont="1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26" fillId="10" borderId="0" xfId="0" applyFont="1" applyFill="1" applyAlignment="1">
      <alignment vertical="center" wrapText="1"/>
    </xf>
    <xf numFmtId="0" fontId="16" fillId="0" borderId="0" xfId="0" applyFont="1"/>
    <xf numFmtId="0" fontId="17" fillId="0" borderId="0" xfId="1"/>
    <xf numFmtId="0" fontId="18" fillId="0" borderId="0" xfId="1" applyFont="1" applyAlignment="1">
      <alignment horizontal="left" indent="3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horizontal="right" indent="1"/>
    </xf>
    <xf numFmtId="0" fontId="17" fillId="0" borderId="0" xfId="1" applyAlignment="1">
      <alignment horizontal="right" indent="1"/>
    </xf>
    <xf numFmtId="0" fontId="17" fillId="0" borderId="0" xfId="1" applyAlignment="1">
      <alignment horizontal="left"/>
    </xf>
    <xf numFmtId="0" fontId="18" fillId="0" borderId="0" xfId="1" applyFont="1" applyAlignment="1">
      <alignment horizontal="left" indent="15"/>
    </xf>
    <xf numFmtId="0" fontId="17" fillId="0" borderId="0" xfId="1" applyAlignment="1">
      <alignment horizontal="left" indent="1"/>
    </xf>
    <xf numFmtId="0" fontId="17" fillId="0" borderId="0" xfId="1" applyAlignment="1">
      <alignment horizontal="center"/>
    </xf>
    <xf numFmtId="0" fontId="17" fillId="0" borderId="33" xfId="1" applyBorder="1"/>
    <xf numFmtId="0" fontId="19" fillId="0" borderId="0" xfId="1" applyFont="1" applyAlignment="1">
      <alignment horizontal="left"/>
    </xf>
    <xf numFmtId="0" fontId="17" fillId="0" borderId="0" xfId="1" applyAlignment="1">
      <alignment horizontal="left" indent="13"/>
    </xf>
    <xf numFmtId="0" fontId="17" fillId="0" borderId="0" xfId="1" applyAlignment="1">
      <alignment horizontal="right"/>
    </xf>
    <xf numFmtId="0" fontId="19" fillId="0" borderId="0" xfId="1" applyFont="1"/>
    <xf numFmtId="0" fontId="0" fillId="10" borderId="0" xfId="0" applyFill="1" applyAlignment="1" applyProtection="1">
      <alignment horizontal="left" vertical="top" wrapText="1"/>
      <protection locked="0"/>
    </xf>
    <xf numFmtId="0" fontId="28" fillId="10" borderId="0" xfId="0" applyFont="1" applyFill="1" applyAlignment="1">
      <alignment horizontal="left" vertical="center" wrapText="1"/>
    </xf>
    <xf numFmtId="0" fontId="29" fillId="10" borderId="0" xfId="0" applyFont="1" applyFill="1" applyAlignment="1">
      <alignment horizontal="left" vertical="center" wrapText="1"/>
    </xf>
    <xf numFmtId="0" fontId="28" fillId="10" borderId="0" xfId="0" applyFont="1" applyFill="1" applyAlignment="1">
      <alignment horizontal="left" vertical="top" wrapText="1"/>
    </xf>
    <xf numFmtId="0" fontId="0" fillId="10" borderId="44" xfId="0" applyFill="1" applyBorder="1" applyAlignment="1" applyProtection="1">
      <alignment vertical="center" wrapText="1"/>
      <protection locked="0"/>
    </xf>
    <xf numFmtId="0" fontId="30" fillId="0" borderId="36" xfId="0" applyFont="1" applyBorder="1" applyAlignment="1">
      <alignment vertical="center" wrapText="1"/>
    </xf>
    <xf numFmtId="0" fontId="22" fillId="10" borderId="0" xfId="0" applyFont="1" applyFill="1" applyAlignment="1">
      <alignment horizontal="left" vertical="top" wrapText="1"/>
    </xf>
    <xf numFmtId="0" fontId="16" fillId="10" borderId="0" xfId="0" applyFont="1" applyFill="1" applyAlignment="1">
      <alignment horizontal="left" vertical="center" wrapText="1"/>
    </xf>
    <xf numFmtId="0" fontId="0" fillId="10" borderId="54" xfId="0" applyFill="1" applyBorder="1" applyAlignment="1">
      <alignment horizontal="center" vertical="center" wrapText="1"/>
    </xf>
    <xf numFmtId="0" fontId="0" fillId="10" borderId="0" xfId="0" applyFill="1" applyAlignment="1">
      <alignment horizontal="left" vertical="center" wrapText="1"/>
    </xf>
    <xf numFmtId="0" fontId="23" fillId="10" borderId="44" xfId="0" applyFont="1" applyFill="1" applyBorder="1" applyAlignment="1">
      <alignment vertical="top" wrapText="1"/>
    </xf>
    <xf numFmtId="0" fontId="0" fillId="10" borderId="54" xfId="0" applyFill="1" applyBorder="1" applyAlignment="1">
      <alignment horizontal="left" vertical="top" wrapText="1"/>
    </xf>
    <xf numFmtId="0" fontId="0" fillId="10" borderId="12" xfId="0" applyFill="1" applyBorder="1" applyAlignment="1">
      <alignment horizontal="left" vertical="top" wrapText="1"/>
    </xf>
    <xf numFmtId="0" fontId="16" fillId="10" borderId="36" xfId="0" applyFont="1" applyFill="1" applyBorder="1" applyAlignment="1">
      <alignment vertical="top" wrapText="1"/>
    </xf>
    <xf numFmtId="0" fontId="23" fillId="10" borderId="44" xfId="0" applyFont="1" applyFill="1" applyBorder="1" applyAlignment="1">
      <alignment horizontal="center" vertical="center"/>
    </xf>
    <xf numFmtId="0" fontId="28" fillId="10" borderId="0" xfId="0" applyFont="1" applyFill="1" applyAlignment="1">
      <alignment horizontal="center" vertical="center" wrapText="1"/>
    </xf>
    <xf numFmtId="0" fontId="28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44" xfId="0" applyFill="1" applyBorder="1" applyAlignment="1">
      <alignment horizontal="left" vertical="top" wrapText="1"/>
    </xf>
    <xf numFmtId="0" fontId="22" fillId="10" borderId="46" xfId="0" applyFont="1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center" wrapText="1"/>
    </xf>
    <xf numFmtId="0" fontId="16" fillId="10" borderId="0" xfId="0" applyFont="1" applyFill="1" applyAlignment="1">
      <alignment horizontal="right" vertical="center"/>
    </xf>
    <xf numFmtId="0" fontId="0" fillId="10" borderId="45" xfId="0" applyFill="1" applyBorder="1" applyAlignment="1">
      <alignment horizontal="center" vertical="center" wrapText="1"/>
    </xf>
    <xf numFmtId="0" fontId="0" fillId="10" borderId="36" xfId="0" applyFill="1" applyBorder="1" applyAlignment="1">
      <alignment horizontal="left" vertical="center" wrapText="1"/>
    </xf>
    <xf numFmtId="0" fontId="0" fillId="10" borderId="35" xfId="0" applyFill="1" applyBorder="1" applyAlignment="1">
      <alignment horizontal="left" vertical="center" wrapText="1"/>
    </xf>
    <xf numFmtId="0" fontId="23" fillId="10" borderId="36" xfId="0" applyFont="1" applyFill="1" applyBorder="1" applyAlignment="1">
      <alignment horizontal="left" vertical="center" wrapText="1"/>
    </xf>
    <xf numFmtId="0" fontId="16" fillId="10" borderId="36" xfId="0" applyFont="1" applyFill="1" applyBorder="1" applyAlignment="1">
      <alignment horizontal="left" vertical="top" wrapText="1"/>
    </xf>
    <xf numFmtId="0" fontId="30" fillId="10" borderId="0" xfId="0" applyFont="1" applyFill="1" applyAlignment="1" applyProtection="1">
      <alignment horizontal="left" vertical="center" wrapText="1"/>
      <protection locked="0"/>
    </xf>
    <xf numFmtId="49" fontId="6" fillId="0" borderId="46" xfId="0" applyNumberFormat="1" applyFont="1" applyBorder="1" applyAlignment="1" applyProtection="1">
      <alignment horizontal="center" vertical="center"/>
      <protection locked="0"/>
    </xf>
    <xf numFmtId="0" fontId="8" fillId="3" borderId="55" xfId="0" applyFont="1" applyFill="1" applyBorder="1" applyAlignment="1" applyProtection="1">
      <alignment horizontal="center" vertical="center"/>
      <protection locked="0"/>
    </xf>
    <xf numFmtId="0" fontId="2" fillId="4" borderId="55" xfId="0" applyFont="1" applyFill="1" applyBorder="1" applyAlignment="1">
      <alignment horizontal="left" vertical="center" indent="1"/>
    </xf>
    <xf numFmtId="0" fontId="24" fillId="10" borderId="9" xfId="0" applyFont="1" applyFill="1" applyBorder="1" applyAlignment="1">
      <alignment vertical="center" wrapText="1"/>
    </xf>
    <xf numFmtId="0" fontId="0" fillId="10" borderId="9" xfId="0" applyFill="1" applyBorder="1" applyAlignment="1">
      <alignment horizontal="center" vertical="center" wrapText="1"/>
    </xf>
    <xf numFmtId="0" fontId="23" fillId="10" borderId="9" xfId="0" applyFont="1" applyFill="1" applyBorder="1" applyAlignment="1">
      <alignment wrapText="1"/>
    </xf>
    <xf numFmtId="0" fontId="0" fillId="10" borderId="9" xfId="0" applyFill="1" applyBorder="1" applyAlignment="1" applyProtection="1">
      <alignment horizontal="left" vertical="top" wrapText="1"/>
      <protection locked="0"/>
    </xf>
    <xf numFmtId="0" fontId="25" fillId="0" borderId="9" xfId="0" applyFont="1" applyBorder="1" applyAlignment="1">
      <alignment horizontal="center" vertical="center" wrapText="1"/>
    </xf>
    <xf numFmtId="0" fontId="0" fillId="10" borderId="9" xfId="0" applyFill="1" applyBorder="1" applyAlignment="1">
      <alignment vertical="center" wrapText="1"/>
    </xf>
    <xf numFmtId="0" fontId="0" fillId="10" borderId="10" xfId="0" applyFill="1" applyBorder="1" applyAlignment="1">
      <alignment vertical="center" wrapText="1"/>
    </xf>
    <xf numFmtId="0" fontId="22" fillId="10" borderId="46" xfId="0" applyFont="1" applyFill="1" applyBorder="1" applyAlignment="1">
      <alignment horizontal="center" vertical="center" wrapText="1"/>
    </xf>
    <xf numFmtId="49" fontId="6" fillId="0" borderId="5" xfId="0" applyNumberFormat="1" applyFont="1" applyBorder="1" applyAlignment="1" applyProtection="1">
      <alignment vertical="center" wrapText="1"/>
      <protection locked="0"/>
    </xf>
    <xf numFmtId="49" fontId="6" fillId="0" borderId="6" xfId="0" applyNumberFormat="1" applyFont="1" applyBorder="1" applyAlignment="1" applyProtection="1">
      <alignment vertical="center" wrapText="1"/>
      <protection locked="0"/>
    </xf>
    <xf numFmtId="49" fontId="6" fillId="0" borderId="7" xfId="0" applyNumberFormat="1" applyFont="1" applyBorder="1" applyAlignment="1" applyProtection="1">
      <alignment vertical="center" wrapText="1"/>
      <protection locked="0"/>
    </xf>
    <xf numFmtId="0" fontId="2" fillId="0" borderId="47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0" fontId="2" fillId="0" borderId="48" xfId="0" applyFont="1" applyBorder="1" applyAlignment="1" applyProtection="1">
      <alignment vertical="top" wrapText="1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49" xfId="0" applyFont="1" applyBorder="1" applyAlignment="1" applyProtection="1">
      <alignment vertical="top" wrapText="1"/>
      <protection locked="0"/>
    </xf>
    <xf numFmtId="14" fontId="5" fillId="0" borderId="0" xfId="0" applyNumberFormat="1" applyFont="1" applyAlignment="1">
      <alignment horizontal="center" vertical="center"/>
    </xf>
    <xf numFmtId="0" fontId="2" fillId="0" borderId="8" xfId="0" applyFont="1" applyBorder="1" applyAlignment="1" applyProtection="1">
      <alignment vertical="top" wrapText="1"/>
      <protection locked="0"/>
    </xf>
    <xf numFmtId="0" fontId="2" fillId="0" borderId="9" xfId="0" applyFont="1" applyBorder="1" applyAlignment="1" applyProtection="1">
      <alignment vertical="top" wrapText="1"/>
      <protection locked="0"/>
    </xf>
    <xf numFmtId="0" fontId="2" fillId="0" borderId="10" xfId="0" applyFont="1" applyBorder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1" fillId="0" borderId="17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18" xfId="0" applyBorder="1" applyAlignment="1">
      <alignment horizontal="left" vertical="center" wrapText="1" inden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8" fillId="0" borderId="19" xfId="0" applyNumberFormat="1" applyFont="1" applyBorder="1" applyAlignment="1" applyProtection="1">
      <alignment horizontal="left" vertical="center" indent="1"/>
      <protection locked="0"/>
    </xf>
    <xf numFmtId="49" fontId="12" fillId="0" borderId="20" xfId="0" applyNumberFormat="1" applyFont="1" applyBorder="1" applyAlignment="1" applyProtection="1">
      <alignment horizontal="left" vertical="center" indent="1"/>
      <protection locked="0"/>
    </xf>
    <xf numFmtId="49" fontId="12" fillId="0" borderId="21" xfId="0" applyNumberFormat="1" applyFont="1" applyBorder="1" applyAlignment="1" applyProtection="1">
      <alignment horizontal="left" vertical="center" indent="1"/>
      <protection locked="0"/>
    </xf>
    <xf numFmtId="0" fontId="2" fillId="0" borderId="22" xfId="0" applyFont="1" applyBorder="1" applyAlignment="1" applyProtection="1">
      <alignment vertical="top" wrapText="1"/>
      <protection locked="0"/>
    </xf>
    <xf numFmtId="49" fontId="8" fillId="0" borderId="1" xfId="0" applyNumberFormat="1" applyFont="1" applyBorder="1" applyAlignment="1" applyProtection="1">
      <alignment horizontal="left" vertical="center" indent="1"/>
      <protection locked="0"/>
    </xf>
    <xf numFmtId="0" fontId="0" fillId="0" borderId="3" xfId="0" applyBorder="1" applyAlignment="1" applyProtection="1">
      <alignment horizontal="left" vertical="center" indent="1"/>
      <protection locked="0"/>
    </xf>
    <xf numFmtId="0" fontId="0" fillId="0" borderId="2" xfId="0" applyBorder="1" applyAlignment="1" applyProtection="1">
      <alignment horizontal="left" vertical="center" indent="1"/>
      <protection locked="0"/>
    </xf>
    <xf numFmtId="0" fontId="2" fillId="0" borderId="24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8" fillId="0" borderId="20" xfId="0" applyNumberFormat="1" applyFont="1" applyBorder="1" applyAlignment="1" applyProtection="1">
      <alignment horizontal="left" vertical="center" indent="1"/>
      <protection locked="0"/>
    </xf>
    <xf numFmtId="49" fontId="8" fillId="0" borderId="21" xfId="0" applyNumberFormat="1" applyFont="1" applyBorder="1" applyAlignment="1" applyProtection="1">
      <alignment horizontal="left" vertical="center" indent="1"/>
      <protection locked="0"/>
    </xf>
    <xf numFmtId="0" fontId="0" fillId="0" borderId="20" xfId="0" applyBorder="1" applyAlignment="1" applyProtection="1">
      <alignment horizontal="left" vertical="center" indent="1"/>
      <protection locked="0"/>
    </xf>
    <xf numFmtId="0" fontId="0" fillId="0" borderId="21" xfId="0" applyBorder="1" applyAlignment="1" applyProtection="1">
      <alignment horizontal="left" vertical="center" indent="1"/>
      <protection locked="0"/>
    </xf>
    <xf numFmtId="49" fontId="8" fillId="0" borderId="25" xfId="0" applyNumberFormat="1" applyFont="1" applyBorder="1" applyAlignment="1" applyProtection="1">
      <alignment horizontal="left" vertical="center" indent="1"/>
      <protection locked="0"/>
    </xf>
    <xf numFmtId="49" fontId="8" fillId="0" borderId="26" xfId="0" applyNumberFormat="1" applyFont="1" applyBorder="1" applyAlignment="1" applyProtection="1">
      <alignment horizontal="left" vertical="center" indent="1"/>
      <protection locked="0"/>
    </xf>
    <xf numFmtId="0" fontId="1" fillId="0" borderId="0" xfId="0" applyFont="1" applyAlignment="1">
      <alignment vertical="top" wrapText="1"/>
    </xf>
    <xf numFmtId="49" fontId="8" fillId="0" borderId="3" xfId="0" applyNumberFormat="1" applyFont="1" applyBorder="1" applyAlignment="1" applyProtection="1">
      <alignment horizontal="left" vertical="center" indent="1"/>
      <protection locked="0"/>
    </xf>
    <xf numFmtId="49" fontId="8" fillId="0" borderId="2" xfId="0" applyNumberFormat="1" applyFont="1" applyBorder="1" applyAlignment="1" applyProtection="1">
      <alignment horizontal="left" vertical="center" indent="1"/>
      <protection locked="0"/>
    </xf>
    <xf numFmtId="49" fontId="8" fillId="0" borderId="1" xfId="0" applyNumberFormat="1" applyFont="1" applyBorder="1" applyAlignment="1" applyProtection="1">
      <alignment horizontal="center" vertical="center"/>
      <protection locked="0"/>
    </xf>
    <xf numFmtId="49" fontId="8" fillId="0" borderId="3" xfId="0" applyNumberFormat="1" applyFont="1" applyBorder="1" applyAlignment="1" applyProtection="1">
      <alignment horizontal="center" vertical="center"/>
      <protection locked="0"/>
    </xf>
    <xf numFmtId="49" fontId="8" fillId="0" borderId="2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vertical="top" wrapText="1"/>
    </xf>
    <xf numFmtId="49" fontId="8" fillId="0" borderId="1" xfId="0" applyNumberFormat="1" applyFont="1" applyBorder="1" applyAlignment="1" applyProtection="1">
      <alignment vertical="center"/>
      <protection locked="0"/>
    </xf>
    <xf numFmtId="49" fontId="8" fillId="0" borderId="3" xfId="0" applyNumberFormat="1" applyFont="1" applyBorder="1" applyAlignment="1" applyProtection="1">
      <alignment vertical="center"/>
      <protection locked="0"/>
    </xf>
    <xf numFmtId="49" fontId="8" fillId="0" borderId="2" xfId="0" applyNumberFormat="1" applyFont="1" applyBorder="1" applyAlignment="1" applyProtection="1">
      <alignment vertical="center"/>
      <protection locked="0"/>
    </xf>
    <xf numFmtId="1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49" fontId="8" fillId="0" borderId="0" xfId="0" applyNumberFormat="1" applyFont="1" applyAlignment="1" applyProtection="1">
      <alignment horizontal="left" vertical="center" indent="1"/>
      <protection locked="0"/>
    </xf>
    <xf numFmtId="49" fontId="8" fillId="0" borderId="8" xfId="0" applyNumberFormat="1" applyFont="1" applyBorder="1" applyAlignment="1" applyProtection="1">
      <alignment vertical="top" wrapText="1"/>
      <protection locked="0"/>
    </xf>
    <xf numFmtId="49" fontId="8" fillId="0" borderId="9" xfId="0" applyNumberFormat="1" applyFont="1" applyBorder="1" applyAlignment="1" applyProtection="1">
      <alignment vertical="top" wrapText="1"/>
      <protection locked="0"/>
    </xf>
    <xf numFmtId="49" fontId="8" fillId="0" borderId="10" xfId="0" applyNumberFormat="1" applyFont="1" applyBorder="1" applyAlignment="1" applyProtection="1">
      <alignment vertical="top" wrapText="1"/>
      <protection locked="0"/>
    </xf>
    <xf numFmtId="49" fontId="8" fillId="0" borderId="22" xfId="0" applyNumberFormat="1" applyFont="1" applyBorder="1" applyAlignment="1" applyProtection="1">
      <alignment vertical="top" wrapText="1"/>
      <protection locked="0"/>
    </xf>
    <xf numFmtId="49" fontId="8" fillId="0" borderId="0" xfId="0" applyNumberFormat="1" applyFont="1" applyAlignment="1" applyProtection="1">
      <alignment vertical="top" wrapText="1"/>
      <protection locked="0"/>
    </xf>
    <xf numFmtId="49" fontId="8" fillId="0" borderId="12" xfId="0" applyNumberFormat="1" applyFont="1" applyBorder="1" applyAlignment="1" applyProtection="1">
      <alignment vertical="top" wrapText="1"/>
      <protection locked="0"/>
    </xf>
    <xf numFmtId="0" fontId="17" fillId="0" borderId="31" xfId="1" applyBorder="1" applyAlignment="1" applyProtection="1">
      <alignment horizontal="center"/>
      <protection locked="0"/>
    </xf>
    <xf numFmtId="0" fontId="17" fillId="0" borderId="3" xfId="1" applyBorder="1" applyAlignment="1" applyProtection="1">
      <alignment horizontal="center"/>
      <protection locked="0"/>
    </xf>
    <xf numFmtId="0" fontId="17" fillId="0" borderId="8" xfId="1" applyBorder="1" applyAlignment="1" applyProtection="1">
      <alignment vertical="top" wrapText="1"/>
      <protection locked="0"/>
    </xf>
    <xf numFmtId="0" fontId="17" fillId="0" borderId="9" xfId="1" applyBorder="1" applyAlignment="1" applyProtection="1">
      <alignment vertical="top" wrapText="1"/>
      <protection locked="0"/>
    </xf>
    <xf numFmtId="0" fontId="17" fillId="0" borderId="10" xfId="1" applyBorder="1" applyAlignment="1" applyProtection="1">
      <alignment vertical="top" wrapText="1"/>
      <protection locked="0"/>
    </xf>
    <xf numFmtId="0" fontId="17" fillId="0" borderId="22" xfId="1" applyBorder="1" applyAlignment="1" applyProtection="1">
      <alignment vertical="top" wrapText="1"/>
      <protection locked="0"/>
    </xf>
    <xf numFmtId="0" fontId="17" fillId="0" borderId="0" xfId="1" applyAlignment="1" applyProtection="1">
      <alignment vertical="top" wrapText="1"/>
      <protection locked="0"/>
    </xf>
    <xf numFmtId="0" fontId="17" fillId="0" borderId="12" xfId="1" applyBorder="1" applyAlignment="1" applyProtection="1">
      <alignment vertical="top" wrapText="1"/>
      <protection locked="0"/>
    </xf>
    <xf numFmtId="0" fontId="5" fillId="10" borderId="0" xfId="0" applyFont="1" applyFill="1" applyAlignment="1">
      <alignment horizontal="left" vertical="center" wrapText="1"/>
    </xf>
    <xf numFmtId="14" fontId="5" fillId="10" borderId="0" xfId="0" applyNumberFormat="1" applyFont="1" applyFill="1" applyAlignment="1">
      <alignment horizontal="center" vertical="center"/>
    </xf>
    <xf numFmtId="0" fontId="15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8" fillId="10" borderId="56" xfId="0" applyFont="1" applyFill="1" applyBorder="1" applyAlignment="1" applyProtection="1">
      <alignment horizontal="left" vertical="top" wrapText="1"/>
      <protection locked="0"/>
    </xf>
    <xf numFmtId="0" fontId="8" fillId="10" borderId="22" xfId="0" applyFont="1" applyFill="1" applyBorder="1" applyAlignment="1" applyProtection="1">
      <alignment horizontal="left" vertical="top" wrapText="1"/>
      <protection locked="0"/>
    </xf>
    <xf numFmtId="0" fontId="8" fillId="10" borderId="0" xfId="0" applyFont="1" applyFill="1" applyAlignment="1" applyProtection="1">
      <alignment horizontal="left" vertical="top" wrapText="1"/>
      <protection locked="0"/>
    </xf>
    <xf numFmtId="0" fontId="8" fillId="10" borderId="12" xfId="0" applyFont="1" applyFill="1" applyBorder="1" applyAlignment="1" applyProtection="1">
      <alignment horizontal="left" vertical="top" wrapText="1"/>
      <protection locked="0"/>
    </xf>
    <xf numFmtId="0" fontId="22" fillId="10" borderId="0" xfId="0" applyFont="1" applyFill="1" applyAlignment="1">
      <alignment horizontal="left" vertical="center" wrapText="1"/>
    </xf>
    <xf numFmtId="0" fontId="22" fillId="10" borderId="12" xfId="0" applyFont="1" applyFill="1" applyBorder="1" applyAlignment="1">
      <alignment horizontal="left" vertical="center" wrapText="1"/>
    </xf>
    <xf numFmtId="0" fontId="0" fillId="10" borderId="46" xfId="0" applyFill="1" applyBorder="1" applyAlignment="1">
      <alignment horizontal="left" vertical="center" wrapText="1"/>
    </xf>
    <xf numFmtId="0" fontId="0" fillId="10" borderId="9" xfId="0" applyFill="1" applyBorder="1" applyAlignment="1" applyProtection="1">
      <alignment horizontal="left" vertical="top" wrapText="1"/>
      <protection locked="0"/>
    </xf>
    <xf numFmtId="0" fontId="0" fillId="10" borderId="10" xfId="0" applyFill="1" applyBorder="1" applyAlignment="1" applyProtection="1">
      <alignment horizontal="left" vertical="top" wrapText="1"/>
      <protection locked="0"/>
    </xf>
    <xf numFmtId="0" fontId="0" fillId="10" borderId="0" xfId="0" applyFill="1" applyAlignment="1" applyProtection="1">
      <alignment horizontal="left" vertical="top" wrapText="1"/>
      <protection locked="0"/>
    </xf>
    <xf numFmtId="0" fontId="0" fillId="10" borderId="12" xfId="0" applyFill="1" applyBorder="1" applyAlignment="1" applyProtection="1">
      <alignment horizontal="left" vertical="top" wrapText="1"/>
      <protection locked="0"/>
    </xf>
    <xf numFmtId="0" fontId="22" fillId="10" borderId="10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10" borderId="9" xfId="0" applyFill="1" applyBorder="1" applyAlignment="1">
      <alignment horizontal="left" vertical="center" wrapText="1"/>
    </xf>
    <xf numFmtId="0" fontId="0" fillId="10" borderId="10" xfId="0" applyFill="1" applyBorder="1" applyAlignment="1">
      <alignment horizontal="left" vertical="center" wrapText="1"/>
    </xf>
    <xf numFmtId="0" fontId="0" fillId="10" borderId="9" xfId="0" applyFill="1" applyBorder="1" applyAlignment="1">
      <alignment horizontal="right" vertical="center" wrapText="1"/>
    </xf>
    <xf numFmtId="0" fontId="0" fillId="10" borderId="46" xfId="0" applyFill="1" applyBorder="1" applyAlignment="1">
      <alignment horizontal="left" vertical="center"/>
    </xf>
    <xf numFmtId="14" fontId="0" fillId="0" borderId="53" xfId="0" applyNumberFormat="1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14" fontId="0" fillId="0" borderId="9" xfId="0" applyNumberFormat="1" applyBorder="1" applyAlignment="1" applyProtection="1">
      <alignment horizontal="left" vertical="center"/>
      <protection locked="0"/>
    </xf>
    <xf numFmtId="14" fontId="0" fillId="0" borderId="10" xfId="0" applyNumberFormat="1" applyBorder="1" applyAlignment="1" applyProtection="1">
      <alignment horizontal="left" vertical="center"/>
      <protection locked="0"/>
    </xf>
    <xf numFmtId="0" fontId="0" fillId="10" borderId="9" xfId="0" applyFill="1" applyBorder="1" applyAlignment="1" applyProtection="1">
      <alignment horizontal="left" vertical="center"/>
      <protection locked="0"/>
    </xf>
    <xf numFmtId="0" fontId="0" fillId="10" borderId="10" xfId="0" applyFill="1" applyBorder="1" applyAlignment="1" applyProtection="1">
      <alignment horizontal="left" vertical="center"/>
      <protection locked="0"/>
    </xf>
    <xf numFmtId="0" fontId="31" fillId="10" borderId="38" xfId="0" applyFont="1" applyFill="1" applyBorder="1" applyAlignment="1">
      <alignment horizontal="center" vertical="center" wrapText="1"/>
    </xf>
    <xf numFmtId="0" fontId="32" fillId="10" borderId="38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left" vertical="top" wrapText="1"/>
    </xf>
    <xf numFmtId="0" fontId="0" fillId="9" borderId="10" xfId="0" applyFill="1" applyBorder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0" fillId="9" borderId="12" xfId="0" applyFill="1" applyBorder="1" applyAlignment="1">
      <alignment horizontal="left" vertical="top" wrapText="1"/>
    </xf>
    <xf numFmtId="0" fontId="22" fillId="0" borderId="10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0" fillId="10" borderId="12" xfId="0" applyFill="1" applyBorder="1" applyAlignment="1">
      <alignment horizontal="left" vertical="center" wrapText="1"/>
    </xf>
    <xf numFmtId="0" fontId="27" fillId="10" borderId="0" xfId="0" applyFont="1" applyFill="1" applyAlignment="1">
      <alignment vertical="center" wrapText="1"/>
    </xf>
    <xf numFmtId="0" fontId="0" fillId="10" borderId="0" xfId="0" applyFill="1" applyAlignment="1">
      <alignment horizontal="left" vertical="center" wrapText="1"/>
    </xf>
    <xf numFmtId="0" fontId="34" fillId="12" borderId="9" xfId="0" applyFont="1" applyFill="1" applyBorder="1" applyAlignment="1">
      <alignment horizontal="left" vertical="center" wrapText="1"/>
    </xf>
    <xf numFmtId="0" fontId="23" fillId="10" borderId="0" xfId="0" applyFont="1" applyFill="1" applyAlignment="1">
      <alignment vertical="center" wrapText="1"/>
    </xf>
    <xf numFmtId="0" fontId="7" fillId="10" borderId="0" xfId="0" applyFont="1" applyFill="1" applyAlignment="1">
      <alignment horizontal="left" vertical="center" wrapText="1"/>
    </xf>
    <xf numFmtId="0" fontId="27" fillId="10" borderId="0" xfId="0" applyFont="1" applyFill="1" applyAlignment="1">
      <alignment horizontal="left" vertical="top" wrapText="1"/>
    </xf>
    <xf numFmtId="0" fontId="23" fillId="10" borderId="0" xfId="0" applyFont="1" applyFill="1" applyAlignment="1">
      <alignment vertical="top" wrapText="1"/>
    </xf>
    <xf numFmtId="0" fontId="7" fillId="10" borderId="0" xfId="0" applyFont="1" applyFill="1" applyAlignment="1">
      <alignment horizontal="left" vertical="top" wrapText="1"/>
    </xf>
    <xf numFmtId="0" fontId="16" fillId="10" borderId="0" xfId="0" applyFont="1" applyFill="1" applyAlignment="1">
      <alignment horizontal="left" vertical="top" wrapText="1"/>
    </xf>
    <xf numFmtId="0" fontId="0" fillId="10" borderId="0" xfId="0" applyFill="1" applyAlignment="1">
      <alignment horizontal="left" vertical="top" wrapText="1"/>
    </xf>
    <xf numFmtId="0" fontId="7" fillId="10" borderId="0" xfId="0" applyFont="1" applyFill="1" applyAlignment="1">
      <alignment vertical="center" wrapText="1"/>
    </xf>
    <xf numFmtId="0" fontId="0" fillId="10" borderId="0" xfId="0" applyFill="1" applyAlignment="1">
      <alignment horizontal="center" vertical="center" wrapText="1"/>
    </xf>
    <xf numFmtId="0" fontId="0" fillId="10" borderId="46" xfId="0" applyFill="1" applyBorder="1" applyAlignment="1">
      <alignment vertical="center" wrapText="1"/>
    </xf>
    <xf numFmtId="0" fontId="34" fillId="12" borderId="10" xfId="0" applyFont="1" applyFill="1" applyBorder="1" applyAlignment="1">
      <alignment horizontal="left" vertical="center" wrapText="1"/>
    </xf>
    <xf numFmtId="0" fontId="16" fillId="10" borderId="0" xfId="0" applyFont="1" applyFill="1" applyAlignment="1">
      <alignment horizontal="left" vertical="center" wrapText="1"/>
    </xf>
    <xf numFmtId="0" fontId="16" fillId="10" borderId="12" xfId="0" applyFont="1" applyFill="1" applyBorder="1" applyAlignment="1">
      <alignment horizontal="left" vertical="center" wrapText="1"/>
    </xf>
    <xf numFmtId="0" fontId="0" fillId="10" borderId="40" xfId="0" applyFill="1" applyBorder="1" applyAlignment="1">
      <alignment horizontal="center" vertical="center" wrapText="1"/>
    </xf>
    <xf numFmtId="0" fontId="0" fillId="10" borderId="41" xfId="0" applyFill="1" applyBorder="1" applyAlignment="1">
      <alignment horizontal="center" vertical="center" wrapText="1"/>
    </xf>
    <xf numFmtId="0" fontId="0" fillId="10" borderId="42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10" borderId="36" xfId="0" applyFill="1" applyBorder="1" applyAlignment="1">
      <alignment horizontal="center" vertical="center" wrapText="1"/>
    </xf>
    <xf numFmtId="0" fontId="0" fillId="10" borderId="51" xfId="0" applyFill="1" applyBorder="1" applyAlignment="1" applyProtection="1">
      <alignment horizontal="center" vertical="center" wrapText="1"/>
      <protection locked="0"/>
    </xf>
    <xf numFmtId="0" fontId="0" fillId="10" borderId="52" xfId="0" applyFill="1" applyBorder="1" applyAlignment="1" applyProtection="1">
      <alignment horizontal="center" vertical="center" wrapText="1"/>
      <protection locked="0"/>
    </xf>
    <xf numFmtId="0" fontId="16" fillId="10" borderId="0" xfId="0" applyFont="1" applyFill="1" applyAlignment="1">
      <alignment horizontal="left" wrapText="1"/>
    </xf>
    <xf numFmtId="0" fontId="0" fillId="10" borderId="0" xfId="0" applyFill="1" applyAlignment="1">
      <alignment horizontal="left" wrapText="1"/>
    </xf>
    <xf numFmtId="14" fontId="6" fillId="0" borderId="59" xfId="0" applyNumberFormat="1" applyFont="1" applyBorder="1" applyAlignment="1" applyProtection="1">
      <alignment horizontal="center" vertical="center"/>
      <protection locked="0"/>
    </xf>
    <xf numFmtId="14" fontId="6" fillId="0" borderId="60" xfId="0" applyNumberFormat="1" applyFont="1" applyBorder="1" applyAlignment="1" applyProtection="1">
      <alignment horizontal="center" vertical="center"/>
      <protection locked="0"/>
    </xf>
    <xf numFmtId="14" fontId="6" fillId="0" borderId="61" xfId="0" applyNumberFormat="1" applyFont="1" applyBorder="1" applyAlignment="1" applyProtection="1">
      <alignment horizontal="center" vertical="center"/>
      <protection locked="0"/>
    </xf>
    <xf numFmtId="14" fontId="6" fillId="0" borderId="59" xfId="0" applyNumberFormat="1" applyFont="1" applyBorder="1" applyAlignment="1" applyProtection="1">
      <alignment vertical="center" wrapText="1"/>
      <protection locked="0"/>
    </xf>
    <xf numFmtId="14" fontId="6" fillId="0" borderId="61" xfId="0" applyNumberFormat="1" applyFont="1" applyBorder="1" applyAlignment="1" applyProtection="1">
      <alignment vertical="center" wrapText="1"/>
      <protection locked="0"/>
    </xf>
    <xf numFmtId="14" fontId="6" fillId="0" borderId="60" xfId="0" applyNumberFormat="1" applyFont="1" applyBorder="1" applyAlignment="1" applyProtection="1">
      <alignment vertical="center" wrapText="1"/>
      <protection locked="0"/>
    </xf>
    <xf numFmtId="49" fontId="6" fillId="0" borderId="59" xfId="0" applyNumberFormat="1" applyFont="1" applyBorder="1" applyAlignment="1" applyProtection="1">
      <alignment horizontal="center" vertical="center"/>
      <protection locked="0"/>
    </xf>
    <xf numFmtId="0" fontId="0" fillId="0" borderId="61" xfId="0" applyBorder="1" applyAlignment="1" applyProtection="1">
      <alignment horizontal="center" vertical="center"/>
      <protection locked="0"/>
    </xf>
    <xf numFmtId="49" fontId="6" fillId="0" borderId="61" xfId="0" applyNumberFormat="1" applyFont="1" applyBorder="1" applyAlignment="1" applyProtection="1">
      <alignment horizontal="center" vertical="center"/>
      <protection locked="0"/>
    </xf>
    <xf numFmtId="49" fontId="6" fillId="0" borderId="60" xfId="0" applyNumberFormat="1" applyFont="1" applyBorder="1" applyAlignment="1" applyProtection="1">
      <alignment horizontal="center" vertical="center"/>
      <protection locked="0"/>
    </xf>
    <xf numFmtId="49" fontId="6" fillId="0" borderId="60" xfId="0" applyNumberFormat="1" applyFont="1" applyBorder="1" applyAlignment="1" applyProtection="1">
      <alignment horizontal="center" vertical="center"/>
      <protection locked="0"/>
    </xf>
    <xf numFmtId="0" fontId="8" fillId="3" borderId="62" xfId="0" applyFont="1" applyFill="1" applyBorder="1" applyAlignment="1" applyProtection="1">
      <alignment horizontal="center" vertical="center"/>
      <protection locked="0"/>
    </xf>
    <xf numFmtId="0" fontId="2" fillId="4" borderId="62" xfId="0" applyFont="1" applyFill="1" applyBorder="1" applyAlignment="1">
      <alignment horizontal="left" vertical="center" indent="1"/>
    </xf>
    <xf numFmtId="164" fontId="6" fillId="0" borderId="59" xfId="0" applyNumberFormat="1" applyFont="1" applyBorder="1" applyAlignment="1" applyProtection="1">
      <alignment horizontal="center" vertical="center"/>
      <protection locked="0"/>
    </xf>
    <xf numFmtId="0" fontId="0" fillId="0" borderId="60" xfId="0" applyBorder="1" applyAlignment="1" applyProtection="1">
      <alignment horizontal="center" vertical="center"/>
      <protection locked="0"/>
    </xf>
    <xf numFmtId="165" fontId="6" fillId="0" borderId="59" xfId="0" applyNumberFormat="1" applyFont="1" applyBorder="1" applyAlignment="1" applyProtection="1">
      <alignment horizontal="center" vertical="center"/>
      <protection locked="0"/>
    </xf>
    <xf numFmtId="49" fontId="6" fillId="0" borderId="59" xfId="0" applyNumberFormat="1" applyFont="1" applyBorder="1" applyAlignment="1" applyProtection="1">
      <alignment horizontal="left" vertical="center" wrapText="1" indent="1"/>
      <protection locked="0"/>
    </xf>
    <xf numFmtId="0" fontId="0" fillId="0" borderId="61" xfId="0" applyBorder="1" applyAlignment="1" applyProtection="1">
      <alignment horizontal="left" vertical="center" wrapText="1" indent="1"/>
      <protection locked="0"/>
    </xf>
    <xf numFmtId="0" fontId="0" fillId="0" borderId="60" xfId="0" applyBorder="1" applyAlignment="1" applyProtection="1">
      <alignment horizontal="left" vertical="center" wrapText="1" indent="1"/>
      <protection locked="0"/>
    </xf>
    <xf numFmtId="166" fontId="6" fillId="0" borderId="59" xfId="0" applyNumberFormat="1" applyFont="1" applyBorder="1" applyAlignment="1" applyProtection="1">
      <alignment horizontal="center" vertical="center"/>
      <protection locked="0"/>
    </xf>
    <xf numFmtId="0" fontId="2" fillId="0" borderId="59" xfId="0" applyFont="1" applyBorder="1" applyAlignment="1" applyProtection="1">
      <alignment horizontal="center" vertical="center"/>
      <protection locked="0"/>
    </xf>
    <xf numFmtId="0" fontId="2" fillId="0" borderId="61" xfId="0" applyFont="1" applyBorder="1" applyAlignment="1" applyProtection="1">
      <alignment horizontal="center" vertical="center"/>
      <protection locked="0"/>
    </xf>
    <xf numFmtId="0" fontId="2" fillId="0" borderId="60" xfId="0" applyFont="1" applyBorder="1" applyAlignment="1" applyProtection="1">
      <alignment horizontal="center" vertical="center"/>
      <protection locked="0"/>
    </xf>
    <xf numFmtId="49" fontId="6" fillId="0" borderId="59" xfId="0" applyNumberFormat="1" applyFont="1" applyBorder="1" applyAlignment="1" applyProtection="1">
      <alignment vertical="center" wrapText="1"/>
      <protection locked="0"/>
    </xf>
    <xf numFmtId="0" fontId="0" fillId="0" borderId="61" xfId="0" applyBorder="1" applyAlignment="1" applyProtection="1">
      <alignment vertical="center" wrapText="1"/>
      <protection locked="0"/>
    </xf>
    <xf numFmtId="0" fontId="0" fillId="0" borderId="60" xfId="0" applyBorder="1" applyAlignment="1" applyProtection="1">
      <alignment vertical="center" wrapText="1"/>
      <protection locked="0"/>
    </xf>
    <xf numFmtId="49" fontId="6" fillId="0" borderId="59" xfId="0" applyNumberFormat="1" applyFont="1" applyBorder="1" applyAlignment="1" applyProtection="1">
      <alignment horizontal="left" vertical="center" indent="1"/>
      <protection locked="0"/>
    </xf>
    <xf numFmtId="0" fontId="0" fillId="0" borderId="61" xfId="0" applyBorder="1" applyAlignment="1" applyProtection="1">
      <alignment horizontal="left" vertical="center" indent="1"/>
      <protection locked="0"/>
    </xf>
    <xf numFmtId="0" fontId="0" fillId="0" borderId="60" xfId="0" applyBorder="1" applyAlignment="1" applyProtection="1">
      <alignment horizontal="left" vertical="center" indent="1"/>
      <protection locked="0"/>
    </xf>
    <xf numFmtId="49" fontId="6" fillId="0" borderId="63" xfId="0" applyNumberFormat="1" applyFont="1" applyBorder="1" applyAlignment="1" applyProtection="1">
      <alignment horizontal="left" vertical="center" indent="1"/>
      <protection locked="0"/>
    </xf>
    <xf numFmtId="0" fontId="0" fillId="0" borderId="64" xfId="0" applyBorder="1" applyAlignment="1" applyProtection="1">
      <alignment horizontal="left" vertical="center" indent="1"/>
      <protection locked="0"/>
    </xf>
    <xf numFmtId="49" fontId="6" fillId="0" borderId="64" xfId="0" applyNumberFormat="1" applyFont="1" applyBorder="1" applyAlignment="1" applyProtection="1">
      <alignment horizontal="center" vertical="center"/>
      <protection locked="0"/>
    </xf>
    <xf numFmtId="0" fontId="0" fillId="0" borderId="64" xfId="0" applyBorder="1" applyAlignment="1" applyProtection="1">
      <alignment horizontal="center" vertical="center"/>
      <protection locked="0"/>
    </xf>
    <xf numFmtId="0" fontId="0" fillId="0" borderId="65" xfId="0" applyBorder="1" applyAlignment="1" applyProtection="1">
      <alignment horizontal="center" vertical="center"/>
      <protection locked="0"/>
    </xf>
    <xf numFmtId="0" fontId="0" fillId="0" borderId="64" xfId="0" applyBorder="1" applyAlignment="1">
      <alignment horizontal="left" vertical="center" indent="1"/>
    </xf>
    <xf numFmtId="49" fontId="6" fillId="0" borderId="64" xfId="0" applyNumberFormat="1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49" fontId="8" fillId="0" borderId="59" xfId="0" applyNumberFormat="1" applyFont="1" applyBorder="1" applyAlignment="1" applyProtection="1">
      <alignment horizontal="left" vertical="center" wrapText="1" indent="1"/>
      <protection locked="0"/>
    </xf>
    <xf numFmtId="0" fontId="6" fillId="0" borderId="66" xfId="0" applyFont="1" applyBorder="1" applyAlignment="1" applyProtection="1">
      <alignment horizontal="center" vertical="center"/>
      <protection locked="0"/>
    </xf>
    <xf numFmtId="0" fontId="6" fillId="0" borderId="59" xfId="0" applyFont="1" applyBorder="1" applyAlignment="1" applyProtection="1">
      <alignment horizontal="center" vertical="center" wrapText="1"/>
      <protection locked="0"/>
    </xf>
    <xf numFmtId="0" fontId="6" fillId="0" borderId="61" xfId="0" applyFont="1" applyBorder="1" applyAlignment="1" applyProtection="1">
      <alignment horizontal="center" vertical="center" wrapText="1"/>
      <protection locked="0"/>
    </xf>
    <xf numFmtId="0" fontId="6" fillId="0" borderId="60" xfId="0" applyFont="1" applyBorder="1" applyAlignment="1" applyProtection="1">
      <alignment horizontal="center" vertical="center" wrapText="1"/>
      <protection locked="0"/>
    </xf>
    <xf numFmtId="0" fontId="2" fillId="0" borderId="56" xfId="0" applyFont="1" applyBorder="1" applyAlignment="1" applyProtection="1">
      <alignment vertical="top" wrapText="1"/>
      <protection locked="0"/>
    </xf>
    <xf numFmtId="0" fontId="2" fillId="0" borderId="57" xfId="0" applyFont="1" applyBorder="1" applyAlignment="1" applyProtection="1">
      <alignment vertical="top" wrapText="1"/>
      <protection locked="0"/>
    </xf>
    <xf numFmtId="0" fontId="2" fillId="0" borderId="58" xfId="0" applyFont="1" applyBorder="1" applyAlignment="1" applyProtection="1">
      <alignment vertical="top" wrapText="1"/>
      <protection locked="0"/>
    </xf>
    <xf numFmtId="0" fontId="2" fillId="0" borderId="63" xfId="0" applyFont="1" applyBorder="1" applyAlignment="1" applyProtection="1">
      <alignment vertical="top" wrapText="1"/>
      <protection locked="0"/>
    </xf>
    <xf numFmtId="0" fontId="2" fillId="0" borderId="64" xfId="0" applyFont="1" applyBorder="1" applyAlignment="1" applyProtection="1">
      <alignment vertical="top" wrapText="1"/>
      <protection locked="0"/>
    </xf>
    <xf numFmtId="0" fontId="2" fillId="0" borderId="65" xfId="0" applyFont="1" applyBorder="1" applyAlignment="1" applyProtection="1">
      <alignment vertical="top" wrapText="1"/>
      <protection locked="0"/>
    </xf>
    <xf numFmtId="0" fontId="8" fillId="2" borderId="55" xfId="0" applyFont="1" applyFill="1" applyBorder="1" applyAlignment="1" applyProtection="1">
      <alignment horizontal="center" vertical="center"/>
      <protection locked="0"/>
    </xf>
    <xf numFmtId="0" fontId="2" fillId="4" borderId="55" xfId="0" applyFont="1" applyFill="1" applyBorder="1" applyAlignment="1">
      <alignment horizontal="center" vertical="center"/>
    </xf>
    <xf numFmtId="0" fontId="11" fillId="0" borderId="67" xfId="0" applyFont="1" applyBorder="1" applyAlignment="1">
      <alignment horizontal="left" vertical="center" indent="1"/>
    </xf>
    <xf numFmtId="0" fontId="2" fillId="0" borderId="68" xfId="0" applyFont="1" applyBorder="1" applyAlignment="1">
      <alignment vertical="center"/>
    </xf>
    <xf numFmtId="0" fontId="1" fillId="0" borderId="68" xfId="0" applyFont="1" applyBorder="1" applyAlignment="1">
      <alignment vertical="center"/>
    </xf>
    <xf numFmtId="0" fontId="2" fillId="0" borderId="69" xfId="0" applyFont="1" applyBorder="1" applyAlignment="1">
      <alignment vertical="center"/>
    </xf>
    <xf numFmtId="49" fontId="8" fillId="0" borderId="63" xfId="0" applyNumberFormat="1" applyFont="1" applyBorder="1" applyAlignment="1" applyProtection="1">
      <alignment vertical="top" wrapText="1"/>
      <protection locked="0"/>
    </xf>
    <xf numFmtId="49" fontId="8" fillId="0" borderId="64" xfId="0" applyNumberFormat="1" applyFont="1" applyBorder="1" applyAlignment="1" applyProtection="1">
      <alignment vertical="top" wrapText="1"/>
      <protection locked="0"/>
    </xf>
    <xf numFmtId="49" fontId="8" fillId="0" borderId="65" xfId="0" applyNumberFormat="1" applyFont="1" applyBorder="1" applyAlignment="1" applyProtection="1">
      <alignment vertical="top" wrapText="1"/>
      <protection locked="0"/>
    </xf>
    <xf numFmtId="0" fontId="17" fillId="0" borderId="0" xfId="1" applyAlignment="1"/>
    <xf numFmtId="0" fontId="0" fillId="0" borderId="0" xfId="0" applyAlignment="1"/>
    <xf numFmtId="14" fontId="17" fillId="0" borderId="64" xfId="1" applyNumberFormat="1" applyBorder="1" applyAlignment="1" applyProtection="1">
      <alignment horizontal="center"/>
      <protection locked="0"/>
    </xf>
    <xf numFmtId="0" fontId="17" fillId="0" borderId="64" xfId="1" applyBorder="1" applyAlignment="1" applyProtection="1">
      <alignment horizontal="center"/>
      <protection locked="0"/>
    </xf>
    <xf numFmtId="0" fontId="17" fillId="0" borderId="64" xfId="1" applyBorder="1" applyAlignment="1" applyProtection="1">
      <alignment horizontal="center"/>
      <protection locked="0"/>
    </xf>
    <xf numFmtId="0" fontId="17" fillId="0" borderId="64" xfId="1" applyBorder="1" applyAlignment="1">
      <alignment horizontal="left"/>
    </xf>
    <xf numFmtId="0" fontId="17" fillId="0" borderId="64" xfId="1" applyBorder="1"/>
    <xf numFmtId="0" fontId="17" fillId="0" borderId="64" xfId="1" applyBorder="1" applyProtection="1">
      <protection locked="0"/>
    </xf>
    <xf numFmtId="0" fontId="17" fillId="0" borderId="63" xfId="1" applyBorder="1" applyAlignment="1" applyProtection="1">
      <alignment vertical="top" wrapText="1"/>
      <protection locked="0"/>
    </xf>
    <xf numFmtId="0" fontId="17" fillId="0" borderId="64" xfId="1" applyBorder="1" applyAlignment="1" applyProtection="1">
      <alignment vertical="top" wrapText="1"/>
      <protection locked="0"/>
    </xf>
    <xf numFmtId="0" fontId="17" fillId="0" borderId="65" xfId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49" fontId="8" fillId="10" borderId="1" xfId="0" applyNumberFormat="1" applyFont="1" applyFill="1" applyBorder="1" applyAlignment="1" applyProtection="1">
      <alignment horizontal="left" vertical="center" indent="1"/>
      <protection locked="0"/>
    </xf>
    <xf numFmtId="49" fontId="8" fillId="10" borderId="3" xfId="0" applyNumberFormat="1" applyFont="1" applyFill="1" applyBorder="1" applyAlignment="1" applyProtection="1">
      <alignment horizontal="left" vertical="center" indent="1"/>
      <protection locked="0"/>
    </xf>
    <xf numFmtId="49" fontId="8" fillId="10" borderId="2" xfId="0" applyNumberFormat="1" applyFont="1" applyFill="1" applyBorder="1" applyAlignment="1" applyProtection="1">
      <alignment horizontal="left" vertical="center" indent="1"/>
      <protection locked="0"/>
    </xf>
    <xf numFmtId="49" fontId="8" fillId="10" borderId="25" xfId="0" applyNumberFormat="1" applyFont="1" applyFill="1" applyBorder="1" applyAlignment="1" applyProtection="1">
      <alignment horizontal="left" vertical="center" indent="1"/>
      <protection locked="0"/>
    </xf>
    <xf numFmtId="49" fontId="8" fillId="10" borderId="20" xfId="0" applyNumberFormat="1" applyFont="1" applyFill="1" applyBorder="1" applyAlignment="1" applyProtection="1">
      <alignment horizontal="left" vertical="center" indent="1"/>
      <protection locked="0"/>
    </xf>
    <xf numFmtId="49" fontId="8" fillId="10" borderId="26" xfId="0" applyNumberFormat="1" applyFont="1" applyFill="1" applyBorder="1" applyAlignment="1" applyProtection="1">
      <alignment horizontal="left" vertical="center" indent="1"/>
      <protection locked="0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 indent="2"/>
    </xf>
    <xf numFmtId="0" fontId="8" fillId="10" borderId="34" xfId="0" applyFont="1" applyFill="1" applyBorder="1" applyAlignment="1" applyProtection="1">
      <alignment horizontal="left" vertical="top" wrapText="1"/>
      <protection locked="0"/>
    </xf>
    <xf numFmtId="0" fontId="8" fillId="10" borderId="48" xfId="0" applyFont="1" applyFill="1" applyBorder="1" applyAlignment="1" applyProtection="1">
      <alignment horizontal="left" vertical="top" wrapText="1"/>
      <protection locked="0"/>
    </xf>
    <xf numFmtId="0" fontId="2" fillId="0" borderId="28" xfId="0" applyFont="1" applyBorder="1" applyAlignment="1">
      <alignment horizontal="right" vertical="center" indent="2"/>
    </xf>
    <xf numFmtId="0" fontId="5" fillId="0" borderId="29" xfId="0" applyFont="1" applyBorder="1" applyAlignment="1">
      <alignment horizontal="right" vertical="center" indent="2"/>
    </xf>
    <xf numFmtId="0" fontId="8" fillId="10" borderId="63" xfId="0" applyFont="1" applyFill="1" applyBorder="1" applyAlignment="1" applyProtection="1">
      <alignment horizontal="left" vertical="top" wrapText="1"/>
      <protection locked="0"/>
    </xf>
    <xf numFmtId="0" fontId="8" fillId="10" borderId="64" xfId="0" applyFont="1" applyFill="1" applyBorder="1" applyAlignment="1" applyProtection="1">
      <alignment horizontal="left" vertical="top" wrapText="1"/>
      <protection locked="0"/>
    </xf>
    <xf numFmtId="0" fontId="8" fillId="10" borderId="65" xfId="0" applyFont="1" applyFill="1" applyBorder="1" applyAlignment="1" applyProtection="1">
      <alignment horizontal="left" vertical="top" wrapText="1"/>
      <protection locked="0"/>
    </xf>
    <xf numFmtId="0" fontId="21" fillId="10" borderId="1" xfId="0" applyFont="1" applyFill="1" applyBorder="1" applyAlignment="1" applyProtection="1">
      <alignment vertical="center"/>
      <protection locked="0"/>
    </xf>
    <xf numFmtId="0" fontId="2" fillId="10" borderId="3" xfId="0" applyFont="1" applyFill="1" applyBorder="1" applyAlignment="1" applyProtection="1">
      <alignment vertical="center"/>
      <protection locked="0"/>
    </xf>
    <xf numFmtId="0" fontId="2" fillId="10" borderId="2" xfId="0" applyFont="1" applyFill="1" applyBorder="1" applyAlignment="1" applyProtection="1">
      <alignment vertical="center"/>
      <protection locked="0"/>
    </xf>
    <xf numFmtId="14" fontId="8" fillId="10" borderId="1" xfId="0" applyNumberFormat="1" applyFont="1" applyFill="1" applyBorder="1" applyAlignment="1" applyProtection="1">
      <alignment horizontal="center" vertical="center"/>
      <protection locked="0"/>
    </xf>
    <xf numFmtId="0" fontId="8" fillId="10" borderId="3" xfId="0" applyFont="1" applyFill="1" applyBorder="1" applyAlignment="1" applyProtection="1">
      <alignment horizontal="center" vertical="center"/>
      <protection locked="0"/>
    </xf>
    <xf numFmtId="0" fontId="8" fillId="10" borderId="2" xfId="0" applyFont="1" applyFill="1" applyBorder="1" applyAlignment="1" applyProtection="1">
      <alignment horizontal="center" vertical="center"/>
      <protection locked="0"/>
    </xf>
    <xf numFmtId="0" fontId="2" fillId="10" borderId="1" xfId="0" applyFont="1" applyFill="1" applyBorder="1" applyAlignment="1" applyProtection="1">
      <alignment vertical="center"/>
      <protection locked="0"/>
    </xf>
    <xf numFmtId="14" fontId="2" fillId="10" borderId="1" xfId="0" applyNumberFormat="1" applyFont="1" applyFill="1" applyBorder="1" applyAlignment="1" applyProtection="1">
      <alignment horizontal="center" vertical="center"/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0" fontId="2" fillId="10" borderId="2" xfId="0" applyFont="1" applyFill="1" applyBorder="1" applyAlignment="1" applyProtection="1">
      <alignment horizontal="center" vertical="center"/>
      <protection locked="0"/>
    </xf>
    <xf numFmtId="0" fontId="34" fillId="12" borderId="1" xfId="0" applyFont="1" applyFill="1" applyBorder="1" applyAlignment="1">
      <alignment horizontal="left" vertical="center"/>
    </xf>
    <xf numFmtId="0" fontId="34" fillId="12" borderId="3" xfId="0" applyFont="1" applyFill="1" applyBorder="1" applyAlignment="1">
      <alignment horizontal="left" vertical="center"/>
    </xf>
    <xf numFmtId="0" fontId="34" fillId="12" borderId="2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1" fontId="0" fillId="9" borderId="1" xfId="0" applyNumberFormat="1" applyFill="1" applyBorder="1" applyAlignment="1">
      <alignment horizontal="left" vertical="center"/>
    </xf>
    <xf numFmtId="1" fontId="0" fillId="9" borderId="3" xfId="0" applyNumberFormat="1" applyFill="1" applyBorder="1" applyAlignment="1">
      <alignment horizontal="left" vertical="center"/>
    </xf>
    <xf numFmtId="1" fontId="0" fillId="9" borderId="2" xfId="0" applyNumberFormat="1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 wrapText="1"/>
    </xf>
    <xf numFmtId="0" fontId="0" fillId="10" borderId="1" xfId="0" applyFill="1" applyBorder="1" applyAlignment="1" applyProtection="1">
      <alignment horizontal="left" vertical="center"/>
      <protection locked="0"/>
    </xf>
    <xf numFmtId="0" fontId="0" fillId="10" borderId="3" xfId="0" applyFill="1" applyBorder="1" applyAlignment="1" applyProtection="1">
      <alignment horizontal="left" vertical="center"/>
      <protection locked="0"/>
    </xf>
    <xf numFmtId="0" fontId="0" fillId="10" borderId="2" xfId="0" applyFill="1" applyBorder="1" applyAlignment="1" applyProtection="1">
      <alignment horizontal="left" vertical="center"/>
      <protection locked="0"/>
    </xf>
    <xf numFmtId="14" fontId="0" fillId="0" borderId="8" xfId="0" applyNumberFormat="1" applyBorder="1" applyAlignment="1" applyProtection="1">
      <alignment horizontal="left" vertical="center"/>
      <protection locked="0"/>
    </xf>
    <xf numFmtId="0" fontId="0" fillId="10" borderId="8" xfId="0" applyFill="1" applyBorder="1" applyAlignment="1" applyProtection="1">
      <alignment horizontal="left" vertical="center"/>
      <protection locked="0"/>
    </xf>
    <xf numFmtId="14" fontId="0" fillId="0" borderId="1" xfId="0" applyNumberFormat="1" applyBorder="1" applyAlignment="1" applyProtection="1">
      <alignment horizontal="left" vertical="center"/>
      <protection locked="0"/>
    </xf>
    <xf numFmtId="14" fontId="0" fillId="0" borderId="3" xfId="0" applyNumberFormat="1" applyBorder="1" applyAlignment="1" applyProtection="1">
      <alignment horizontal="left" vertical="center"/>
      <protection locked="0"/>
    </xf>
    <xf numFmtId="14" fontId="0" fillId="0" borderId="2" xfId="0" applyNumberFormat="1" applyBorder="1" applyAlignment="1" applyProtection="1">
      <alignment horizontal="left" vertical="center"/>
      <protection locked="0"/>
    </xf>
    <xf numFmtId="14" fontId="0" fillId="0" borderId="1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10" borderId="1" xfId="0" applyFill="1" applyBorder="1" applyAlignment="1" applyProtection="1">
      <alignment horizontal="left" vertical="center" wrapText="1"/>
      <protection locked="0"/>
    </xf>
    <xf numFmtId="0" fontId="0" fillId="10" borderId="3" xfId="0" applyFill="1" applyBorder="1" applyAlignment="1" applyProtection="1">
      <alignment horizontal="left" vertical="center" wrapText="1"/>
      <protection locked="0"/>
    </xf>
    <xf numFmtId="0" fontId="0" fillId="10" borderId="2" xfId="0" applyFill="1" applyBorder="1" applyAlignment="1" applyProtection="1">
      <alignment horizontal="left" vertical="center" wrapText="1"/>
      <protection locked="0"/>
    </xf>
    <xf numFmtId="0" fontId="25" fillId="10" borderId="8" xfId="0" applyFont="1" applyFill="1" applyBorder="1" applyAlignment="1">
      <alignment horizontal="left" vertical="center" wrapText="1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14" fontId="22" fillId="0" borderId="3" xfId="0" applyNumberFormat="1" applyFont="1" applyBorder="1" applyAlignment="1" applyProtection="1">
      <alignment horizontal="left" vertical="center" wrapText="1"/>
      <protection locked="0"/>
    </xf>
    <xf numFmtId="0" fontId="24" fillId="10" borderId="3" xfId="0" applyFont="1" applyFill="1" applyBorder="1" applyAlignment="1">
      <alignment vertical="center" wrapText="1"/>
    </xf>
    <xf numFmtId="0" fontId="33" fillId="0" borderId="2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30" fillId="0" borderId="3" xfId="0" applyFont="1" applyBorder="1" applyAlignment="1">
      <alignment horizontal="left" vertical="center" wrapText="1"/>
    </xf>
    <xf numFmtId="0" fontId="30" fillId="0" borderId="2" xfId="0" applyFont="1" applyBorder="1" applyAlignment="1">
      <alignment horizontal="left" vertical="center" wrapText="1"/>
    </xf>
    <xf numFmtId="14" fontId="0" fillId="0" borderId="1" xfId="0" applyNumberFormat="1" applyBorder="1" applyAlignment="1" applyProtection="1">
      <alignment horizontal="left" vertical="center" wrapText="1"/>
      <protection locked="0"/>
    </xf>
    <xf numFmtId="0" fontId="0" fillId="10" borderId="1" xfId="0" applyFill="1" applyBorder="1" applyAlignment="1">
      <alignment vertical="center" wrapText="1"/>
    </xf>
    <xf numFmtId="0" fontId="0" fillId="10" borderId="2" xfId="0" applyFill="1" applyBorder="1" applyAlignment="1">
      <alignment vertical="center" wrapText="1"/>
    </xf>
    <xf numFmtId="0" fontId="0" fillId="10" borderId="1" xfId="0" applyFill="1" applyBorder="1" applyAlignment="1" applyProtection="1">
      <alignment horizontal="left" vertical="top" wrapText="1"/>
      <protection locked="0"/>
    </xf>
    <xf numFmtId="0" fontId="0" fillId="10" borderId="3" xfId="0" applyFill="1" applyBorder="1" applyAlignment="1" applyProtection="1">
      <alignment horizontal="left" vertical="top" wrapText="1"/>
      <protection locked="0"/>
    </xf>
    <xf numFmtId="0" fontId="34" fillId="12" borderId="1" xfId="0" applyFont="1" applyFill="1" applyBorder="1" applyAlignment="1">
      <alignment horizontal="left" vertical="center" wrapText="1"/>
    </xf>
    <xf numFmtId="0" fontId="34" fillId="12" borderId="3" xfId="0" applyFont="1" applyFill="1" applyBorder="1" applyAlignment="1">
      <alignment horizontal="left" vertical="center" wrapText="1"/>
    </xf>
    <xf numFmtId="0" fontId="34" fillId="12" borderId="2" xfId="0" applyFont="1" applyFill="1" applyBorder="1" applyAlignment="1">
      <alignment horizontal="left" vertical="center" wrapText="1"/>
    </xf>
    <xf numFmtId="0" fontId="22" fillId="10" borderId="1" xfId="0" applyFont="1" applyFill="1" applyBorder="1" applyAlignment="1" applyProtection="1">
      <alignment horizontal="left" vertical="center" wrapText="1"/>
      <protection locked="0"/>
    </xf>
    <xf numFmtId="0" fontId="22" fillId="10" borderId="3" xfId="0" applyFont="1" applyFill="1" applyBorder="1" applyAlignment="1" applyProtection="1">
      <alignment horizontal="left" vertical="center" wrapText="1"/>
      <protection locked="0"/>
    </xf>
    <xf numFmtId="0" fontId="22" fillId="10" borderId="2" xfId="0" applyFont="1" applyFill="1" applyBorder="1" applyAlignment="1" applyProtection="1">
      <alignment horizontal="left" vertical="center" wrapText="1"/>
      <protection locked="0"/>
    </xf>
    <xf numFmtId="0" fontId="0" fillId="10" borderId="8" xfId="0" applyFill="1" applyBorder="1" applyAlignment="1" applyProtection="1">
      <alignment horizontal="left" vertical="top" wrapText="1"/>
      <protection locked="0"/>
    </xf>
    <xf numFmtId="0" fontId="0" fillId="10" borderId="11" xfId="0" applyFill="1" applyBorder="1" applyAlignment="1" applyProtection="1">
      <alignment horizontal="left" vertical="top" wrapText="1"/>
      <protection locked="0"/>
    </xf>
    <xf numFmtId="0" fontId="0" fillId="10" borderId="63" xfId="0" applyFill="1" applyBorder="1" applyAlignment="1" applyProtection="1">
      <alignment horizontal="left" vertical="top" wrapText="1"/>
      <protection locked="0"/>
    </xf>
    <xf numFmtId="0" fontId="0" fillId="10" borderId="64" xfId="0" applyFill="1" applyBorder="1" applyAlignment="1" applyProtection="1">
      <alignment horizontal="left" vertical="top" wrapText="1"/>
      <protection locked="0"/>
    </xf>
    <xf numFmtId="0" fontId="0" fillId="10" borderId="65" xfId="0" applyFill="1" applyBorder="1" applyAlignment="1" applyProtection="1">
      <alignment horizontal="left" vertical="top" wrapText="1"/>
      <protection locked="0"/>
    </xf>
    <xf numFmtId="0" fontId="0" fillId="10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22" fillId="10" borderId="1" xfId="0" applyFont="1" applyFill="1" applyBorder="1" applyAlignment="1" applyProtection="1">
      <alignment horizontal="left" vertical="top" wrapText="1"/>
      <protection locked="0"/>
    </xf>
    <xf numFmtId="0" fontId="22" fillId="10" borderId="2" xfId="0" applyFont="1" applyFill="1" applyBorder="1" applyAlignment="1" applyProtection="1">
      <alignment horizontal="left" vertical="top" wrapText="1"/>
      <protection locked="0"/>
    </xf>
    <xf numFmtId="0" fontId="22" fillId="10" borderId="3" xfId="0" applyFont="1" applyFill="1" applyBorder="1" applyAlignment="1" applyProtection="1">
      <alignment horizontal="left" vertical="top" wrapText="1"/>
      <protection locked="0"/>
    </xf>
    <xf numFmtId="0" fontId="0" fillId="10" borderId="8" xfId="0" applyFill="1" applyBorder="1" applyAlignment="1">
      <alignment horizontal="left" vertical="center" wrapText="1"/>
    </xf>
    <xf numFmtId="0" fontId="34" fillId="12" borderId="8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6" fillId="10" borderId="1" xfId="0" applyFont="1" applyFill="1" applyBorder="1" applyAlignment="1">
      <alignment horizontal="left" vertical="center" wrapText="1"/>
    </xf>
    <xf numFmtId="0" fontId="16" fillId="10" borderId="3" xfId="0" applyFont="1" applyFill="1" applyBorder="1" applyAlignment="1">
      <alignment horizontal="left" vertical="center" wrapText="1"/>
    </xf>
    <xf numFmtId="0" fontId="16" fillId="10" borderId="2" xfId="0" applyFont="1" applyFill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0" fillId="9" borderId="8" xfId="0" applyFill="1" applyBorder="1" applyAlignment="1">
      <alignment horizontal="left" vertical="top" wrapText="1"/>
    </xf>
    <xf numFmtId="0" fontId="25" fillId="0" borderId="8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left" vertical="center" wrapText="1"/>
    </xf>
    <xf numFmtId="0" fontId="0" fillId="9" borderId="11" xfId="0" applyFill="1" applyBorder="1" applyAlignment="1">
      <alignment horizontal="left" vertical="top" wrapText="1"/>
    </xf>
    <xf numFmtId="0" fontId="25" fillId="0" borderId="11" xfId="0" applyFont="1" applyBorder="1" applyAlignment="1">
      <alignment vertical="center" wrapText="1"/>
    </xf>
    <xf numFmtId="0" fontId="0" fillId="0" borderId="64" xfId="0" applyBorder="1" applyAlignment="1" applyProtection="1">
      <alignment horizontal="left" vertical="center" wrapText="1"/>
      <protection locked="0"/>
    </xf>
    <xf numFmtId="0" fontId="0" fillId="0" borderId="65" xfId="0" applyBorder="1" applyAlignment="1" applyProtection="1">
      <alignment horizontal="left" vertical="center" wrapText="1"/>
      <protection locked="0"/>
    </xf>
    <xf numFmtId="0" fontId="22" fillId="0" borderId="63" xfId="0" applyFont="1" applyBorder="1" applyAlignment="1">
      <alignment horizontal="left" vertical="center" wrapText="1"/>
    </xf>
    <xf numFmtId="0" fontId="22" fillId="0" borderId="65" xfId="0" applyFont="1" applyBorder="1" applyAlignment="1">
      <alignment horizontal="left" vertical="center" wrapText="1"/>
    </xf>
    <xf numFmtId="0" fontId="25" fillId="0" borderId="63" xfId="0" applyFont="1" applyBorder="1" applyAlignment="1">
      <alignment vertical="center" wrapText="1"/>
    </xf>
    <xf numFmtId="0" fontId="25" fillId="0" borderId="64" xfId="0" applyFont="1" applyBorder="1" applyAlignment="1">
      <alignment vertical="center" wrapText="1"/>
    </xf>
    <xf numFmtId="0" fontId="22" fillId="10" borderId="3" xfId="0" applyFont="1" applyFill="1" applyBorder="1" applyAlignment="1">
      <alignment horizontal="left" vertical="center" wrapText="1"/>
    </xf>
    <xf numFmtId="0" fontId="22" fillId="10" borderId="2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top" wrapText="1"/>
    </xf>
    <xf numFmtId="0" fontId="22" fillId="10" borderId="8" xfId="0" applyFont="1" applyFill="1" applyBorder="1" applyAlignment="1">
      <alignment horizontal="left" vertical="center" wrapText="1"/>
    </xf>
    <xf numFmtId="0" fontId="22" fillId="10" borderId="11" xfId="0" applyFont="1" applyFill="1" applyBorder="1" applyAlignment="1">
      <alignment horizontal="left" vertical="center" wrapText="1"/>
    </xf>
    <xf numFmtId="0" fontId="22" fillId="10" borderId="63" xfId="0" applyFont="1" applyFill="1" applyBorder="1" applyAlignment="1">
      <alignment horizontal="left" vertical="center" wrapText="1"/>
    </xf>
    <xf numFmtId="0" fontId="22" fillId="10" borderId="65" xfId="0" applyFont="1" applyFill="1" applyBorder="1" applyAlignment="1">
      <alignment horizontal="left" vertical="center" wrapText="1"/>
    </xf>
    <xf numFmtId="0" fontId="0" fillId="10" borderId="11" xfId="0" applyFill="1" applyBorder="1" applyAlignment="1">
      <alignment horizontal="left" vertical="center" wrapText="1"/>
    </xf>
    <xf numFmtId="0" fontId="0" fillId="10" borderId="63" xfId="0" applyFill="1" applyBorder="1" applyAlignment="1">
      <alignment horizontal="left" vertical="center" wrapText="1"/>
    </xf>
    <xf numFmtId="0" fontId="0" fillId="10" borderId="65" xfId="0" applyFill="1" applyBorder="1" applyAlignment="1">
      <alignment horizontal="left" vertical="center" wrapText="1"/>
    </xf>
    <xf numFmtId="0" fontId="0" fillId="10" borderId="8" xfId="0" applyFill="1" applyBorder="1" applyAlignment="1">
      <alignment vertical="center" wrapText="1"/>
    </xf>
    <xf numFmtId="0" fontId="0" fillId="10" borderId="2" xfId="0" applyFill="1" applyBorder="1" applyAlignment="1" applyProtection="1">
      <alignment horizontal="left" vertical="top" wrapText="1"/>
      <protection locked="0"/>
    </xf>
    <xf numFmtId="0" fontId="0" fillId="10" borderId="3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 applyProtection="1">
      <alignment horizontal="left" vertical="top" wrapText="1"/>
      <protection locked="0"/>
    </xf>
    <xf numFmtId="0" fontId="0" fillId="10" borderId="3" xfId="0" applyFill="1" applyBorder="1" applyAlignment="1">
      <alignment horizontal="left" vertical="center"/>
    </xf>
  </cellXfs>
  <cellStyles count="2">
    <cellStyle name="Normal" xfId="0" builtinId="0"/>
    <cellStyle name="Normal 2" xfId="1" xr:uid="{4EDCD424-5AFA-4A55-9EE8-F3CD913A47E6}"/>
  </cellStyles>
  <dxfs count="1"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7A9FD3"/>
      <color rgb="FF212121"/>
      <color rgb="FF8BA6CA"/>
      <color rgb="FF0000FF"/>
      <color rgb="FF00CCFF"/>
      <color rgb="FF008000"/>
      <color rgb="FF008080"/>
      <color rgb="FFFF99CC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ctrlProps/ctrlProp1.xml><?xml version="1.0" encoding="utf-8"?>
<formControlPr xmlns="http://schemas.microsoft.com/office/spreadsheetml/2009/9/main" objectType="GBox"/>
</file>

<file path=xl/ctrlProps/ctrlProp2.xml><?xml version="1.0" encoding="utf-8"?>
<formControlPr xmlns="http://schemas.microsoft.com/office/spreadsheetml/2009/9/main" objectType="Radio" checked="Checked" firstButton="1" fmlaLink="rngSex_Idx" lockText="1"/>
</file>

<file path=xl/ctrlProps/ctrlProp3.xml><?xml version="1.0" encoding="utf-8"?>
<formControlPr xmlns="http://schemas.microsoft.com/office/spreadsheetml/2009/9/main" objectType="Radio" lockText="1"/>
</file>

<file path=xl/ctrlProps/ctrlProp4.xml><?xml version="1.0" encoding="utf-8"?>
<formControlPr xmlns="http://schemas.microsoft.com/office/spreadsheetml/2009/9/main" objectType="GBox"/>
</file>

<file path=xl/ctrlProps/ctrlProp5.xml><?xml version="1.0" encoding="utf-8"?>
<formControlPr xmlns="http://schemas.microsoft.com/office/spreadsheetml/2009/9/main" objectType="Radio" firstButton="1" fmlaLink="rngMaritalStatus_Idx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Radio" lockText="1"/>
</file>

<file path=xl/ctrlProps/ctrlProp8.xml><?xml version="1.0" encoding="utf-8"?>
<formControlPr xmlns="http://schemas.microsoft.com/office/spreadsheetml/2009/9/main" objectType="Radio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Radio" lockText="1"/>
</file>

<file path=xl/ctrlProps/ctrlProp11.xml><?xml version="1.0" encoding="utf-8"?>
<formControlPr xmlns="http://schemas.microsoft.com/office/spreadsheetml/2009/9/main" objectType="GBox"/>
</file>

<file path=xl/ctrlProps/ctrlProp12.xml><?xml version="1.0" encoding="utf-8"?>
<formControlPr xmlns="http://schemas.microsoft.com/office/spreadsheetml/2009/9/main" objectType="Radio" firstButton="1" fmlaLink="rngReason_Idx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Radio" lockText="1"/>
</file>

<file path=xl/ctrlProps/ctrlProp16.xml><?xml version="1.0" encoding="utf-8"?>
<formControlPr xmlns="http://schemas.microsoft.com/office/spreadsheetml/2009/9/main" objectType="GBox"/>
</file>

<file path=xl/ctrlProps/ctrlProp17.xml><?xml version="1.0" encoding="utf-8"?>
<formControlPr xmlns="http://schemas.microsoft.com/office/spreadsheetml/2009/9/main" objectType="Radio" firstButton="1" fmlaLink="rngAdmittedFrom_Idx" lockText="1"/>
</file>

<file path=xl/ctrlProps/ctrlProp18.xml><?xml version="1.0" encoding="utf-8"?>
<formControlPr xmlns="http://schemas.microsoft.com/office/spreadsheetml/2009/9/main" objectType="Radio" lockText="1"/>
</file>

<file path=xl/ctrlProps/ctrlProp19.xml><?xml version="1.0" encoding="utf-8"?>
<formControlPr xmlns="http://schemas.microsoft.com/office/spreadsheetml/2009/9/main" objectType="Radio" lockText="1"/>
</file>

<file path=xl/ctrlProps/ctrlProp20.xml><?xml version="1.0" encoding="utf-8"?>
<formControlPr xmlns="http://schemas.microsoft.com/office/spreadsheetml/2009/9/main" objectType="Radio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Radio" lockText="1"/>
</file>

<file path=xl/ctrlProps/ctrlProp23.xml><?xml version="1.0" encoding="utf-8"?>
<formControlPr xmlns="http://schemas.microsoft.com/office/spreadsheetml/2009/9/main" objectType="Radio" lockText="1"/>
</file>

<file path=xl/ctrlProps/ctrlProp24.xml><?xml version="1.0" encoding="utf-8"?>
<formControlPr xmlns="http://schemas.microsoft.com/office/spreadsheetml/2009/9/main" objectType="GBox"/>
</file>

<file path=xl/ctrlProps/ctrlProp25.xml><?xml version="1.0" encoding="utf-8"?>
<formControlPr xmlns="http://schemas.microsoft.com/office/spreadsheetml/2009/9/main" objectType="Radio" firstButton="1" fmlaLink="rngInteractionVisits_Idx" lockText="1"/>
</file>

<file path=xl/ctrlProps/ctrlProp26.xml><?xml version="1.0" encoding="utf-8"?>
<formControlPr xmlns="http://schemas.microsoft.com/office/spreadsheetml/2009/9/main" objectType="Radio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Radio" lockText="1"/>
</file>

<file path=xl/ctrlProps/ctrlProp29.xml><?xml version="1.0" encoding="utf-8"?>
<formControlPr xmlns="http://schemas.microsoft.com/office/spreadsheetml/2009/9/main" objectType="GBox"/>
</file>

<file path=xl/ctrlProps/ctrlProp30.xml><?xml version="1.0" encoding="utf-8"?>
<formControlPr xmlns="http://schemas.microsoft.com/office/spreadsheetml/2009/9/main" objectType="Radio" firstButton="1" fmlaLink="rngLivedAlone_Idx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GBox"/>
</file>

<file path=xl/ctrlProps/ctrlProp33.xml><?xml version="1.0" encoding="utf-8"?>
<formControlPr xmlns="http://schemas.microsoft.com/office/spreadsheetml/2009/9/main" objectType="Radio" firstButton="1" fmlaLink="rngEthnicity_Idx" lockText="1"/>
</file>

<file path=xl/ctrlProps/ctrlProp34.xml><?xml version="1.0" encoding="utf-8"?>
<formControlPr xmlns="http://schemas.microsoft.com/office/spreadsheetml/2009/9/main" objectType="Radio" lockText="1"/>
</file>

<file path=xl/ctrlProps/ctrlProp35.xml><?xml version="1.0" encoding="utf-8"?>
<formControlPr xmlns="http://schemas.microsoft.com/office/spreadsheetml/2009/9/main" objectType="Radio" lockText="1"/>
</file>

<file path=xl/ctrlProps/ctrlProp36.xml><?xml version="1.0" encoding="utf-8"?>
<formControlPr xmlns="http://schemas.microsoft.com/office/spreadsheetml/2009/9/main" objectType="Radio" lockText="1"/>
</file>

<file path=xl/ctrlProps/ctrlProp37.xml><?xml version="1.0" encoding="utf-8"?>
<formControlPr xmlns="http://schemas.microsoft.com/office/spreadsheetml/2009/9/main" objectType="Radio" lockText="1"/>
</file>

<file path=xl/ctrlProps/ctrlProp38.xml><?xml version="1.0" encoding="utf-8"?>
<formControlPr xmlns="http://schemas.microsoft.com/office/spreadsheetml/2009/9/main" objectType="Radio" lockText="1"/>
</file>

<file path=xl/ctrlProps/ctrlProp39.xml><?xml version="1.0" encoding="utf-8"?>
<formControlPr xmlns="http://schemas.microsoft.com/office/spreadsheetml/2009/9/main" objectType="Radio" lockText="1"/>
</file>

<file path=xl/ctrlProps/ctrlProp40.xml><?xml version="1.0" encoding="utf-8"?>
<formControlPr xmlns="http://schemas.microsoft.com/office/spreadsheetml/2009/9/main" objectType="Radio" lockText="1"/>
</file>

<file path=xl/ctrlProps/ctrlProp41.xml><?xml version="1.0" encoding="utf-8"?>
<formControlPr xmlns="http://schemas.microsoft.com/office/spreadsheetml/2009/9/main" objectType="GBox"/>
</file>

<file path=xl/ctrlProps/ctrlProp42.xml><?xml version="1.0" encoding="utf-8"?>
<formControlPr xmlns="http://schemas.microsoft.com/office/spreadsheetml/2009/9/main" objectType="Radio" firstButton="1" fmlaLink="rngLanguage_Idx" lockText="1"/>
</file>

<file path=xl/ctrlProps/ctrlProp43.xml><?xml version="1.0" encoding="utf-8"?>
<formControlPr xmlns="http://schemas.microsoft.com/office/spreadsheetml/2009/9/main" objectType="Radio" lockText="1"/>
</file>

<file path=xl/ctrlProps/ctrlProp44.xml><?xml version="1.0" encoding="utf-8"?>
<formControlPr xmlns="http://schemas.microsoft.com/office/spreadsheetml/2009/9/main" objectType="Radio" lockText="1"/>
</file>

<file path=xl/ctrlProps/ctrlProp45.xml><?xml version="1.0" encoding="utf-8"?>
<formControlPr xmlns="http://schemas.microsoft.com/office/spreadsheetml/2009/9/main" objectType="Radio" lockText="1"/>
</file>

<file path=xl/ctrlProps/ctrlProp46.xml><?xml version="1.0" encoding="utf-8"?>
<formControlPr xmlns="http://schemas.microsoft.com/office/spreadsheetml/2009/9/main" objectType="Radio" lockText="1"/>
</file>

<file path=xl/ctrlProps/ctrlProp47.xml><?xml version="1.0" encoding="utf-8"?>
<formControlPr xmlns="http://schemas.microsoft.com/office/spreadsheetml/2009/9/main" objectType="Radio" lockText="1"/>
</file>

<file path=xl/ctrlProps/ctrlProp48.xml><?xml version="1.0" encoding="utf-8"?>
<formControlPr xmlns="http://schemas.microsoft.com/office/spreadsheetml/2009/9/main" objectType="Radio" lockText="1"/>
</file>

<file path=xl/ctrlProps/ctrlProp49.xml><?xml version="1.0" encoding="utf-8"?>
<formControlPr xmlns="http://schemas.microsoft.com/office/spreadsheetml/2009/9/main" objectType="Radio" lockText="1"/>
</file>

<file path=xl/ctrlProps/ctrlProp50.xml><?xml version="1.0" encoding="utf-8"?>
<formControlPr xmlns="http://schemas.microsoft.com/office/spreadsheetml/2009/9/main" objectType="Radio" lockText="1"/>
</file>

<file path=xl/ctrlProps/ctrlProp51.xml><?xml version="1.0" encoding="utf-8"?>
<formControlPr xmlns="http://schemas.microsoft.com/office/spreadsheetml/2009/9/main" objectType="Radio" lockText="1"/>
</file>

<file path=xl/ctrlProps/ctrlProp52.xml><?xml version="1.0" encoding="utf-8"?>
<formControlPr xmlns="http://schemas.microsoft.com/office/spreadsheetml/2009/9/main" objectType="GBox"/>
</file>

<file path=xl/ctrlProps/ctrlProp53.xml><?xml version="1.0" encoding="utf-8"?>
<formControlPr xmlns="http://schemas.microsoft.com/office/spreadsheetml/2009/9/main" objectType="Radio" firstButton="1" fmlaLink="rngContact_Idx" lockText="1"/>
</file>

<file path=xl/ctrlProps/ctrlProp54.xml><?xml version="1.0" encoding="utf-8"?>
<formControlPr xmlns="http://schemas.microsoft.com/office/spreadsheetml/2009/9/main" objectType="Radio" lockText="1"/>
</file>

<file path=xl/ctrlProps/ctrlProp55.xml><?xml version="1.0" encoding="utf-8"?>
<formControlPr xmlns="http://schemas.microsoft.com/office/spreadsheetml/2009/9/main" objectType="CheckBox" fmlaLink="rngConservator_Estate" lockText="1"/>
</file>

<file path=xl/ctrlProps/ctrlProp56.xml><?xml version="1.0" encoding="utf-8"?>
<formControlPr xmlns="http://schemas.microsoft.com/office/spreadsheetml/2009/9/main" objectType="CheckBox" fmlaLink="rngConservator_Person" lockText="1"/>
</file>

<file path=xl/ctrlProps/ctrlProp57.xml><?xml version="1.0" encoding="utf-8"?>
<formControlPr xmlns="http://schemas.microsoft.com/office/spreadsheetml/2009/9/main" objectType="Radio" lockText="1"/>
</file>

<file path=xl/ctrlProps/ctrlProp58.xml><?xml version="1.0" encoding="utf-8"?>
<formControlPr xmlns="http://schemas.microsoft.com/office/spreadsheetml/2009/9/main" objectType="Radio" lockText="1"/>
</file>

<file path=xl/ctrlProps/ctrlProp59.xml><?xml version="1.0" encoding="utf-8"?>
<formControlPr xmlns="http://schemas.microsoft.com/office/spreadsheetml/2009/9/main" objectType="GBox"/>
</file>

<file path=xl/ctrlProps/ctrlProp60.xml><?xml version="1.0" encoding="utf-8"?>
<formControlPr xmlns="http://schemas.microsoft.com/office/spreadsheetml/2009/9/main" objectType="Radio" firstButton="1" fmlaLink="rngInteractionPhone_Idx" lockText="1"/>
</file>

<file path=xl/ctrlProps/ctrlProp61.xml><?xml version="1.0" encoding="utf-8"?>
<formControlPr xmlns="http://schemas.microsoft.com/office/spreadsheetml/2009/9/main" objectType="Radio" lockText="1"/>
</file>

<file path=xl/ctrlProps/ctrlProp62.xml><?xml version="1.0" encoding="utf-8"?>
<formControlPr xmlns="http://schemas.microsoft.com/office/spreadsheetml/2009/9/main" objectType="Radio" lockText="1"/>
</file>

<file path=xl/ctrlProps/ctrlProp63.xml><?xml version="1.0" encoding="utf-8"?>
<formControlPr xmlns="http://schemas.microsoft.com/office/spreadsheetml/2009/9/main" objectType="Radio" lockText="1"/>
</file>

<file path=xl/ctrlProps/ctrlProp64.xml><?xml version="1.0" encoding="utf-8"?>
<formControlPr xmlns="http://schemas.microsoft.com/office/spreadsheetml/2009/9/main" objectType="Radio" lockText="1"/>
</file>

<file path=xl/ctrlProps/ctrlProp65.xml><?xml version="1.0" encoding="utf-8"?>
<formControlPr xmlns="http://schemas.microsoft.com/office/spreadsheetml/2009/9/main" objectType="Radio" lockText="1"/>
</file>

<file path=xl/ctrlProps/ctrlProp66.xml><?xml version="1.0" encoding="utf-8"?>
<formControlPr xmlns="http://schemas.microsoft.com/office/spreadsheetml/2009/9/main" objectType="CheckBox" checked="Checked" fmlaLink="rngOthrProg_MSSP" lockText="1"/>
</file>

<file path=xl/ctrlProps/ctrlProp67.xml><?xml version="1.0" encoding="utf-8"?>
<formControlPr xmlns="http://schemas.microsoft.com/office/spreadsheetml/2009/9/main" objectType="CheckBox" checked="Checked" fmlaLink="rngOthrProg_NF_Waiver" lockText="1"/>
</file>

<file path=xl/ctrlProps/ctrlProp68.xml><?xml version="1.0" encoding="utf-8"?>
<formControlPr xmlns="http://schemas.microsoft.com/office/spreadsheetml/2009/9/main" objectType="CheckBox" checked="Checked" fmlaLink="$R$89" lockText="1"/>
</file>

<file path=xl/ctrlProps/ctrlProp69.xml><?xml version="1.0" encoding="utf-8"?>
<formControlPr xmlns="http://schemas.microsoft.com/office/spreadsheetml/2009/9/main" objectType="CheckBox" fmlaLink="rngOthrProg_Linkages" lockText="1"/>
</file>

<file path=xl/ctrlProps/ctrlProp70.xml><?xml version="1.0" encoding="utf-8"?>
<formControlPr xmlns="http://schemas.microsoft.com/office/spreadsheetml/2009/9/main" objectType="CheckBox" fmlaLink="rngOthrProg_PACE" lockText="1"/>
</file>

<file path=xl/ctrlProps/ctrlProp71.xml><?xml version="1.0" encoding="utf-8"?>
<formControlPr xmlns="http://schemas.microsoft.com/office/spreadsheetml/2009/9/main" objectType="CheckBox" fmlaLink="rngOthrProg_CIL" lockText="1"/>
</file>

<file path=xl/ctrlProps/ctrlProp72.xml><?xml version="1.0" encoding="utf-8"?>
<formControlPr xmlns="http://schemas.microsoft.com/office/spreadsheetml/2009/9/main" objectType="CheckBox" checked="Checked" fmlaLink="rngOthrProg_ADHC" lockText="1"/>
</file>

<file path=xl/ctrlProps/ctrlProp73.xml><?xml version="1.0" encoding="utf-8"?>
<formControlPr xmlns="http://schemas.microsoft.com/office/spreadsheetml/2009/9/main" objectType="CheckBox" fmlaLink="rngOthrProg_RegionalCtr" lockText="1"/>
</file>

<file path=xl/ctrlProps/ctrlProp74.xml><?xml version="1.0" encoding="utf-8"?>
<formControlPr xmlns="http://schemas.microsoft.com/office/spreadsheetml/2009/9/main" objectType="CheckBox" checked="Checked" fmlaLink="rngOthrProg_ADC" lockText="1"/>
</file>

<file path=xl/ctrlProps/ctrlProp75.xml><?xml version="1.0" encoding="utf-8"?>
<formControlPr xmlns="http://schemas.microsoft.com/office/spreadsheetml/2009/9/main" objectType="CheckBox" fmlaLink="rngOthrProg_Other" lockText="1"/>
</file>

<file path=xl/ctrlProps/ctrlProp76.xml><?xml version="1.0" encoding="utf-8"?>
<formControlPr xmlns="http://schemas.microsoft.com/office/spreadsheetml/2009/9/main" objectType="Radio" checked="Checked" firstButton="1" noThreeD="1"/>
</file>

<file path=xl/ctrlProps/ctrlProp77.xml><?xml version="1.0" encoding="utf-8"?>
<formControlPr xmlns="http://schemas.microsoft.com/office/spreadsheetml/2009/9/main" objectType="Radio" lockText="1" noThreeD="1"/>
</file>

<file path=xl/ctrlProps/ctrlProp78.xml><?xml version="1.0" encoding="utf-8"?>
<formControlPr xmlns="http://schemas.microsoft.com/office/spreadsheetml/2009/9/main" objectType="GBox"/>
</file>

<file path=xl/ctrlProps/ctrlProp79.xml><?xml version="1.0" encoding="utf-8"?>
<formControlPr xmlns="http://schemas.microsoft.com/office/spreadsheetml/2009/9/main" objectType="Radio" checked="Checked" firstButton="1" fmlaLink="rngInfoUse_Idx" lockText="1"/>
</file>

<file path=xl/ctrlProps/ctrlProp80.xml><?xml version="1.0" encoding="utf-8"?>
<formControlPr xmlns="http://schemas.microsoft.com/office/spreadsheetml/2009/9/main" objectType="Radio" lockText="1"/>
</file>

<file path=xl/ctrlProps/ctrlProp81.xml><?xml version="1.0" encoding="utf-8"?>
<formControlPr xmlns="http://schemas.microsoft.com/office/spreadsheetml/2009/9/main" objectType="Radio" lockText="1"/>
</file>

<file path=xl/ctrlProps/ctrlProp82.xml><?xml version="1.0" encoding="utf-8"?>
<formControlPr xmlns="http://schemas.microsoft.com/office/spreadsheetml/2009/9/main" objectType="Radio" lockText="1"/>
</file>

<file path=xl/ctrlProps/ctrlProp83.xml><?xml version="1.0" encoding="utf-8"?>
<formControlPr xmlns="http://schemas.microsoft.com/office/spreadsheetml/2009/9/main" objectType="CheckBox" fmlaLink="rngRecall_Season" lockText="1"/>
</file>

<file path=xl/ctrlProps/ctrlProp84.xml><?xml version="1.0" encoding="utf-8"?>
<formControlPr xmlns="http://schemas.microsoft.com/office/spreadsheetml/2009/9/main" objectType="CheckBox" fmlaLink="rngRecall_Room" lockText="1"/>
</file>

<file path=xl/ctrlProps/ctrlProp85.xml><?xml version="1.0" encoding="utf-8"?>
<formControlPr xmlns="http://schemas.microsoft.com/office/spreadsheetml/2009/9/main" objectType="CheckBox" fmlaLink="rngRecall_Names" lockText="1"/>
</file>

<file path=xl/ctrlProps/ctrlProp86.xml><?xml version="1.0" encoding="utf-8"?>
<formControlPr xmlns="http://schemas.microsoft.com/office/spreadsheetml/2009/9/main" objectType="CheckBox" fmlaLink="rngRecall_Resid" lockText="1"/>
</file>

<file path=xl/ctrlProps/ctrlProp87.xml><?xml version="1.0" encoding="utf-8"?>
<formControlPr xmlns="http://schemas.microsoft.com/office/spreadsheetml/2009/9/main" objectType="CheckBox" fmlaLink="rngRecall_None" lockText="1"/>
</file>

<file path=xl/ctrlProps/ctrlProp88.xml><?xml version="1.0" encoding="utf-8"?>
<formControlPr xmlns="http://schemas.microsoft.com/office/spreadsheetml/2009/9/main" objectType="GBox"/>
</file>

<file path=xl/ctrlProps/ctrlProp89.xml><?xml version="1.0" encoding="utf-8"?>
<formControlPr xmlns="http://schemas.microsoft.com/office/spreadsheetml/2009/9/main" objectType="Radio" checked="Checked" firstButton="1" fmlaLink="rngDecisionMaking_Idx" lockText="1"/>
</file>

<file path=xl/ctrlProps/ctrlProp90.xml><?xml version="1.0" encoding="utf-8"?>
<formControlPr xmlns="http://schemas.microsoft.com/office/spreadsheetml/2009/9/main" objectType="Radio" lockText="1"/>
</file>

<file path=xl/ctrlProps/ctrlProp91.xml><?xml version="1.0" encoding="utf-8"?>
<formControlPr xmlns="http://schemas.microsoft.com/office/spreadsheetml/2009/9/main" objectType="Radio" lockText="1"/>
</file>

<file path=xl/ctrlProps/ctrlProp92.xml><?xml version="1.0" encoding="utf-8"?>
<formControlPr xmlns="http://schemas.microsoft.com/office/spreadsheetml/2009/9/main" objectType="Radio" lockText="1"/>
</file>

<file path=xl/ctrlProps/ctrlProp93.xml><?xml version="1.0" encoding="utf-8"?>
<formControlPr xmlns="http://schemas.microsoft.com/office/spreadsheetml/2009/9/main" objectType="GBox"/>
</file>

<file path=xl/ctrlProps/ctrlProp94.xml><?xml version="1.0" encoding="utf-8"?>
<formControlPr xmlns="http://schemas.microsoft.com/office/spreadsheetml/2009/9/main" objectType="Radio" firstButton="1" fmlaLink="rngJudgment_Idx" lockText="1"/>
</file>

<file path=xl/ctrlProps/ctrlProp95.xml><?xml version="1.0" encoding="utf-8"?>
<formControlPr xmlns="http://schemas.microsoft.com/office/spreadsheetml/2009/9/main" objectType="Radio" lockText="1"/>
</file>

<file path=xl/ctrlProps/ctrlProp96.xml><?xml version="1.0" encoding="utf-8"?>
<formControlPr xmlns="http://schemas.microsoft.com/office/spreadsheetml/2009/9/main" objectType="Radio" lockText="1"/>
</file>

<file path=xl/ctrlProps/ctrlProp97.xml><?xml version="1.0" encoding="utf-8"?>
<formControlPr xmlns="http://schemas.microsoft.com/office/spreadsheetml/2009/9/main" objectType="Radio" checked="Checked" lockText="1"/>
</file>

<file path=xl/ctrlProps/ctrlProp98.xml><?xml version="1.0" encoding="utf-8"?>
<formControlPr xmlns="http://schemas.microsoft.com/office/spreadsheetml/2009/9/main" objectType="GBox"/>
</file>

<file path=xl/ctrlProps/ctrlProp99.xml><?xml version="1.0" encoding="utf-8"?>
<formControlPr xmlns="http://schemas.microsoft.com/office/spreadsheetml/2009/9/main" objectType="Radio" firstButton="1" fmlaLink="rngWandering_Idx" lockText="1"/>
</file>

<file path=xl/ctrlProps/ctrlProp100.xml><?xml version="1.0" encoding="utf-8"?>
<formControlPr xmlns="http://schemas.microsoft.com/office/spreadsheetml/2009/9/main" objectType="Radio" checked="Checked" lockText="1"/>
</file>

<file path=xl/ctrlProps/ctrlProp101.xml><?xml version="1.0" encoding="utf-8"?>
<formControlPr xmlns="http://schemas.microsoft.com/office/spreadsheetml/2009/9/main" objectType="GBox"/>
</file>

<file path=xl/ctrlProps/ctrlProp102.xml><?xml version="1.0" encoding="utf-8"?>
<formControlPr xmlns="http://schemas.microsoft.com/office/spreadsheetml/2009/9/main" objectType="Radio" firstButton="1" fmlaLink="rngDemands_Idx" lockText="1"/>
</file>

<file path=xl/ctrlProps/ctrlProp103.xml><?xml version="1.0" encoding="utf-8"?>
<formControlPr xmlns="http://schemas.microsoft.com/office/spreadsheetml/2009/9/main" objectType="Radio" lockText="1"/>
</file>

<file path=xl/ctrlProps/ctrlProp104.xml><?xml version="1.0" encoding="utf-8"?>
<formControlPr xmlns="http://schemas.microsoft.com/office/spreadsheetml/2009/9/main" objectType="Radio" checked="Checked" lockText="1"/>
</file>

<file path=xl/ctrlProps/ctrlProp105.xml><?xml version="1.0" encoding="utf-8"?>
<formControlPr xmlns="http://schemas.microsoft.com/office/spreadsheetml/2009/9/main" objectType="GBox"/>
</file>

<file path=xl/ctrlProps/ctrlProp106.xml><?xml version="1.0" encoding="utf-8"?>
<formControlPr xmlns="http://schemas.microsoft.com/office/spreadsheetml/2009/9/main" objectType="Radio" firstButton="1" fmlaLink="rngDisruptive_Idx" lockText="1"/>
</file>

<file path=xl/ctrlProps/ctrlProp107.xml><?xml version="1.0" encoding="utf-8"?>
<formControlPr xmlns="http://schemas.microsoft.com/office/spreadsheetml/2009/9/main" objectType="Radio" lockText="1"/>
</file>

<file path=xl/ctrlProps/ctrlProp108.xml><?xml version="1.0" encoding="utf-8"?>
<formControlPr xmlns="http://schemas.microsoft.com/office/spreadsheetml/2009/9/main" objectType="Radio" checked="Checked" lockText="1"/>
</file>

<file path=xl/ctrlProps/ctrlProp109.xml><?xml version="1.0" encoding="utf-8"?>
<formControlPr xmlns="http://schemas.microsoft.com/office/spreadsheetml/2009/9/main" objectType="GBox"/>
</file>

<file path=xl/ctrlProps/ctrlProp110.xml><?xml version="1.0" encoding="utf-8"?>
<formControlPr xmlns="http://schemas.microsoft.com/office/spreadsheetml/2009/9/main" objectType="Radio" firstButton="1" fmlaLink="rngCane_Idx" lockText="1"/>
</file>

<file path=xl/ctrlProps/ctrlProp111.xml><?xml version="1.0" encoding="utf-8"?>
<formControlPr xmlns="http://schemas.microsoft.com/office/spreadsheetml/2009/9/main" objectType="Radio" lockText="1"/>
</file>

<file path=xl/ctrlProps/ctrlProp112.xml><?xml version="1.0" encoding="utf-8"?>
<formControlPr xmlns="http://schemas.microsoft.com/office/spreadsheetml/2009/9/main" objectType="Radio" lockText="1"/>
</file>

<file path=xl/ctrlProps/ctrlProp113.xml><?xml version="1.0" encoding="utf-8"?>
<formControlPr xmlns="http://schemas.microsoft.com/office/spreadsheetml/2009/9/main" objectType="GBox"/>
</file>

<file path=xl/ctrlProps/ctrlProp114.xml><?xml version="1.0" encoding="utf-8"?>
<formControlPr xmlns="http://schemas.microsoft.com/office/spreadsheetml/2009/9/main" objectType="Radio" firstButton="1" fmlaLink="rngBedMobility_Idx" lockText="1"/>
</file>

<file path=xl/ctrlProps/ctrlProp115.xml><?xml version="1.0" encoding="utf-8"?>
<formControlPr xmlns="http://schemas.microsoft.com/office/spreadsheetml/2009/9/main" objectType="Radio" checked="Checked" lockText="1"/>
</file>

<file path=xl/ctrlProps/ctrlProp116.xml><?xml version="1.0" encoding="utf-8"?>
<formControlPr xmlns="http://schemas.microsoft.com/office/spreadsheetml/2009/9/main" objectType="Radio" lockText="1"/>
</file>

<file path=xl/ctrlProps/ctrlProp117.xml><?xml version="1.0" encoding="utf-8"?>
<formControlPr xmlns="http://schemas.microsoft.com/office/spreadsheetml/2009/9/main" objectType="Radio" lockText="1"/>
</file>

<file path=xl/ctrlProps/ctrlProp118.xml><?xml version="1.0" encoding="utf-8"?>
<formControlPr xmlns="http://schemas.microsoft.com/office/spreadsheetml/2009/9/main" objectType="Radio" lockText="1"/>
</file>

<file path=xl/ctrlProps/ctrlProp119.xml><?xml version="1.0" encoding="utf-8"?>
<formControlPr xmlns="http://schemas.microsoft.com/office/spreadsheetml/2009/9/main" objectType="GBox"/>
</file>

<file path=xl/ctrlProps/ctrlProp120.xml><?xml version="1.0" encoding="utf-8"?>
<formControlPr xmlns="http://schemas.microsoft.com/office/spreadsheetml/2009/9/main" objectType="Radio" firstButton="1" fmlaLink="rngTransfer_Idx" lockText="1"/>
</file>

<file path=xl/ctrlProps/ctrlProp121.xml><?xml version="1.0" encoding="utf-8"?>
<formControlPr xmlns="http://schemas.microsoft.com/office/spreadsheetml/2009/9/main" objectType="Radio" lockText="1"/>
</file>

<file path=xl/ctrlProps/ctrlProp122.xml><?xml version="1.0" encoding="utf-8"?>
<formControlPr xmlns="http://schemas.microsoft.com/office/spreadsheetml/2009/9/main" objectType="Radio" lockText="1"/>
</file>

<file path=xl/ctrlProps/ctrlProp123.xml><?xml version="1.0" encoding="utf-8"?>
<formControlPr xmlns="http://schemas.microsoft.com/office/spreadsheetml/2009/9/main" objectType="Radio" lockText="1"/>
</file>

<file path=xl/ctrlProps/ctrlProp124.xml><?xml version="1.0" encoding="utf-8"?>
<formControlPr xmlns="http://schemas.microsoft.com/office/spreadsheetml/2009/9/main" objectType="Radio" lockText="1"/>
</file>

<file path=xl/ctrlProps/ctrlProp125.xml><?xml version="1.0" encoding="utf-8"?>
<formControlPr xmlns="http://schemas.microsoft.com/office/spreadsheetml/2009/9/main" objectType="GBox"/>
</file>

<file path=xl/ctrlProps/ctrlProp126.xml><?xml version="1.0" encoding="utf-8"?>
<formControlPr xmlns="http://schemas.microsoft.com/office/spreadsheetml/2009/9/main" objectType="Radio" firstButton="1" fmlaLink="rngLocomotion_Idx" lockText="1"/>
</file>

<file path=xl/ctrlProps/ctrlProp127.xml><?xml version="1.0" encoding="utf-8"?>
<formControlPr xmlns="http://schemas.microsoft.com/office/spreadsheetml/2009/9/main" objectType="Radio" lockText="1"/>
</file>

<file path=xl/ctrlProps/ctrlProp128.xml><?xml version="1.0" encoding="utf-8"?>
<formControlPr xmlns="http://schemas.microsoft.com/office/spreadsheetml/2009/9/main" objectType="Radio" lockText="1"/>
</file>

<file path=xl/ctrlProps/ctrlProp129.xml><?xml version="1.0" encoding="utf-8"?>
<formControlPr xmlns="http://schemas.microsoft.com/office/spreadsheetml/2009/9/main" objectType="Radio" lockText="1"/>
</file>

<file path=xl/ctrlProps/ctrlProp130.xml><?xml version="1.0" encoding="utf-8"?>
<formControlPr xmlns="http://schemas.microsoft.com/office/spreadsheetml/2009/9/main" objectType="Radio" lockText="1"/>
</file>

<file path=xl/ctrlProps/ctrlProp131.xml><?xml version="1.0" encoding="utf-8"?>
<formControlPr xmlns="http://schemas.microsoft.com/office/spreadsheetml/2009/9/main" objectType="GBox"/>
</file>

<file path=xl/ctrlProps/ctrlProp132.xml><?xml version="1.0" encoding="utf-8"?>
<formControlPr xmlns="http://schemas.microsoft.com/office/spreadsheetml/2009/9/main" objectType="Radio" firstButton="1" fmlaLink="rngDressing_Idx" lockText="1"/>
</file>

<file path=xl/ctrlProps/ctrlProp133.xml><?xml version="1.0" encoding="utf-8"?>
<formControlPr xmlns="http://schemas.microsoft.com/office/spreadsheetml/2009/9/main" objectType="Radio" lockText="1"/>
</file>

<file path=xl/ctrlProps/ctrlProp134.xml><?xml version="1.0" encoding="utf-8"?>
<formControlPr xmlns="http://schemas.microsoft.com/office/spreadsheetml/2009/9/main" objectType="Radio" lockText="1"/>
</file>

<file path=xl/ctrlProps/ctrlProp135.xml><?xml version="1.0" encoding="utf-8"?>
<formControlPr xmlns="http://schemas.microsoft.com/office/spreadsheetml/2009/9/main" objectType="Radio" lockText="1"/>
</file>

<file path=xl/ctrlProps/ctrlProp136.xml><?xml version="1.0" encoding="utf-8"?>
<formControlPr xmlns="http://schemas.microsoft.com/office/spreadsheetml/2009/9/main" objectType="Radio" lockText="1"/>
</file>

<file path=xl/ctrlProps/ctrlProp137.xml><?xml version="1.0" encoding="utf-8"?>
<formControlPr xmlns="http://schemas.microsoft.com/office/spreadsheetml/2009/9/main" objectType="GBox"/>
</file>

<file path=xl/ctrlProps/ctrlProp138.xml><?xml version="1.0" encoding="utf-8"?>
<formControlPr xmlns="http://schemas.microsoft.com/office/spreadsheetml/2009/9/main" objectType="Radio" firstButton="1" fmlaLink="rngEating_Idx" lockText="1"/>
</file>

<file path=xl/ctrlProps/ctrlProp139.xml><?xml version="1.0" encoding="utf-8"?>
<formControlPr xmlns="http://schemas.microsoft.com/office/spreadsheetml/2009/9/main" objectType="Radio" lockText="1"/>
</file>

<file path=xl/ctrlProps/ctrlProp140.xml><?xml version="1.0" encoding="utf-8"?>
<formControlPr xmlns="http://schemas.microsoft.com/office/spreadsheetml/2009/9/main" objectType="Radio" lockText="1"/>
</file>

<file path=xl/ctrlProps/ctrlProp141.xml><?xml version="1.0" encoding="utf-8"?>
<formControlPr xmlns="http://schemas.microsoft.com/office/spreadsheetml/2009/9/main" objectType="Radio" lockText="1"/>
</file>

<file path=xl/ctrlProps/ctrlProp142.xml><?xml version="1.0" encoding="utf-8"?>
<formControlPr xmlns="http://schemas.microsoft.com/office/spreadsheetml/2009/9/main" objectType="Radio" lockText="1"/>
</file>

<file path=xl/ctrlProps/ctrlProp143.xml><?xml version="1.0" encoding="utf-8"?>
<formControlPr xmlns="http://schemas.microsoft.com/office/spreadsheetml/2009/9/main" objectType="GBox"/>
</file>

<file path=xl/ctrlProps/ctrlProp144.xml><?xml version="1.0" encoding="utf-8"?>
<formControlPr xmlns="http://schemas.microsoft.com/office/spreadsheetml/2009/9/main" objectType="Radio" checked="Checked" firstButton="1" fmlaLink="rngToiletUse_Idx" lockText="1"/>
</file>

<file path=xl/ctrlProps/ctrlProp145.xml><?xml version="1.0" encoding="utf-8"?>
<formControlPr xmlns="http://schemas.microsoft.com/office/spreadsheetml/2009/9/main" objectType="Radio" lockText="1"/>
</file>

<file path=xl/ctrlProps/ctrlProp146.xml><?xml version="1.0" encoding="utf-8"?>
<formControlPr xmlns="http://schemas.microsoft.com/office/spreadsheetml/2009/9/main" objectType="Radio" lockText="1"/>
</file>

<file path=xl/ctrlProps/ctrlProp147.xml><?xml version="1.0" encoding="utf-8"?>
<formControlPr xmlns="http://schemas.microsoft.com/office/spreadsheetml/2009/9/main" objectType="Radio" lockText="1"/>
</file>

<file path=xl/ctrlProps/ctrlProp148.xml><?xml version="1.0" encoding="utf-8"?>
<formControlPr xmlns="http://schemas.microsoft.com/office/spreadsheetml/2009/9/main" objectType="Radio" lockText="1"/>
</file>

<file path=xl/ctrlProps/ctrlProp149.xml><?xml version="1.0" encoding="utf-8"?>
<formControlPr xmlns="http://schemas.microsoft.com/office/spreadsheetml/2009/9/main" objectType="GBox"/>
</file>

<file path=xl/ctrlProps/ctrlProp150.xml><?xml version="1.0" encoding="utf-8"?>
<formControlPr xmlns="http://schemas.microsoft.com/office/spreadsheetml/2009/9/main" objectType="Radio" firstButton="1" fmlaLink="rngPersonalHygiene_Idx" lockText="1"/>
</file>

<file path=xl/ctrlProps/ctrlProp151.xml><?xml version="1.0" encoding="utf-8"?>
<formControlPr xmlns="http://schemas.microsoft.com/office/spreadsheetml/2009/9/main" objectType="Radio" lockText="1"/>
</file>

<file path=xl/ctrlProps/ctrlProp152.xml><?xml version="1.0" encoding="utf-8"?>
<formControlPr xmlns="http://schemas.microsoft.com/office/spreadsheetml/2009/9/main" objectType="Radio" lockText="1"/>
</file>

<file path=xl/ctrlProps/ctrlProp153.xml><?xml version="1.0" encoding="utf-8"?>
<formControlPr xmlns="http://schemas.microsoft.com/office/spreadsheetml/2009/9/main" objectType="Radio" lockText="1"/>
</file>

<file path=xl/ctrlProps/ctrlProp154.xml><?xml version="1.0" encoding="utf-8"?>
<formControlPr xmlns="http://schemas.microsoft.com/office/spreadsheetml/2009/9/main" objectType="Radio" lockText="1"/>
</file>

<file path=xl/ctrlProps/ctrlProp155.xml><?xml version="1.0" encoding="utf-8"?>
<formControlPr xmlns="http://schemas.microsoft.com/office/spreadsheetml/2009/9/main" objectType="GBox"/>
</file>

<file path=xl/ctrlProps/ctrlProp156.xml><?xml version="1.0" encoding="utf-8"?>
<formControlPr xmlns="http://schemas.microsoft.com/office/spreadsheetml/2009/9/main" objectType="Radio" checked="Checked" firstButton="1" fmlaLink="rngBathing_Idx" lockText="1"/>
</file>

<file path=xl/ctrlProps/ctrlProp157.xml><?xml version="1.0" encoding="utf-8"?>
<formControlPr xmlns="http://schemas.microsoft.com/office/spreadsheetml/2009/9/main" objectType="Radio" lockText="1"/>
</file>

<file path=xl/ctrlProps/ctrlProp158.xml><?xml version="1.0" encoding="utf-8"?>
<formControlPr xmlns="http://schemas.microsoft.com/office/spreadsheetml/2009/9/main" objectType="Radio" lockText="1"/>
</file>

<file path=xl/ctrlProps/ctrlProp159.xml><?xml version="1.0" encoding="utf-8"?>
<formControlPr xmlns="http://schemas.microsoft.com/office/spreadsheetml/2009/9/main" objectType="Radio" lockText="1"/>
</file>

<file path=xl/ctrlProps/ctrlProp160.xml><?xml version="1.0" encoding="utf-8"?>
<formControlPr xmlns="http://schemas.microsoft.com/office/spreadsheetml/2009/9/main" objectType="Radio" lockText="1"/>
</file>

<file path=xl/ctrlProps/ctrlProp161.xml><?xml version="1.0" encoding="utf-8"?>
<formControlPr xmlns="http://schemas.microsoft.com/office/spreadsheetml/2009/9/main" objectType="GBox"/>
</file>

<file path=xl/ctrlProps/ctrlProp162.xml><?xml version="1.0" encoding="utf-8"?>
<formControlPr xmlns="http://schemas.microsoft.com/office/spreadsheetml/2009/9/main" objectType="Radio" firstButton="1" fmlaLink="rngWalker_Idx" lockText="1"/>
</file>

<file path=xl/ctrlProps/ctrlProp163.xml><?xml version="1.0" encoding="utf-8"?>
<formControlPr xmlns="http://schemas.microsoft.com/office/spreadsheetml/2009/9/main" objectType="Radio" lockText="1"/>
</file>

<file path=xl/ctrlProps/ctrlProp164.xml><?xml version="1.0" encoding="utf-8"?>
<formControlPr xmlns="http://schemas.microsoft.com/office/spreadsheetml/2009/9/main" objectType="Radio" lockText="1"/>
</file>

<file path=xl/ctrlProps/ctrlProp165.xml><?xml version="1.0" encoding="utf-8"?>
<formControlPr xmlns="http://schemas.microsoft.com/office/spreadsheetml/2009/9/main" objectType="GBox"/>
</file>

<file path=xl/ctrlProps/ctrlProp166.xml><?xml version="1.0" encoding="utf-8"?>
<formControlPr xmlns="http://schemas.microsoft.com/office/spreadsheetml/2009/9/main" objectType="Radio" firstButton="1" fmlaLink="rngWheelchair_Idx" lockText="1"/>
</file>

<file path=xl/ctrlProps/ctrlProp167.xml><?xml version="1.0" encoding="utf-8"?>
<formControlPr xmlns="http://schemas.microsoft.com/office/spreadsheetml/2009/9/main" objectType="Radio" lockText="1"/>
</file>

<file path=xl/ctrlProps/ctrlProp168.xml><?xml version="1.0" encoding="utf-8"?>
<formControlPr xmlns="http://schemas.microsoft.com/office/spreadsheetml/2009/9/main" objectType="Radio" lockText="1"/>
</file>

<file path=xl/ctrlProps/ctrlProp169.xml><?xml version="1.0" encoding="utf-8"?>
<formControlPr xmlns="http://schemas.microsoft.com/office/spreadsheetml/2009/9/main" objectType="GBox"/>
</file>

<file path=xl/ctrlProps/ctrlProp170.xml><?xml version="1.0" encoding="utf-8"?>
<formControlPr xmlns="http://schemas.microsoft.com/office/spreadsheetml/2009/9/main" objectType="Radio" firstButton="1" fmlaLink="rngDressingDevices_Idx" lockText="1"/>
</file>

<file path=xl/ctrlProps/ctrlProp171.xml><?xml version="1.0" encoding="utf-8"?>
<formControlPr xmlns="http://schemas.microsoft.com/office/spreadsheetml/2009/9/main" objectType="Radio" lockText="1"/>
</file>

<file path=xl/ctrlProps/ctrlProp172.xml><?xml version="1.0" encoding="utf-8"?>
<formControlPr xmlns="http://schemas.microsoft.com/office/spreadsheetml/2009/9/main" objectType="Radio" lockText="1"/>
</file>

<file path=xl/ctrlProps/ctrlProp173.xml><?xml version="1.0" encoding="utf-8"?>
<formControlPr xmlns="http://schemas.microsoft.com/office/spreadsheetml/2009/9/main" objectType="GBox"/>
</file>

<file path=xl/ctrlProps/ctrlProp174.xml><?xml version="1.0" encoding="utf-8"?>
<formControlPr xmlns="http://schemas.microsoft.com/office/spreadsheetml/2009/9/main" objectType="Radio" firstButton="1" fmlaLink="rngFeedingDevices_Idx" lockText="1"/>
</file>

<file path=xl/ctrlProps/ctrlProp175.xml><?xml version="1.0" encoding="utf-8"?>
<formControlPr xmlns="http://schemas.microsoft.com/office/spreadsheetml/2009/9/main" objectType="Radio" lockText="1"/>
</file>

<file path=xl/ctrlProps/ctrlProp176.xml><?xml version="1.0" encoding="utf-8"?>
<formControlPr xmlns="http://schemas.microsoft.com/office/spreadsheetml/2009/9/main" objectType="Radio" lockText="1"/>
</file>

<file path=xl/ctrlProps/ctrlProp177.xml><?xml version="1.0" encoding="utf-8"?>
<formControlPr xmlns="http://schemas.microsoft.com/office/spreadsheetml/2009/9/main" objectType="GBox"/>
</file>

<file path=xl/ctrlProps/ctrlProp178.xml><?xml version="1.0" encoding="utf-8"?>
<formControlPr xmlns="http://schemas.microsoft.com/office/spreadsheetml/2009/9/main" objectType="Radio" firstButton="1" fmlaLink="rngShowerChair_Idx" lockText="1"/>
</file>

<file path=xl/ctrlProps/ctrlProp179.xml><?xml version="1.0" encoding="utf-8"?>
<formControlPr xmlns="http://schemas.microsoft.com/office/spreadsheetml/2009/9/main" objectType="Radio" lockText="1"/>
</file>

<file path=xl/ctrlProps/ctrlProp180.xml><?xml version="1.0" encoding="utf-8"?>
<formControlPr xmlns="http://schemas.microsoft.com/office/spreadsheetml/2009/9/main" objectType="Radio" lockText="1"/>
</file>

<file path=xl/ctrlProps/ctrlProp181.xml><?xml version="1.0" encoding="utf-8"?>
<formControlPr xmlns="http://schemas.microsoft.com/office/spreadsheetml/2009/9/main" objectType="GBox"/>
</file>

<file path=xl/ctrlProps/ctrlProp182.xml><?xml version="1.0" encoding="utf-8"?>
<formControlPr xmlns="http://schemas.microsoft.com/office/spreadsheetml/2009/9/main" objectType="Radio" firstButton="1" fmlaLink="rngGrabBar_Toilet_Idx" lockText="1"/>
</file>

<file path=xl/ctrlProps/ctrlProp183.xml><?xml version="1.0" encoding="utf-8"?>
<formControlPr xmlns="http://schemas.microsoft.com/office/spreadsheetml/2009/9/main" objectType="Radio" lockText="1"/>
</file>

<file path=xl/ctrlProps/ctrlProp184.xml><?xml version="1.0" encoding="utf-8"?>
<formControlPr xmlns="http://schemas.microsoft.com/office/spreadsheetml/2009/9/main" objectType="Radio" lockText="1"/>
</file>

<file path=xl/ctrlProps/ctrlProp185.xml><?xml version="1.0" encoding="utf-8"?>
<formControlPr xmlns="http://schemas.microsoft.com/office/spreadsheetml/2009/9/main" objectType="GBox"/>
</file>

<file path=xl/ctrlProps/ctrlProp186.xml><?xml version="1.0" encoding="utf-8"?>
<formControlPr xmlns="http://schemas.microsoft.com/office/spreadsheetml/2009/9/main" objectType="Radio" firstButton="1" fmlaLink="rngGrabBar_TubShower_Idx" lockText="1"/>
</file>

<file path=xl/ctrlProps/ctrlProp187.xml><?xml version="1.0" encoding="utf-8"?>
<formControlPr xmlns="http://schemas.microsoft.com/office/spreadsheetml/2009/9/main" objectType="Radio" lockText="1"/>
</file>

<file path=xl/ctrlProps/ctrlProp188.xml><?xml version="1.0" encoding="utf-8"?>
<formControlPr xmlns="http://schemas.microsoft.com/office/spreadsheetml/2009/9/main" objectType="Radio" lockText="1"/>
</file>

<file path=xl/ctrlProps/ctrlProp189.xml><?xml version="1.0" encoding="utf-8"?>
<formControlPr xmlns="http://schemas.microsoft.com/office/spreadsheetml/2009/9/main" objectType="GBox"/>
</file>

<file path=xl/ctrlProps/ctrlProp190.xml><?xml version="1.0" encoding="utf-8"?>
<formControlPr xmlns="http://schemas.microsoft.com/office/spreadsheetml/2009/9/main" objectType="Radio" firstButton="1" fmlaLink="rngTransferAid_Idx" lockText="1"/>
</file>

<file path=xl/ctrlProps/ctrlProp191.xml><?xml version="1.0" encoding="utf-8"?>
<formControlPr xmlns="http://schemas.microsoft.com/office/spreadsheetml/2009/9/main" objectType="Radio" lockText="1"/>
</file>

<file path=xl/ctrlProps/ctrlProp192.xml><?xml version="1.0" encoding="utf-8"?>
<formControlPr xmlns="http://schemas.microsoft.com/office/spreadsheetml/2009/9/main" objectType="Radio" lockText="1"/>
</file>

<file path=xl/ctrlProps/ctrlProp193.xml><?xml version="1.0" encoding="utf-8"?>
<formControlPr xmlns="http://schemas.microsoft.com/office/spreadsheetml/2009/9/main" objectType="GBox"/>
</file>

<file path=xl/ctrlProps/ctrlProp194.xml><?xml version="1.0" encoding="utf-8"?>
<formControlPr xmlns="http://schemas.microsoft.com/office/spreadsheetml/2009/9/main" objectType="Radio" firstButton="1" fmlaLink="rngTubShower_Idx" lockText="1"/>
</file>

<file path=xl/ctrlProps/ctrlProp195.xml><?xml version="1.0" encoding="utf-8"?>
<formControlPr xmlns="http://schemas.microsoft.com/office/spreadsheetml/2009/9/main" objectType="Radio" lockText="1"/>
</file>

<file path=xl/ctrlProps/ctrlProp196.xml><?xml version="1.0" encoding="utf-8"?>
<formControlPr xmlns="http://schemas.microsoft.com/office/spreadsheetml/2009/9/main" objectType="Radio" lockText="1"/>
</file>

<file path=xl/ctrlProps/ctrlProp197.xml><?xml version="1.0" encoding="utf-8"?>
<formControlPr xmlns="http://schemas.microsoft.com/office/spreadsheetml/2009/9/main" objectType="GBox"/>
</file>

<file path=xl/ctrlProps/ctrlProp198.xml><?xml version="1.0" encoding="utf-8"?>
<formControlPr xmlns="http://schemas.microsoft.com/office/spreadsheetml/2009/9/main" objectType="Radio" firstButton="1" fmlaLink="rngHandheldShower_Idx" lockText="1"/>
</file>

<file path=xl/ctrlProps/ctrlProp199.xml><?xml version="1.0" encoding="utf-8"?>
<formControlPr xmlns="http://schemas.microsoft.com/office/spreadsheetml/2009/9/main" objectType="Radio" lockText="1"/>
</file>

<file path=xl/ctrlProps/ctrlProp200.xml><?xml version="1.0" encoding="utf-8"?>
<formControlPr xmlns="http://schemas.microsoft.com/office/spreadsheetml/2009/9/main" objectType="Radio" lockText="1"/>
</file>

<file path=xl/ctrlProps/ctrlProp201.xml><?xml version="1.0" encoding="utf-8"?>
<formControlPr xmlns="http://schemas.microsoft.com/office/spreadsheetml/2009/9/main" objectType="GBox"/>
</file>

<file path=xl/ctrlProps/ctrlProp202.xml><?xml version="1.0" encoding="utf-8"?>
<formControlPr xmlns="http://schemas.microsoft.com/office/spreadsheetml/2009/9/main" objectType="Radio" firstButton="1" fmlaLink="rngRaisedToiletSeat_Idx" lockText="1"/>
</file>

<file path=xl/ctrlProps/ctrlProp203.xml><?xml version="1.0" encoding="utf-8"?>
<formControlPr xmlns="http://schemas.microsoft.com/office/spreadsheetml/2009/9/main" objectType="Radio" lockText="1"/>
</file>

<file path=xl/ctrlProps/ctrlProp204.xml><?xml version="1.0" encoding="utf-8"?>
<formControlPr xmlns="http://schemas.microsoft.com/office/spreadsheetml/2009/9/main" objectType="Radio" lockText="1"/>
</file>

<file path=xl/ctrlProps/ctrlProp205.xml><?xml version="1.0" encoding="utf-8"?>
<formControlPr xmlns="http://schemas.microsoft.com/office/spreadsheetml/2009/9/main" objectType="GBox"/>
</file>

<file path=xl/ctrlProps/ctrlProp206.xml><?xml version="1.0" encoding="utf-8"?>
<formControlPr xmlns="http://schemas.microsoft.com/office/spreadsheetml/2009/9/main" objectType="Radio" firstButton="1" fmlaLink="rngOtherAids_Idx" lockText="1"/>
</file>

<file path=xl/ctrlProps/ctrlProp207.xml><?xml version="1.0" encoding="utf-8"?>
<formControlPr xmlns="http://schemas.microsoft.com/office/spreadsheetml/2009/9/main" objectType="Radio" lockText="1"/>
</file>

<file path=xl/ctrlProps/ctrlProp208.xml><?xml version="1.0" encoding="utf-8"?>
<formControlPr xmlns="http://schemas.microsoft.com/office/spreadsheetml/2009/9/main" objectType="Radio" lockText="1"/>
</file>

<file path=xl/ctrlProps/ctrlProp209.xml><?xml version="1.0" encoding="utf-8"?>
<formControlPr xmlns="http://schemas.microsoft.com/office/spreadsheetml/2009/9/main" objectType="GBox"/>
</file>

<file path=xl/ctrlProps/ctrlProp210.xml><?xml version="1.0" encoding="utf-8"?>
<formControlPr xmlns="http://schemas.microsoft.com/office/spreadsheetml/2009/9/main" objectType="Radio" firstButton="1" fmlaLink="rngAmbulatoryStatus_Idx" lockText="1"/>
</file>

<file path=xl/ctrlProps/ctrlProp211.xml><?xml version="1.0" encoding="utf-8"?>
<formControlPr xmlns="http://schemas.microsoft.com/office/spreadsheetml/2009/9/main" objectType="Radio" lockText="1"/>
</file>

<file path=xl/ctrlProps/ctrlProp212.xml><?xml version="1.0" encoding="utf-8"?>
<formControlPr xmlns="http://schemas.microsoft.com/office/spreadsheetml/2009/9/main" objectType="CheckBox" fmlaLink="rngCapable" lockText="1"/>
</file>

<file path=xl/ctrlProps/ctrlProp213.xml><?xml version="1.0" encoding="utf-8"?>
<formControlPr xmlns="http://schemas.microsoft.com/office/spreadsheetml/2009/9/main" objectType="CheckBox" fmlaLink="rngCapable_wEquipment" lockText="1"/>
</file>

<file path=xl/ctrlProps/ctrlProp214.xml><?xml version="1.0" encoding="utf-8"?>
<formControlPr xmlns="http://schemas.microsoft.com/office/spreadsheetml/2009/9/main" objectType="CheckBox" fmlaLink="rngCapable_wTraining" lockText="1"/>
</file>

<file path=xl/ctrlProps/ctrlProp215.xml><?xml version="1.0" encoding="utf-8"?>
<formControlPr xmlns="http://schemas.microsoft.com/office/spreadsheetml/2009/9/main" objectType="CheckBox" fmlaLink="rngCapable_NA" lockText="1"/>
</file>

<file path=xl/ctrlProps/ctrlProp216.xml><?xml version="1.0" encoding="utf-8"?>
<formControlPr xmlns="http://schemas.microsoft.com/office/spreadsheetml/2009/9/main" objectType="GBox"/>
</file>

<file path=xl/ctrlProps/ctrlProp217.xml><?xml version="1.0" encoding="utf-8"?>
<formControlPr xmlns="http://schemas.microsoft.com/office/spreadsheetml/2009/9/main" objectType="Radio" firstButton="1" fmlaLink="rngBladder_Idx" lockText="1"/>
</file>

<file path=xl/ctrlProps/ctrlProp218.xml><?xml version="1.0" encoding="utf-8"?>
<formControlPr xmlns="http://schemas.microsoft.com/office/spreadsheetml/2009/9/main" objectType="Radio" lockText="1"/>
</file>

<file path=xl/ctrlProps/ctrlProp219.xml><?xml version="1.0" encoding="utf-8"?>
<formControlPr xmlns="http://schemas.microsoft.com/office/spreadsheetml/2009/9/main" objectType="Radio" lockText="1"/>
</file>

<file path=xl/ctrlProps/ctrlProp220.xml><?xml version="1.0" encoding="utf-8"?>
<formControlPr xmlns="http://schemas.microsoft.com/office/spreadsheetml/2009/9/main" objectType="GBox"/>
</file>

<file path=xl/ctrlProps/ctrlProp221.xml><?xml version="1.0" encoding="utf-8"?>
<formControlPr xmlns="http://schemas.microsoft.com/office/spreadsheetml/2009/9/main" objectType="Radio" firstButton="1" fmlaLink="rngBowel_Idx" lockText="1"/>
</file>

<file path=xl/ctrlProps/ctrlProp222.xml><?xml version="1.0" encoding="utf-8"?>
<formControlPr xmlns="http://schemas.microsoft.com/office/spreadsheetml/2009/9/main" objectType="Radio" lockText="1"/>
</file>

<file path=xl/ctrlProps/ctrlProp223.xml><?xml version="1.0" encoding="utf-8"?>
<formControlPr xmlns="http://schemas.microsoft.com/office/spreadsheetml/2009/9/main" objectType="Radio" lockText="1"/>
</file>

<file path=xl/ctrlProps/ctrlProp224.xml><?xml version="1.0" encoding="utf-8"?>
<formControlPr xmlns="http://schemas.microsoft.com/office/spreadsheetml/2009/9/main" objectType="Radio" firstButton="1" fmlaLink="rngBladder_Asst_Idx" lockText="1"/>
</file>

<file path=xl/ctrlProps/ctrlProp225.xml><?xml version="1.0" encoding="utf-8"?>
<formControlPr xmlns="http://schemas.microsoft.com/office/spreadsheetml/2009/9/main" objectType="Radio" lockText="1"/>
</file>

<file path=xl/ctrlProps/ctrlProp226.xml><?xml version="1.0" encoding="utf-8"?>
<formControlPr xmlns="http://schemas.microsoft.com/office/spreadsheetml/2009/9/main" objectType="GBox"/>
</file>

<file path=xl/ctrlProps/ctrlProp227.xml><?xml version="1.0" encoding="utf-8"?>
<formControlPr xmlns="http://schemas.microsoft.com/office/spreadsheetml/2009/9/main" objectType="Radio" firstButton="1" fmlaLink="rngBowel_Asst_Idx" lockText="1"/>
</file>

<file path=xl/ctrlProps/ctrlProp228.xml><?xml version="1.0" encoding="utf-8"?>
<formControlPr xmlns="http://schemas.microsoft.com/office/spreadsheetml/2009/9/main" objectType="Radio" lockText="1"/>
</file>

<file path=xl/ctrlProps/ctrlProp229.xml><?xml version="1.0" encoding="utf-8"?>
<formControlPr xmlns="http://schemas.microsoft.com/office/spreadsheetml/2009/9/main" objectType="GBox"/>
</file>

<file path=xl/ctrlProps/ctrlProp230.xml><?xml version="1.0" encoding="utf-8"?>
<formControlPr xmlns="http://schemas.microsoft.com/office/spreadsheetml/2009/9/main" objectType="GBox"/>
</file>

<file path=xl/ctrlProps/ctrlProp231.xml><?xml version="1.0" encoding="utf-8"?>
<formControlPr xmlns="http://schemas.microsoft.com/office/spreadsheetml/2009/9/main" objectType="Radio" firstButton="1" fmlaLink="rngHearingPatterns_Idx" lockText="1"/>
</file>

<file path=xl/ctrlProps/ctrlProp232.xml><?xml version="1.0" encoding="utf-8"?>
<formControlPr xmlns="http://schemas.microsoft.com/office/spreadsheetml/2009/9/main" objectType="Radio" lockText="1"/>
</file>

<file path=xl/ctrlProps/ctrlProp233.xml><?xml version="1.0" encoding="utf-8"?>
<formControlPr xmlns="http://schemas.microsoft.com/office/spreadsheetml/2009/9/main" objectType="Radio" lockText="1"/>
</file>

<file path=xl/ctrlProps/ctrlProp234.xml><?xml version="1.0" encoding="utf-8"?>
<formControlPr xmlns="http://schemas.microsoft.com/office/spreadsheetml/2009/9/main" objectType="Radio" lockText="1"/>
</file>

<file path=xl/ctrlProps/ctrlProp235.xml><?xml version="1.0" encoding="utf-8"?>
<formControlPr xmlns="http://schemas.microsoft.com/office/spreadsheetml/2009/9/main" objectType="CheckBox" fmlaLink="rngHearing_AidSeldomUsed" lockText="1"/>
</file>

<file path=xl/ctrlProps/ctrlProp236.xml><?xml version="1.0" encoding="utf-8"?>
<formControlPr xmlns="http://schemas.microsoft.com/office/spreadsheetml/2009/9/main" objectType="CheckBox" fmlaLink="rngHearing_OtherCommunication" lockText="1"/>
</file>

<file path=xl/ctrlProps/ctrlProp237.xml><?xml version="1.0" encoding="utf-8"?>
<formControlPr xmlns="http://schemas.microsoft.com/office/spreadsheetml/2009/9/main" objectType="CheckBox" fmlaLink="rngHearing_AidNeeded" lockText="1"/>
</file>

<file path=xl/ctrlProps/ctrlProp238.xml><?xml version="1.0" encoding="utf-8"?>
<formControlPr xmlns="http://schemas.microsoft.com/office/spreadsheetml/2009/9/main" objectType="CheckBox" fmlaLink="rngHearing_AidUsed" lockText="1"/>
</file>

<file path=xl/ctrlProps/ctrlProp239.xml><?xml version="1.0" encoding="utf-8"?>
<formControlPr xmlns="http://schemas.microsoft.com/office/spreadsheetml/2009/9/main" objectType="CheckBox" fmlaLink="rngHearing_NoDevice" lockText="1"/>
</file>

<file path=xl/ctrlProps/ctrlProp240.xml><?xml version="1.0" encoding="utf-8"?>
<formControlPr xmlns="http://schemas.microsoft.com/office/spreadsheetml/2009/9/main" objectType="CheckBox" fmlaLink="rngExpression_Speech" lockText="1"/>
</file>

<file path=xl/ctrlProps/ctrlProp241.xml><?xml version="1.0" encoding="utf-8"?>
<formControlPr xmlns="http://schemas.microsoft.com/office/spreadsheetml/2009/9/main" objectType="CheckBox" fmlaLink="rngExpression_Writing" lockText="1"/>
</file>

<file path=xl/ctrlProps/ctrlProp242.xml><?xml version="1.0" encoding="utf-8"?>
<formControlPr xmlns="http://schemas.microsoft.com/office/spreadsheetml/2009/9/main" objectType="CheckBox" fmlaLink="rngExpression_SignBraille" lockText="1"/>
</file>

<file path=xl/ctrlProps/ctrlProp243.xml><?xml version="1.0" encoding="utf-8"?>
<formControlPr xmlns="http://schemas.microsoft.com/office/spreadsheetml/2009/9/main" objectType="CheckBox" fmlaLink="rngExpression_Gestures" lockText="1"/>
</file>

<file path=xl/ctrlProps/ctrlProp244.xml><?xml version="1.0" encoding="utf-8"?>
<formControlPr xmlns="http://schemas.microsoft.com/office/spreadsheetml/2009/9/main" objectType="CheckBox" fmlaLink="rngExpression_ComBoard" lockText="1"/>
</file>

<file path=xl/ctrlProps/ctrlProp245.xml><?xml version="1.0" encoding="utf-8"?>
<formControlPr xmlns="http://schemas.microsoft.com/office/spreadsheetml/2009/9/main" objectType="CheckBox" fmlaLink="rngExpression_Other" lockText="1"/>
</file>

<file path=xl/ctrlProps/ctrlProp246.xml><?xml version="1.0" encoding="utf-8"?>
<formControlPr xmlns="http://schemas.microsoft.com/office/spreadsheetml/2009/9/main" objectType="GBox"/>
</file>

<file path=xl/ctrlProps/ctrlProp247.xml><?xml version="1.0" encoding="utf-8"?>
<formControlPr xmlns="http://schemas.microsoft.com/office/spreadsheetml/2009/9/main" objectType="Radio" firstButton="1" fmlaLink="rngUnderstood_Idx" lockText="1"/>
</file>

<file path=xl/ctrlProps/ctrlProp248.xml><?xml version="1.0" encoding="utf-8"?>
<formControlPr xmlns="http://schemas.microsoft.com/office/spreadsheetml/2009/9/main" objectType="Radio" lockText="1"/>
</file>

<file path=xl/ctrlProps/ctrlProp249.xml><?xml version="1.0" encoding="utf-8"?>
<formControlPr xmlns="http://schemas.microsoft.com/office/spreadsheetml/2009/9/main" objectType="Radio" lockText="1"/>
</file>

<file path=xl/ctrlProps/ctrlProp250.xml><?xml version="1.0" encoding="utf-8"?>
<formControlPr xmlns="http://schemas.microsoft.com/office/spreadsheetml/2009/9/main" objectType="Radio" lockText="1"/>
</file>

<file path=xl/ctrlProps/ctrlProp251.xml><?xml version="1.0" encoding="utf-8"?>
<formControlPr xmlns="http://schemas.microsoft.com/office/spreadsheetml/2009/9/main" objectType="GBox"/>
</file>

<file path=xl/ctrlProps/ctrlProp252.xml><?xml version="1.0" encoding="utf-8"?>
<formControlPr xmlns="http://schemas.microsoft.com/office/spreadsheetml/2009/9/main" objectType="Radio" firstButton="1" fmlaLink="rngUnderstands_Idx" lockText="1"/>
</file>

<file path=xl/ctrlProps/ctrlProp253.xml><?xml version="1.0" encoding="utf-8"?>
<formControlPr xmlns="http://schemas.microsoft.com/office/spreadsheetml/2009/9/main" objectType="Radio" lockText="1"/>
</file>

<file path=xl/ctrlProps/ctrlProp254.xml><?xml version="1.0" encoding="utf-8"?>
<formControlPr xmlns="http://schemas.microsoft.com/office/spreadsheetml/2009/9/main" objectType="Radio" lockText="1"/>
</file>

<file path=xl/ctrlProps/ctrlProp255.xml><?xml version="1.0" encoding="utf-8"?>
<formControlPr xmlns="http://schemas.microsoft.com/office/spreadsheetml/2009/9/main" objectType="Radio" lockText="1"/>
</file>

<file path=xl/ctrlProps/ctrlProp256.xml><?xml version="1.0" encoding="utf-8"?>
<formControlPr xmlns="http://schemas.microsoft.com/office/spreadsheetml/2009/9/main" objectType="GBox"/>
</file>

<file path=xl/ctrlProps/ctrlProp257.xml><?xml version="1.0" encoding="utf-8"?>
<formControlPr xmlns="http://schemas.microsoft.com/office/spreadsheetml/2009/9/main" objectType="Radio" firstButton="1" fmlaLink="rngVision_Idx" lockText="1"/>
</file>

<file path=xl/ctrlProps/ctrlProp258.xml><?xml version="1.0" encoding="utf-8"?>
<formControlPr xmlns="http://schemas.microsoft.com/office/spreadsheetml/2009/9/main" objectType="Radio" lockText="1"/>
</file>

<file path=xl/ctrlProps/ctrlProp259.xml><?xml version="1.0" encoding="utf-8"?>
<formControlPr xmlns="http://schemas.microsoft.com/office/spreadsheetml/2009/9/main" objectType="Radio" lockText="1"/>
</file>

<file path=xl/ctrlProps/ctrlProp260.xml><?xml version="1.0" encoding="utf-8"?>
<formControlPr xmlns="http://schemas.microsoft.com/office/spreadsheetml/2009/9/main" objectType="Radio" lockText="1"/>
</file>

<file path=xl/ctrlProps/ctrlProp261.xml><?xml version="1.0" encoding="utf-8"?>
<formControlPr xmlns="http://schemas.microsoft.com/office/spreadsheetml/2009/9/main" objectType="Radio" lockText="1"/>
</file>

<file path=xl/ctrlProps/ctrlProp262.xml><?xml version="1.0" encoding="utf-8"?>
<formControlPr xmlns="http://schemas.microsoft.com/office/spreadsheetml/2009/9/main" objectType="CheckBox" checked="Checked" fmlaLink="rngNoDiagnosis" lockText="1"/>
</file>

<file path=xl/ctrlProps/ctrlProp263.xml><?xml version="1.0" encoding="utf-8"?>
<formControlPr xmlns="http://schemas.microsoft.com/office/spreadsheetml/2009/9/main" objectType="CheckBox" fmlaLink="rngDiabetes" lockText="1"/>
</file>

<file path=xl/ctrlProps/ctrlProp264.xml><?xml version="1.0" encoding="utf-8"?>
<formControlPr xmlns="http://schemas.microsoft.com/office/spreadsheetml/2009/9/main" objectType="CheckBox" fmlaLink="rngHyperthyroidism" lockText="1"/>
</file>

<file path=xl/ctrlProps/ctrlProp265.xml><?xml version="1.0" encoding="utf-8"?>
<formControlPr xmlns="http://schemas.microsoft.com/office/spreadsheetml/2009/9/main" objectType="CheckBox" fmlaLink="rngHypothyroidism" lockText="1"/>
</file>

<file path=xl/ctrlProps/ctrlProp266.xml><?xml version="1.0" encoding="utf-8"?>
<formControlPr xmlns="http://schemas.microsoft.com/office/spreadsheetml/2009/9/main" objectType="CheckBox" fmlaLink="rngASHD" lockText="1"/>
</file>

<file path=xl/ctrlProps/ctrlProp267.xml><?xml version="1.0" encoding="utf-8"?>
<formControlPr xmlns="http://schemas.microsoft.com/office/spreadsheetml/2009/9/main" objectType="CheckBox" fmlaLink="rngDysrhythmias" lockText="1"/>
</file>

<file path=xl/ctrlProps/ctrlProp268.xml><?xml version="1.0" encoding="utf-8"?>
<formControlPr xmlns="http://schemas.microsoft.com/office/spreadsheetml/2009/9/main" objectType="CheckBox" fmlaLink="rngHeartFailure" lockText="1"/>
</file>

<file path=xl/ctrlProps/ctrlProp269.xml><?xml version="1.0" encoding="utf-8"?>
<formControlPr xmlns="http://schemas.microsoft.com/office/spreadsheetml/2009/9/main" objectType="CheckBox" fmlaLink="rngThrombosis" lockText="1"/>
</file>

<file path=xl/ctrlProps/ctrlProp270.xml><?xml version="1.0" encoding="utf-8"?>
<formControlPr xmlns="http://schemas.microsoft.com/office/spreadsheetml/2009/9/main" objectType="CheckBox" fmlaLink="rngHypertension" lockText="1"/>
</file>

<file path=xl/ctrlProps/ctrlProp271.xml><?xml version="1.0" encoding="utf-8"?>
<formControlPr xmlns="http://schemas.microsoft.com/office/spreadsheetml/2009/9/main" objectType="CheckBox" fmlaLink="rngHypotension" lockText="1"/>
</file>

<file path=xl/ctrlProps/ctrlProp272.xml><?xml version="1.0" encoding="utf-8"?>
<formControlPr xmlns="http://schemas.microsoft.com/office/spreadsheetml/2009/9/main" objectType="CheckBox" fmlaLink="rngVascularDisease" lockText="1"/>
</file>

<file path=xl/ctrlProps/ctrlProp273.xml><?xml version="1.0" encoding="utf-8"?>
<formControlPr xmlns="http://schemas.microsoft.com/office/spreadsheetml/2009/9/main" objectType="CheckBox" fmlaLink="rngOtherCardiovascular" lockText="1"/>
</file>

<file path=xl/ctrlProps/ctrlProp274.xml><?xml version="1.0" encoding="utf-8"?>
<formControlPr xmlns="http://schemas.microsoft.com/office/spreadsheetml/2009/9/main" objectType="CheckBox" fmlaLink="rngArthritis" lockText="1"/>
</file>

<file path=xl/ctrlProps/ctrlProp275.xml><?xml version="1.0" encoding="utf-8"?>
<formControlPr xmlns="http://schemas.microsoft.com/office/spreadsheetml/2009/9/main" objectType="CheckBox" fmlaLink="rngHipFracture" lockText="1"/>
</file>

<file path=xl/ctrlProps/ctrlProp276.xml><?xml version="1.0" encoding="utf-8"?>
<formControlPr xmlns="http://schemas.microsoft.com/office/spreadsheetml/2009/9/main" objectType="CheckBox" fmlaLink="rngMissingLimb" lockText="1"/>
</file>

<file path=xl/ctrlProps/ctrlProp277.xml><?xml version="1.0" encoding="utf-8"?>
<formControlPr xmlns="http://schemas.microsoft.com/office/spreadsheetml/2009/9/main" objectType="CheckBox" fmlaLink="rngOsteoporosis" lockText="1"/>
</file>

<file path=xl/ctrlProps/ctrlProp278.xml><?xml version="1.0" encoding="utf-8"?>
<formControlPr xmlns="http://schemas.microsoft.com/office/spreadsheetml/2009/9/main" objectType="CheckBox" fmlaLink="rngPathologicalFracture" lockText="1"/>
</file>

<file path=xl/ctrlProps/ctrlProp279.xml><?xml version="1.0" encoding="utf-8"?>
<formControlPr xmlns="http://schemas.microsoft.com/office/spreadsheetml/2009/9/main" objectType="CheckBox" fmlaLink="rngContractures" lockText="1"/>
</file>

<file path=xl/ctrlProps/ctrlProp280.xml><?xml version="1.0" encoding="utf-8"?>
<formControlPr xmlns="http://schemas.microsoft.com/office/spreadsheetml/2009/9/main" objectType="CheckBox" fmlaLink="rngAlzheimers" lockText="1"/>
</file>

<file path=xl/ctrlProps/ctrlProp281.xml><?xml version="1.0" encoding="utf-8"?>
<formControlPr xmlns="http://schemas.microsoft.com/office/spreadsheetml/2009/9/main" objectType="CheckBox" fmlaLink="rngAphasia" lockText="1"/>
</file>

<file path=xl/ctrlProps/ctrlProp282.xml><?xml version="1.0" encoding="utf-8"?>
<formControlPr xmlns="http://schemas.microsoft.com/office/spreadsheetml/2009/9/main" objectType="CheckBox" fmlaLink="rngCerebralPalsy" lockText="1"/>
</file>

<file path=xl/ctrlProps/ctrlProp283.xml><?xml version="1.0" encoding="utf-8"?>
<formControlPr xmlns="http://schemas.microsoft.com/office/spreadsheetml/2009/9/main" objectType="CheckBox" fmlaLink="rngStroke" lockText="1"/>
</file>

<file path=xl/ctrlProps/ctrlProp284.xml><?xml version="1.0" encoding="utf-8"?>
<formControlPr xmlns="http://schemas.microsoft.com/office/spreadsheetml/2009/9/main" objectType="CheckBox" fmlaLink="rngDementia" lockText="1"/>
</file>

<file path=xl/ctrlProps/ctrlProp285.xml><?xml version="1.0" encoding="utf-8"?>
<formControlPr xmlns="http://schemas.microsoft.com/office/spreadsheetml/2009/9/main" objectType="CheckBox" fmlaLink="rngHemiplegia" lockText="1"/>
</file>

<file path=xl/ctrlProps/ctrlProp286.xml><?xml version="1.0" encoding="utf-8"?>
<formControlPr xmlns="http://schemas.microsoft.com/office/spreadsheetml/2009/9/main" objectType="CheckBox" fmlaLink="rngMultipleSclerosis" lockText="1"/>
</file>

<file path=xl/ctrlProps/ctrlProp287.xml><?xml version="1.0" encoding="utf-8"?>
<formControlPr xmlns="http://schemas.microsoft.com/office/spreadsheetml/2009/9/main" objectType="CheckBox" fmlaLink="rngParaplegia" lockText="1"/>
</file>

<file path=xl/ctrlProps/ctrlProp288.xml><?xml version="1.0" encoding="utf-8"?>
<formControlPr xmlns="http://schemas.microsoft.com/office/spreadsheetml/2009/9/main" objectType="CheckBox" fmlaLink="rngParkinsons" lockText="1"/>
</file>

<file path=xl/ctrlProps/ctrlProp289.xml><?xml version="1.0" encoding="utf-8"?>
<formControlPr xmlns="http://schemas.microsoft.com/office/spreadsheetml/2009/9/main" objectType="CheckBox" fmlaLink="rngQuadriplegia" lockText="1"/>
</file>

<file path=xl/ctrlProps/ctrlProp290.xml><?xml version="1.0" encoding="utf-8"?>
<formControlPr xmlns="http://schemas.microsoft.com/office/spreadsheetml/2009/9/main" objectType="CheckBox" fmlaLink="rngSeizureDisorder" lockText="1"/>
</file>

<file path=xl/ctrlProps/ctrlProp291.xml><?xml version="1.0" encoding="utf-8"?>
<formControlPr xmlns="http://schemas.microsoft.com/office/spreadsheetml/2009/9/main" objectType="CheckBox" fmlaLink="rngIschemicAttacks" lockText="1"/>
</file>

<file path=xl/ctrlProps/ctrlProp292.xml><?xml version="1.0" encoding="utf-8"?>
<formControlPr xmlns="http://schemas.microsoft.com/office/spreadsheetml/2009/9/main" objectType="CheckBox" fmlaLink="rngBrainTrauma" lockText="1"/>
</file>

<file path=xl/ctrlProps/ctrlProp293.xml><?xml version="1.0" encoding="utf-8"?>
<formControlPr xmlns="http://schemas.microsoft.com/office/spreadsheetml/2009/9/main" objectType="CheckBox" fmlaLink="rngAnxietyDisorder" lockText="1"/>
</file>

<file path=xl/ctrlProps/ctrlProp294.xml><?xml version="1.0" encoding="utf-8"?>
<formControlPr xmlns="http://schemas.microsoft.com/office/spreadsheetml/2009/9/main" objectType="CheckBox" fmlaLink="rngDepression" lockText="1"/>
</file>

<file path=xl/ctrlProps/ctrlProp295.xml><?xml version="1.0" encoding="utf-8"?>
<formControlPr xmlns="http://schemas.microsoft.com/office/spreadsheetml/2009/9/main" objectType="CheckBox" fmlaLink="rngBipolar" lockText="1"/>
</file>

<file path=xl/ctrlProps/ctrlProp296.xml><?xml version="1.0" encoding="utf-8"?>
<formControlPr xmlns="http://schemas.microsoft.com/office/spreadsheetml/2009/9/main" objectType="CheckBox" fmlaLink="rngSchizophrenia" lockText="1"/>
</file>

<file path=xl/ctrlProps/ctrlProp297.xml><?xml version="1.0" encoding="utf-8"?>
<formControlPr xmlns="http://schemas.microsoft.com/office/spreadsheetml/2009/9/main" objectType="CheckBox" fmlaLink="rngOtherPsychiatric" lockText="1"/>
</file>

<file path=xl/ctrlProps/ctrlProp298.xml><?xml version="1.0" encoding="utf-8"?>
<formControlPr xmlns="http://schemas.microsoft.com/office/spreadsheetml/2009/9/main" objectType="CheckBox" fmlaLink="rngAsthma" lockText="1"/>
</file>

<file path=xl/ctrlProps/ctrlProp299.xml><?xml version="1.0" encoding="utf-8"?>
<formControlPr xmlns="http://schemas.microsoft.com/office/spreadsheetml/2009/9/main" objectType="CheckBox" fmlaLink="rngEmphysema" lockText="1"/>
</file>

<file path=xl/ctrlProps/ctrlProp300.xml><?xml version="1.0" encoding="utf-8"?>
<formControlPr xmlns="http://schemas.microsoft.com/office/spreadsheetml/2009/9/main" objectType="CheckBox" fmlaLink="rngCataracts" lockText="1"/>
</file>

<file path=xl/ctrlProps/ctrlProp301.xml><?xml version="1.0" encoding="utf-8"?>
<formControlPr xmlns="http://schemas.microsoft.com/office/spreadsheetml/2009/9/main" objectType="CheckBox" fmlaLink="rngRetinopathy" lockText="1"/>
</file>

<file path=xl/ctrlProps/ctrlProp302.xml><?xml version="1.0" encoding="utf-8"?>
<formControlPr xmlns="http://schemas.microsoft.com/office/spreadsheetml/2009/9/main" objectType="CheckBox" fmlaLink="rngGlaucoma" lockText="1"/>
</file>

<file path=xl/ctrlProps/ctrlProp303.xml><?xml version="1.0" encoding="utf-8"?>
<formControlPr xmlns="http://schemas.microsoft.com/office/spreadsheetml/2009/9/main" objectType="CheckBox" fmlaLink="rngMacularDegeneration" lockText="1"/>
</file>

<file path=xl/ctrlProps/ctrlProp304.xml><?xml version="1.0" encoding="utf-8"?>
<formControlPr xmlns="http://schemas.microsoft.com/office/spreadsheetml/2009/9/main" objectType="CheckBox" fmlaLink="rngAnemia" lockText="1"/>
</file>

<file path=xl/ctrlProps/ctrlProp305.xml><?xml version="1.0" encoding="utf-8"?>
<formControlPr xmlns="http://schemas.microsoft.com/office/spreadsheetml/2009/9/main" objectType="CheckBox" fmlaLink="rngCancer" lockText="1"/>
</file>

<file path=xl/ctrlProps/ctrlProp306.xml><?xml version="1.0" encoding="utf-8"?>
<formControlPr xmlns="http://schemas.microsoft.com/office/spreadsheetml/2009/9/main" objectType="CheckBox" fmlaLink="rngRenalFailure" lockText="1"/>
</file>

<file path=xl/ctrlProps/ctrlProp307.xml><?xml version="1.0" encoding="utf-8"?>
<formControlPr xmlns="http://schemas.microsoft.com/office/spreadsheetml/2009/9/main" objectType="CheckBox" fmlaLink="rngTuberculosis" lockText="1"/>
</file>

<file path=xl/ctrlProps/ctrlProp308.xml><?xml version="1.0" encoding="utf-8"?>
<formControlPr xmlns="http://schemas.microsoft.com/office/spreadsheetml/2009/9/main" objectType="CheckBox" fmlaLink="rngHIV" lockText="1"/>
</file>

<file path=xl/ctrlProps/ctrlProp309.xml><?xml version="1.0" encoding="utf-8"?>
<formControlPr xmlns="http://schemas.microsoft.com/office/spreadsheetml/2009/9/main" objectType="CheckBox" fmlaLink="rngDevelopmentalDisability" lockText="1"/>
</file>

<file path=xl/ctrlProps/ctrlProp310.xml><?xml version="1.0" encoding="utf-8"?>
<formControlPr xmlns="http://schemas.microsoft.com/office/spreadsheetml/2009/9/main" objectType="CheckBox" fmlaLink="rngSubstanceAbuse" lockText="1"/>
</file>

<file path=xl/ctrlProps/ctrlProp311.xml><?xml version="1.0" encoding="utf-8"?>
<formControlPr xmlns="http://schemas.microsoft.com/office/spreadsheetml/2009/9/main" objectType="CheckBox" fmlaLink="rngTerminalPrognosis" lockText="1"/>
</file>

<file path=xl/ctrlProps/ctrlProp312.xml><?xml version="1.0" encoding="utf-8"?>
<formControlPr xmlns="http://schemas.microsoft.com/office/spreadsheetml/2009/9/main" objectType="CheckBox" fmlaLink="rngOther" lockText="1"/>
</file>

<file path=xl/ctrlProps/ctrlProp313.xml><?xml version="1.0" encoding="utf-8"?>
<formControlPr xmlns="http://schemas.microsoft.com/office/spreadsheetml/2009/9/main" objectType="CheckBox" fmlaLink="rngNoInfections" lockText="1"/>
</file>

<file path=xl/ctrlProps/ctrlProp314.xml><?xml version="1.0" encoding="utf-8"?>
<formControlPr xmlns="http://schemas.microsoft.com/office/spreadsheetml/2009/9/main" objectType="CheckBox" fmlaLink="rngInfection_Respiratory" lockText="1"/>
</file>

<file path=xl/ctrlProps/ctrlProp315.xml><?xml version="1.0" encoding="utf-8"?>
<formControlPr xmlns="http://schemas.microsoft.com/office/spreadsheetml/2009/9/main" objectType="CheckBox" fmlaLink="rngInfection_MRSA" lockText="1"/>
</file>

<file path=xl/ctrlProps/ctrlProp316.xml><?xml version="1.0" encoding="utf-8"?>
<formControlPr xmlns="http://schemas.microsoft.com/office/spreadsheetml/2009/9/main" objectType="CheckBox" fmlaLink="rngInfection_Urinary" lockText="1"/>
</file>

<file path=xl/ctrlProps/ctrlProp317.xml><?xml version="1.0" encoding="utf-8"?>
<formControlPr xmlns="http://schemas.microsoft.com/office/spreadsheetml/2009/9/main" objectType="CheckBox" fmlaLink="rngInfection_Wound" lockText="1"/>
</file>

<file path=xl/ctrlProps/ctrlProp318.xml><?xml version="1.0" encoding="utf-8"?>
<formControlPr xmlns="http://schemas.microsoft.com/office/spreadsheetml/2009/9/main" objectType="Radio" firstButton="1" fmlaLink="rngWithoutAssistance_Idx" lockText="1"/>
</file>

<file path=xl/ctrlProps/ctrlProp319.xml><?xml version="1.0" encoding="utf-8"?>
<formControlPr xmlns="http://schemas.microsoft.com/office/spreadsheetml/2009/9/main" objectType="Radio" checked="Checked" lockText="1"/>
</file>

<file path=xl/ctrlProps/ctrlProp320.xml><?xml version="1.0" encoding="utf-8"?>
<formControlPr xmlns="http://schemas.microsoft.com/office/spreadsheetml/2009/9/main" objectType="GBox"/>
</file>

<file path=xl/ctrlProps/ctrlProp321.xml><?xml version="1.0" encoding="utf-8"?>
<formControlPr xmlns="http://schemas.microsoft.com/office/spreadsheetml/2009/9/main" objectType="Radio" checked="Checked" firstButton="1" fmlaLink="rngKnowWhatFor_Idx" lockText="1"/>
</file>

<file path=xl/ctrlProps/ctrlProp322.xml><?xml version="1.0" encoding="utf-8"?>
<formControlPr xmlns="http://schemas.microsoft.com/office/spreadsheetml/2009/9/main" objectType="Radio" lockText="1"/>
</file>

<file path=xl/ctrlProps/ctrlProp323.xml><?xml version="1.0" encoding="utf-8"?>
<formControlPr xmlns="http://schemas.microsoft.com/office/spreadsheetml/2009/9/main" objectType="GBox"/>
</file>

<file path=xl/ctrlProps/ctrlProp324.xml><?xml version="1.0" encoding="utf-8"?>
<formControlPr xmlns="http://schemas.microsoft.com/office/spreadsheetml/2009/9/main" objectType="Radio" firstButton="1" fmlaLink="rngKnowHowToTake_Idx" lockText="1"/>
</file>

<file path=xl/ctrlProps/ctrlProp325.xml><?xml version="1.0" encoding="utf-8"?>
<formControlPr xmlns="http://schemas.microsoft.com/office/spreadsheetml/2009/9/main" objectType="Radio" lockText="1"/>
</file>

<file path=xl/ctrlProps/ctrlProp326.xml><?xml version="1.0" encoding="utf-8"?>
<formControlPr xmlns="http://schemas.microsoft.com/office/spreadsheetml/2009/9/main" objectType="GBox"/>
</file>

<file path=xl/ctrlProps/ctrlProp327.xml><?xml version="1.0" encoding="utf-8"?>
<formControlPr xmlns="http://schemas.microsoft.com/office/spreadsheetml/2009/9/main" objectType="Radio" firstButton="1" fmlaLink="rngKnowWhenToTake_Idx" lockText="1"/>
</file>

<file path=xl/ctrlProps/ctrlProp328.xml><?xml version="1.0" encoding="utf-8"?>
<formControlPr xmlns="http://schemas.microsoft.com/office/spreadsheetml/2009/9/main" objectType="Radio" lockText="1"/>
</file>

<file path=xl/ctrlProps/ctrlProp329.xml><?xml version="1.0" encoding="utf-8"?>
<formControlPr xmlns="http://schemas.microsoft.com/office/spreadsheetml/2009/9/main" objectType="GBox"/>
</file>

<file path=xl/ctrlProps/ctrlProp330.xml><?xml version="1.0" encoding="utf-8"?>
<formControlPr xmlns="http://schemas.microsoft.com/office/spreadsheetml/2009/9/main" objectType="Radio" firstButton="1" fmlaLink="rngCommunicateEffect_Idx" lockText="1"/>
</file>

<file path=xl/ctrlProps/ctrlProp331.xml><?xml version="1.0" encoding="utf-8"?>
<formControlPr xmlns="http://schemas.microsoft.com/office/spreadsheetml/2009/9/main" objectType="Radio" lockText="1"/>
</file>

<file path=xl/ctrlProps/ctrlProp332.xml><?xml version="1.0" encoding="utf-8"?>
<formControlPr xmlns="http://schemas.microsoft.com/office/spreadsheetml/2009/9/main" objectType="GBox"/>
</file>

<file path=xl/ctrlProps/ctrlProp333.xml><?xml version="1.0" encoding="utf-8"?>
<formControlPr xmlns="http://schemas.microsoft.com/office/spreadsheetml/2009/9/main" objectType="Radio" firstButton="1" fmlaLink="rngReceivesInjections_idx" lockText="1"/>
</file>

<file path=xl/ctrlProps/ctrlProp334.xml><?xml version="1.0" encoding="utf-8"?>
<formControlPr xmlns="http://schemas.microsoft.com/office/spreadsheetml/2009/9/main" objectType="Radio" lockText="1"/>
</file>

<file path=xl/ctrlProps/ctrlProp335.xml><?xml version="1.0" encoding="utf-8"?>
<formControlPr xmlns="http://schemas.microsoft.com/office/spreadsheetml/2009/9/main" objectType="GBox"/>
</file>

<file path=xl/ctrlProps/ctrlProp336.xml><?xml version="1.0" encoding="utf-8"?>
<formControlPr xmlns="http://schemas.microsoft.com/office/spreadsheetml/2009/9/main" objectType="GBox"/>
</file>

<file path=xl/ctrlProps/ctrlProp337.xml><?xml version="1.0" encoding="utf-8"?>
<formControlPr xmlns="http://schemas.microsoft.com/office/spreadsheetml/2009/9/main" objectType="Radio" firstButton="1" fmlaLink="rngAdministeredBy1_Idx" lockText="1"/>
</file>

<file path=xl/ctrlProps/ctrlProp338.xml><?xml version="1.0" encoding="utf-8"?>
<formControlPr xmlns="http://schemas.microsoft.com/office/spreadsheetml/2009/9/main" objectType="Radio" lockText="1"/>
</file>

<file path=xl/ctrlProps/ctrlProp339.xml><?xml version="1.0" encoding="utf-8"?>
<formControlPr xmlns="http://schemas.microsoft.com/office/spreadsheetml/2009/9/main" objectType="Radio" lockText="1"/>
</file>

<file path=xl/ctrlProps/ctrlProp340.xml><?xml version="1.0" encoding="utf-8"?>
<formControlPr xmlns="http://schemas.microsoft.com/office/spreadsheetml/2009/9/main" objectType="Radio" lockText="1"/>
</file>

<file path=xl/ctrlProps/ctrlProp341.xml><?xml version="1.0" encoding="utf-8"?>
<formControlPr xmlns="http://schemas.microsoft.com/office/spreadsheetml/2009/9/main" objectType="Radio" lockText="1"/>
</file>

<file path=xl/ctrlProps/ctrlProp342.xml><?xml version="1.0" encoding="utf-8"?>
<formControlPr xmlns="http://schemas.microsoft.com/office/spreadsheetml/2009/9/main" objectType="GBox"/>
</file>

<file path=xl/ctrlProps/ctrlProp343.xml><?xml version="1.0" encoding="utf-8"?>
<formControlPr xmlns="http://schemas.microsoft.com/office/spreadsheetml/2009/9/main" objectType="Radio" firstButton="1" fmlaLink="rngAdministeredBy2_Idx" lockText="1"/>
</file>

<file path=xl/ctrlProps/ctrlProp344.xml><?xml version="1.0" encoding="utf-8"?>
<formControlPr xmlns="http://schemas.microsoft.com/office/spreadsheetml/2009/9/main" objectType="Radio" lockText="1"/>
</file>

<file path=xl/ctrlProps/ctrlProp345.xml><?xml version="1.0" encoding="utf-8"?>
<formControlPr xmlns="http://schemas.microsoft.com/office/spreadsheetml/2009/9/main" objectType="Radio" lockText="1"/>
</file>

<file path=xl/ctrlProps/ctrlProp346.xml><?xml version="1.0" encoding="utf-8"?>
<formControlPr xmlns="http://schemas.microsoft.com/office/spreadsheetml/2009/9/main" objectType="Radio" lockText="1"/>
</file>

<file path=xl/ctrlProps/ctrlProp347.xml><?xml version="1.0" encoding="utf-8"?>
<formControlPr xmlns="http://schemas.microsoft.com/office/spreadsheetml/2009/9/main" objectType="Radio" lockText="1"/>
</file>

<file path=xl/ctrlProps/ctrlProp348.xml><?xml version="1.0" encoding="utf-8"?>
<formControlPr xmlns="http://schemas.microsoft.com/office/spreadsheetml/2009/9/main" objectType="Radio" firstButton="1" fmlaLink="rngWeightLoss_Idx" lockText="1"/>
</file>

<file path=xl/ctrlProps/ctrlProp349.xml><?xml version="1.0" encoding="utf-8"?>
<formControlPr xmlns="http://schemas.microsoft.com/office/spreadsheetml/2009/9/main" objectType="Radio" lockText="1"/>
</file>

<file path=xl/ctrlProps/ctrlProp350.xml><?xml version="1.0" encoding="utf-8"?>
<formControlPr xmlns="http://schemas.microsoft.com/office/spreadsheetml/2009/9/main" objectType="GBox"/>
</file>

<file path=xl/ctrlProps/ctrlProp351.xml><?xml version="1.0" encoding="utf-8"?>
<formControlPr xmlns="http://schemas.microsoft.com/office/spreadsheetml/2009/9/main" objectType="Radio" lockText="1"/>
</file>

<file path=xl/ctrlProps/ctrlProp352.xml><?xml version="1.0" encoding="utf-8"?>
<formControlPr xmlns="http://schemas.microsoft.com/office/spreadsheetml/2009/9/main" objectType="Radio" firstButton="1" fmlaLink="rngWeightGain_Idx" lockText="1"/>
</file>

<file path=xl/ctrlProps/ctrlProp353.xml><?xml version="1.0" encoding="utf-8"?>
<formControlPr xmlns="http://schemas.microsoft.com/office/spreadsheetml/2009/9/main" objectType="Radio" lockText="1"/>
</file>

<file path=xl/ctrlProps/ctrlProp354.xml><?xml version="1.0" encoding="utf-8"?>
<formControlPr xmlns="http://schemas.microsoft.com/office/spreadsheetml/2009/9/main" objectType="GBox"/>
</file>

<file path=xl/ctrlProps/ctrlProp355.xml><?xml version="1.0" encoding="utf-8"?>
<formControlPr xmlns="http://schemas.microsoft.com/office/spreadsheetml/2009/9/main" objectType="Radio" lockText="1"/>
</file>

<file path=xl/ctrlProps/ctrlProp356.xml><?xml version="1.0" encoding="utf-8"?>
<formControlPr xmlns="http://schemas.microsoft.com/office/spreadsheetml/2009/9/main" objectType="CheckBox" fmlaLink="rngMechanicallyAltered" lockText="1"/>
</file>

<file path=xl/ctrlProps/ctrlProp357.xml><?xml version="1.0" encoding="utf-8"?>
<formControlPr xmlns="http://schemas.microsoft.com/office/spreadsheetml/2009/9/main" objectType="CheckBox" fmlaLink="rngDiabetic" lockText="1"/>
</file>

<file path=xl/ctrlProps/ctrlProp358.xml><?xml version="1.0" encoding="utf-8"?>
<formControlPr xmlns="http://schemas.microsoft.com/office/spreadsheetml/2009/9/main" objectType="CheckBox" fmlaLink="rngLowSalt" lockText="1"/>
</file>

<file path=xl/ctrlProps/ctrlProp359.xml><?xml version="1.0" encoding="utf-8"?>
<formControlPr xmlns="http://schemas.microsoft.com/office/spreadsheetml/2009/9/main" objectType="CheckBox" fmlaLink="rngVegetarian" lockText="1"/>
</file>

<file path=xl/ctrlProps/ctrlProp360.xml><?xml version="1.0" encoding="utf-8"?>
<formControlPr xmlns="http://schemas.microsoft.com/office/spreadsheetml/2009/9/main" objectType="CheckBox" fmlaLink="rngKosher" lockText="1"/>
</file>

<file path=xl/ctrlProps/ctrlProp361.xml><?xml version="1.0" encoding="utf-8"?>
<formControlPr xmlns="http://schemas.microsoft.com/office/spreadsheetml/2009/9/main" objectType="CheckBox" fmlaLink="rngSpecialDiet_None" lockText="1"/>
</file>

<file path=xl/ctrlProps/ctrlProp362.xml><?xml version="1.0" encoding="utf-8"?>
<formControlPr xmlns="http://schemas.microsoft.com/office/spreadsheetml/2009/9/main" objectType="GBox"/>
</file>

<file path=xl/ctrlProps/ctrlProp363.xml><?xml version="1.0" encoding="utf-8"?>
<formControlPr xmlns="http://schemas.microsoft.com/office/spreadsheetml/2009/9/main" objectType="Radio" firstButton="1" fmlaLink="rngFoodAllergies_Idx" lockText="1"/>
</file>

<file path=xl/ctrlProps/ctrlProp364.xml><?xml version="1.0" encoding="utf-8"?>
<formControlPr xmlns="http://schemas.microsoft.com/office/spreadsheetml/2009/9/main" objectType="Radio" lockText="1"/>
</file>

<file path=xl/ctrlProps/ctrlProp365.xml><?xml version="1.0" encoding="utf-8"?>
<formControlPr xmlns="http://schemas.microsoft.com/office/spreadsheetml/2009/9/main" objectType="Radio" firstButton="1" fmlaLink="rngMedAllergy_Idx" lockText="1"/>
</file>

<file path=xl/ctrlProps/ctrlProp366.xml><?xml version="1.0" encoding="utf-8"?>
<formControlPr xmlns="http://schemas.microsoft.com/office/spreadsheetml/2009/9/main" objectType="Radio" lockText="1"/>
</file>

<file path=xl/ctrlProps/ctrlProp367.xml><?xml version="1.0" encoding="utf-8"?>
<formControlPr xmlns="http://schemas.microsoft.com/office/spreadsheetml/2009/9/main" objectType="GBox"/>
</file>

<file path=xl/ctrlProps/ctrlProp368.xml><?xml version="1.0" encoding="utf-8"?>
<formControlPr xmlns="http://schemas.microsoft.com/office/spreadsheetml/2009/9/main" objectType="GBox"/>
</file>

<file path=xl/ctrlProps/ctrlProp369.xml><?xml version="1.0" encoding="utf-8"?>
<formControlPr xmlns="http://schemas.microsoft.com/office/spreadsheetml/2009/9/main" objectType="Radio" firstButton="1" fmlaLink="rngOxygen_Idx" lockText="1"/>
</file>

<file path=xl/ctrlProps/ctrlProp370.xml><?xml version="1.0" encoding="utf-8"?>
<formControlPr xmlns="http://schemas.microsoft.com/office/spreadsheetml/2009/9/main" objectType="Radio" lockText="1"/>
</file>

<file path=xl/ctrlProps/ctrlProp371.xml><?xml version="1.0" encoding="utf-8"?>
<formControlPr xmlns="http://schemas.microsoft.com/office/spreadsheetml/2009/9/main" objectType="Radio" lockText="1"/>
</file>

<file path=xl/ctrlProps/ctrlProp372.xml><?xml version="1.0" encoding="utf-8"?>
<formControlPr xmlns="http://schemas.microsoft.com/office/spreadsheetml/2009/9/main" objectType="GBox"/>
</file>

<file path=xl/ctrlProps/ctrlProp373.xml><?xml version="1.0" encoding="utf-8"?>
<formControlPr xmlns="http://schemas.microsoft.com/office/spreadsheetml/2009/9/main" objectType="Radio" firstButton="1" fmlaLink="rngBloodSugar_Idx" lockText="1"/>
</file>

<file path=xl/ctrlProps/ctrlProp374.xml><?xml version="1.0" encoding="utf-8"?>
<formControlPr xmlns="http://schemas.microsoft.com/office/spreadsheetml/2009/9/main" objectType="Radio" lockText="1"/>
</file>

<file path=xl/ctrlProps/ctrlProp375.xml><?xml version="1.0" encoding="utf-8"?>
<formControlPr xmlns="http://schemas.microsoft.com/office/spreadsheetml/2009/9/main" objectType="Radio" lockText="1"/>
</file>

<file path=xl/ctrlProps/ctrlProp376.xml><?xml version="1.0" encoding="utf-8"?>
<formControlPr xmlns="http://schemas.microsoft.com/office/spreadsheetml/2009/9/main" objectType="GBox"/>
</file>

<file path=xl/ctrlProps/ctrlProp377.xml><?xml version="1.0" encoding="utf-8"?>
<formControlPr xmlns="http://schemas.microsoft.com/office/spreadsheetml/2009/9/main" objectType="Radio" firstButton="1" fmlaLink="rngUrinaryCatheter_Idx" lockText="1"/>
</file>

<file path=xl/ctrlProps/ctrlProp378.xml><?xml version="1.0" encoding="utf-8"?>
<formControlPr xmlns="http://schemas.microsoft.com/office/spreadsheetml/2009/9/main" objectType="Radio" lockText="1"/>
</file>

<file path=xl/ctrlProps/ctrlProp379.xml><?xml version="1.0" encoding="utf-8"?>
<formControlPr xmlns="http://schemas.microsoft.com/office/spreadsheetml/2009/9/main" objectType="Radio" lockText="1"/>
</file>

<file path=xl/ctrlProps/ctrlProp380.xml><?xml version="1.0" encoding="utf-8"?>
<formControlPr xmlns="http://schemas.microsoft.com/office/spreadsheetml/2009/9/main" objectType="GBox"/>
</file>

<file path=xl/ctrlProps/ctrlProp381.xml><?xml version="1.0" encoding="utf-8"?>
<formControlPr xmlns="http://schemas.microsoft.com/office/spreadsheetml/2009/9/main" objectType="Radio" firstButton="1" fmlaLink="rngNebulizer_Idx" lockText="1"/>
</file>

<file path=xl/ctrlProps/ctrlProp382.xml><?xml version="1.0" encoding="utf-8"?>
<formControlPr xmlns="http://schemas.microsoft.com/office/spreadsheetml/2009/9/main" objectType="Radio" lockText="1"/>
</file>

<file path=xl/ctrlProps/ctrlProp383.xml><?xml version="1.0" encoding="utf-8"?>
<formControlPr xmlns="http://schemas.microsoft.com/office/spreadsheetml/2009/9/main" objectType="Radio" lockText="1"/>
</file>

<file path=xl/ctrlProps/ctrlProp384.xml><?xml version="1.0" encoding="utf-8"?>
<formControlPr xmlns="http://schemas.microsoft.com/office/spreadsheetml/2009/9/main" objectType="GBox"/>
</file>

<file path=xl/ctrlProps/ctrlProp385.xml><?xml version="1.0" encoding="utf-8"?>
<formControlPr xmlns="http://schemas.microsoft.com/office/spreadsheetml/2009/9/main" objectType="Radio" firstButton="1" fmlaLink="rngColostomy_Idx" lockText="1"/>
</file>

<file path=xl/ctrlProps/ctrlProp386.xml><?xml version="1.0" encoding="utf-8"?>
<formControlPr xmlns="http://schemas.microsoft.com/office/spreadsheetml/2009/9/main" objectType="Radio" lockText="1"/>
</file>

<file path=xl/ctrlProps/ctrlProp387.xml><?xml version="1.0" encoding="utf-8"?>
<formControlPr xmlns="http://schemas.microsoft.com/office/spreadsheetml/2009/9/main" objectType="Radio" lockText="1"/>
</file>

<file path=xl/ctrlProps/ctrlProp388.xml><?xml version="1.0" encoding="utf-8"?>
<formControlPr xmlns="http://schemas.microsoft.com/office/spreadsheetml/2009/9/main" objectType="GBox"/>
</file>

<file path=xl/ctrlProps/ctrlProp389.xml><?xml version="1.0" encoding="utf-8"?>
<formControlPr xmlns="http://schemas.microsoft.com/office/spreadsheetml/2009/9/main" objectType="Radio" firstButton="1" fmlaLink="rngIleostomy_Idx" lockText="1"/>
</file>

<file path=xl/ctrlProps/ctrlProp390.xml><?xml version="1.0" encoding="utf-8"?>
<formControlPr xmlns="http://schemas.microsoft.com/office/spreadsheetml/2009/9/main" objectType="Radio" lockText="1"/>
</file>

<file path=xl/ctrlProps/ctrlProp391.xml><?xml version="1.0" encoding="utf-8"?>
<formControlPr xmlns="http://schemas.microsoft.com/office/spreadsheetml/2009/9/main" objectType="Radio" lockText="1"/>
</file>

<file path=xl/ctrlProps/ctrlProp392.xml><?xml version="1.0" encoding="utf-8"?>
<formControlPr xmlns="http://schemas.microsoft.com/office/spreadsheetml/2009/9/main" objectType="GBox"/>
</file>

<file path=xl/ctrlProps/ctrlProp393.xml><?xml version="1.0" encoding="utf-8"?>
<formControlPr xmlns="http://schemas.microsoft.com/office/spreadsheetml/2009/9/main" objectType="Radio" firstButton="1" fmlaLink="rngTracheostomy_Idx" lockText="1"/>
</file>

<file path=xl/ctrlProps/ctrlProp394.xml><?xml version="1.0" encoding="utf-8"?>
<formControlPr xmlns="http://schemas.microsoft.com/office/spreadsheetml/2009/9/main" objectType="Radio" lockText="1"/>
</file>

<file path=xl/ctrlProps/ctrlProp395.xml><?xml version="1.0" encoding="utf-8"?>
<formControlPr xmlns="http://schemas.microsoft.com/office/spreadsheetml/2009/9/main" objectType="Radio" lockText="1"/>
</file>

<file path=xl/ctrlProps/ctrlProp396.xml><?xml version="1.0" encoding="utf-8"?>
<formControlPr xmlns="http://schemas.microsoft.com/office/spreadsheetml/2009/9/main" objectType="GBox"/>
</file>

<file path=xl/ctrlProps/ctrlProp397.xml><?xml version="1.0" encoding="utf-8"?>
<formControlPr xmlns="http://schemas.microsoft.com/office/spreadsheetml/2009/9/main" objectType="Radio" firstButton="1" fmlaLink="rngGastrostomy_Idx" lockText="1"/>
</file>

<file path=xl/ctrlProps/ctrlProp398.xml><?xml version="1.0" encoding="utf-8"?>
<formControlPr xmlns="http://schemas.microsoft.com/office/spreadsheetml/2009/9/main" objectType="Radio" lockText="1"/>
</file>

<file path=xl/ctrlProps/ctrlProp399.xml><?xml version="1.0" encoding="utf-8"?>
<formControlPr xmlns="http://schemas.microsoft.com/office/spreadsheetml/2009/9/main" objectType="Radio" lockText="1"/>
</file>

<file path=xl/ctrlProps/ctrlProp400.xml><?xml version="1.0" encoding="utf-8"?>
<formControlPr xmlns="http://schemas.microsoft.com/office/spreadsheetml/2009/9/main" objectType="GBox"/>
</file>

<file path=xl/ctrlProps/ctrlProp401.xml><?xml version="1.0" encoding="utf-8"?>
<formControlPr xmlns="http://schemas.microsoft.com/office/spreadsheetml/2009/9/main" objectType="Radio" firstButton="1" fmlaLink="rngEnemaSuppository_Idx" lockText="1"/>
</file>

<file path=xl/ctrlProps/ctrlProp402.xml><?xml version="1.0" encoding="utf-8"?>
<formControlPr xmlns="http://schemas.microsoft.com/office/spreadsheetml/2009/9/main" objectType="Radio" lockText="1"/>
</file>

<file path=xl/ctrlProps/ctrlProp403.xml><?xml version="1.0" encoding="utf-8"?>
<formControlPr xmlns="http://schemas.microsoft.com/office/spreadsheetml/2009/9/main" objectType="Radio" lockText="1"/>
</file>

<file path=xl/ctrlProps/ctrlProp404.xml><?xml version="1.0" encoding="utf-8"?>
<formControlPr xmlns="http://schemas.microsoft.com/office/spreadsheetml/2009/9/main" objectType="GBox"/>
</file>

<file path=xl/ctrlProps/ctrlProp405.xml><?xml version="1.0" encoding="utf-8"?>
<formControlPr xmlns="http://schemas.microsoft.com/office/spreadsheetml/2009/9/main" objectType="Radio" firstButton="1" fmlaLink="rngOther_Idx" lockText="1"/>
</file>

<file path=xl/ctrlProps/ctrlProp406.xml><?xml version="1.0" encoding="utf-8"?>
<formControlPr xmlns="http://schemas.microsoft.com/office/spreadsheetml/2009/9/main" objectType="Radio" lockText="1"/>
</file>

<file path=xl/ctrlProps/ctrlProp407.xml><?xml version="1.0" encoding="utf-8"?>
<formControlPr xmlns="http://schemas.microsoft.com/office/spreadsheetml/2009/9/main" objectType="Radio" lockText="1"/>
</file>

<file path=xl/ctrlProps/ctrlProp408.xml><?xml version="1.0" encoding="utf-8"?>
<formControlPr xmlns="http://schemas.microsoft.com/office/spreadsheetml/2009/9/main" objectType="CheckBox" fmlaLink="rngSvcs_PhysicalTherapy" lockText="1"/>
</file>

<file path=xl/ctrlProps/ctrlProp409.xml><?xml version="1.0" encoding="utf-8"?>
<formControlPr xmlns="http://schemas.microsoft.com/office/spreadsheetml/2009/9/main" objectType="CheckBox" fmlaLink="rngSvcs_OccupationalTherapy" lockText="1"/>
</file>

<file path=xl/ctrlProps/ctrlProp410.xml><?xml version="1.0" encoding="utf-8"?>
<formControlPr xmlns="http://schemas.microsoft.com/office/spreadsheetml/2009/9/main" objectType="CheckBox" fmlaLink="rngSvcs_SpeechTherapy" lockText="1"/>
</file>

<file path=xl/ctrlProps/ctrlProp411.xml><?xml version="1.0" encoding="utf-8"?>
<formControlPr xmlns="http://schemas.microsoft.com/office/spreadsheetml/2009/9/main" objectType="CheckBox" fmlaLink="rngSvcs_Hospice" lockText="1"/>
</file>

<file path=xl/ctrlProps/ctrlProp412.xml><?xml version="1.0" encoding="utf-8"?>
<formControlPr xmlns="http://schemas.microsoft.com/office/spreadsheetml/2009/9/main" objectType="CheckBox" fmlaLink="rngSvcs_ChemoRadiation" lockText="1"/>
</file>

<file path=xl/ctrlProps/ctrlProp413.xml><?xml version="1.0" encoding="utf-8"?>
<formControlPr xmlns="http://schemas.microsoft.com/office/spreadsheetml/2009/9/main" objectType="CheckBox" fmlaLink="rngSvcs_PodiatryTherapy" lockText="1"/>
</file>

<file path=xl/ctrlProps/ctrlProp414.xml><?xml version="1.0" encoding="utf-8"?>
<formControlPr xmlns="http://schemas.microsoft.com/office/spreadsheetml/2009/9/main" objectType="CheckBox" fmlaLink="rngSvcs_Dialysis" lockText="1"/>
</file>

<file path=xl/ctrlProps/ctrlProp415.xml><?xml version="1.0" encoding="utf-8"?>
<formControlPr xmlns="http://schemas.microsoft.com/office/spreadsheetml/2009/9/main" objectType="CheckBox" fmlaLink="rngSvcs_Other" lockText="1"/>
</file>

<file path=xl/ctrlProps/ctrlProp416.xml><?xml version="1.0" encoding="utf-8"?>
<formControlPr xmlns="http://schemas.microsoft.com/office/spreadsheetml/2009/9/main" objectType="CheckBox" fmlaLink="rngSvcs_None" lockText="1"/>
</file>

<file path=xl/ctrlProps/ctrlProp417.xml><?xml version="1.0" encoding="utf-8"?>
<formControlPr xmlns="http://schemas.microsoft.com/office/spreadsheetml/2009/9/main" objectType="CheckBox" fmlaLink="rngBehaviorMgmt" lockText="1"/>
</file>

<file path=xl/ctrlProps/ctrlProp418.xml><?xml version="1.0" encoding="utf-8"?>
<formControlPr xmlns="http://schemas.microsoft.com/office/spreadsheetml/2009/9/main" objectType="CheckBox" fmlaLink="rngEnvironModification" lockText="1"/>
</file>

<file path=xl/ctrlProps/ctrlProp419.xml><?xml version="1.0" encoding="utf-8"?>
<formControlPr xmlns="http://schemas.microsoft.com/office/spreadsheetml/2009/9/main" objectType="CheckBox" fmlaLink="rngMoodAssessment" lockText="1"/>
</file>

<file path=xl/ctrlProps/ctrlProp420.xml><?xml version="1.0" encoding="utf-8"?>
<formControlPr xmlns="http://schemas.microsoft.com/office/spreadsheetml/2009/9/main" objectType="CheckBox" fmlaLink="rngSpecialPrograms_None" lockText="1"/>
</file>

<file path=xl/ctrlProps/ctrlProp421.xml><?xml version="1.0" encoding="utf-8"?>
<formControlPr xmlns="http://schemas.microsoft.com/office/spreadsheetml/2009/9/main" objectType="CheckBox" fmlaLink="rngRehab_RangeOfMotion_Passive" lockText="1"/>
</file>

<file path=xl/ctrlProps/ctrlProp422.xml><?xml version="1.0" encoding="utf-8"?>
<formControlPr xmlns="http://schemas.microsoft.com/office/spreadsheetml/2009/9/main" objectType="CheckBox" fmlaLink="rngRehab_SplintBrace" lockText="1"/>
</file>

<file path=xl/ctrlProps/ctrlProp423.xml><?xml version="1.0" encoding="utf-8"?>
<formControlPr xmlns="http://schemas.microsoft.com/office/spreadsheetml/2009/9/main" objectType="CheckBox" fmlaLink="rngRehab_RangeOfMotion_Active" lockText="1"/>
</file>

<file path=xl/ctrlProps/ctrlProp424.xml><?xml version="1.0" encoding="utf-8"?>
<formControlPr xmlns="http://schemas.microsoft.com/office/spreadsheetml/2009/9/main" objectType="CheckBox" fmlaLink="rngRehab_None" lockText="1"/>
</file>

<file path=xl/ctrlProps/ctrlProp425.xml><?xml version="1.0" encoding="utf-8"?>
<formControlPr xmlns="http://schemas.microsoft.com/office/spreadsheetml/2009/9/main" objectType="CheckBox" fmlaLink="rngTrng_BedMobility" lockText="1"/>
</file>

<file path=xl/ctrlProps/ctrlProp426.xml><?xml version="1.0" encoding="utf-8"?>
<formControlPr xmlns="http://schemas.microsoft.com/office/spreadsheetml/2009/9/main" objectType="CheckBox" fmlaLink="rngTrng_Amputation" lockText="1"/>
</file>

<file path=xl/ctrlProps/ctrlProp427.xml><?xml version="1.0" encoding="utf-8"?>
<formControlPr xmlns="http://schemas.microsoft.com/office/spreadsheetml/2009/9/main" objectType="CheckBox" fmlaLink="rngTrng_Transferring" lockText="1"/>
</file>

<file path=xl/ctrlProps/ctrlProp428.xml><?xml version="1.0" encoding="utf-8"?>
<formControlPr xmlns="http://schemas.microsoft.com/office/spreadsheetml/2009/9/main" objectType="CheckBox" fmlaLink="rngTrng_Communication" lockText="1"/>
</file>

<file path=xl/ctrlProps/ctrlProp429.xml><?xml version="1.0" encoding="utf-8"?>
<formControlPr xmlns="http://schemas.microsoft.com/office/spreadsheetml/2009/9/main" objectType="CheckBox" fmlaLink="rngTrng_Walking" lockText="1"/>
</file>

<file path=xl/ctrlProps/ctrlProp430.xml><?xml version="1.0" encoding="utf-8"?>
<formControlPr xmlns="http://schemas.microsoft.com/office/spreadsheetml/2009/9/main" objectType="CheckBox" fmlaLink="rngTrng_DressGrooming" lockText="1"/>
</file>

<file path=xl/ctrlProps/ctrlProp431.xml><?xml version="1.0" encoding="utf-8"?>
<formControlPr xmlns="http://schemas.microsoft.com/office/spreadsheetml/2009/9/main" objectType="CheckBox" fmlaLink="rngTrng_Eating" lockText="1"/>
</file>

<file path=xl/ctrlProps/ctrlProp432.xml><?xml version="1.0" encoding="utf-8"?>
<formControlPr xmlns="http://schemas.microsoft.com/office/spreadsheetml/2009/9/main" objectType="CheckBox" fmlaLink="rngTrng_Other" lockText="1"/>
</file>

<file path=xl/ctrlProps/ctrlProp433.xml><?xml version="1.0" encoding="utf-8"?>
<formControlPr xmlns="http://schemas.microsoft.com/office/spreadsheetml/2009/9/main" objectType="CheckBox" fmlaLink="rngTrng_None" lockText="1"/>
</file>

<file path=xl/ctrlProps/ctrlProp434.xml><?xml version="1.0" encoding="utf-8"?>
<formControlPr xmlns="http://schemas.microsoft.com/office/spreadsheetml/2009/9/main" objectType="CheckBox" fmlaLink="rngAbrasions" lockText="1"/>
</file>

<file path=xl/ctrlProps/ctrlProp435.xml><?xml version="1.0" encoding="utf-8"?>
<formControlPr xmlns="http://schemas.microsoft.com/office/spreadsheetml/2009/9/main" objectType="CheckBox" fmlaLink="rngBurns" lockText="1"/>
</file>

<file path=xl/ctrlProps/ctrlProp436.xml><?xml version="1.0" encoding="utf-8"?>
<formControlPr xmlns="http://schemas.microsoft.com/office/spreadsheetml/2009/9/main" objectType="CheckBox" fmlaLink="rngBruises" lockText="1"/>
</file>

<file path=xl/ctrlProps/ctrlProp437.xml><?xml version="1.0" encoding="utf-8"?>
<formControlPr xmlns="http://schemas.microsoft.com/office/spreadsheetml/2009/9/main" objectType="CheckBox" fmlaLink="rngRashes" lockText="1"/>
</file>

<file path=xl/ctrlProps/ctrlProp438.xml><?xml version="1.0" encoding="utf-8"?>
<formControlPr xmlns="http://schemas.microsoft.com/office/spreadsheetml/2009/9/main" objectType="CheckBox" fmlaLink="rngOpenSores" lockText="1"/>
</file>

<file path=xl/ctrlProps/ctrlProp439.xml><?xml version="1.0" encoding="utf-8"?>
<formControlPr xmlns="http://schemas.microsoft.com/office/spreadsheetml/2009/9/main" objectType="CheckBox" fmlaLink="rngSkinTears" lockText="1"/>
</file>

<file path=xl/ctrlProps/ctrlProp440.xml><?xml version="1.0" encoding="utf-8"?>
<formControlPr xmlns="http://schemas.microsoft.com/office/spreadsheetml/2009/9/main" objectType="CheckBox" fmlaLink="rngSurgicalWounds" lockText="1"/>
</file>

<file path=xl/ctrlProps/ctrlProp441.xml><?xml version="1.0" encoding="utf-8"?>
<formControlPr xmlns="http://schemas.microsoft.com/office/spreadsheetml/2009/9/main" objectType="CheckBox" fmlaLink="rngSkinProblems_None" lockText="1"/>
</file>

<file path=xl/ctrlProps/ctrlProp442.xml><?xml version="1.0" encoding="utf-8"?>
<formControlPr xmlns="http://schemas.microsoft.com/office/spreadsheetml/2009/9/main" objectType="CheckBox" fmlaLink="rngTreatment_Positioning" lockText="1"/>
</file>

<file path=xl/ctrlProps/ctrlProp443.xml><?xml version="1.0" encoding="utf-8"?>
<formControlPr xmlns="http://schemas.microsoft.com/office/spreadsheetml/2009/9/main" objectType="CheckBox" fmlaLink="rngTreatment_Dressing" lockText="1"/>
</file>

<file path=xl/ctrlProps/ctrlProp444.xml><?xml version="1.0" encoding="utf-8"?>
<formControlPr xmlns="http://schemas.microsoft.com/office/spreadsheetml/2009/9/main" objectType="CheckBox" fmlaLink="rngTreatment_Ointment" lockText="1"/>
</file>

<file path=xl/ctrlProps/ctrlProp445.xml><?xml version="1.0" encoding="utf-8"?>
<formControlPr xmlns="http://schemas.microsoft.com/office/spreadsheetml/2009/9/main" objectType="CheckBox" fmlaLink="rngTreatment_UlcerCare" lockText="1"/>
</file>

<file path=xl/ctrlProps/ctrlProp446.xml><?xml version="1.0" encoding="utf-8"?>
<formControlPr xmlns="http://schemas.microsoft.com/office/spreadsheetml/2009/9/main" objectType="CheckBox" fmlaLink="rngTreatment_SurgicalWound" lockText="1"/>
</file>

<file path=xl/ctrlProps/ctrlProp447.xml><?xml version="1.0" encoding="utf-8"?>
<formControlPr xmlns="http://schemas.microsoft.com/office/spreadsheetml/2009/9/main" objectType="CheckBox" fmlaLink="rngTreatment_None" lockText="1"/>
</file>

<file path=xl/ctrlProps/ctrlProp448.xml><?xml version="1.0" encoding="utf-8"?>
<formControlPr xmlns="http://schemas.microsoft.com/office/spreadsheetml/2009/9/main" objectType="CheckBox" fmlaLink="rngOutRsrc_Nutrition" lockText="1"/>
</file>

<file path=xl/ctrlProps/ctrlProp449.xml><?xml version="1.0" encoding="utf-8"?>
<formControlPr xmlns="http://schemas.microsoft.com/office/spreadsheetml/2009/9/main" objectType="CheckBox" fmlaLink="rngOutRsrc_Dressing" lockText="1"/>
</file>

<file path=xl/ctrlProps/ctrlProp450.xml><?xml version="1.0" encoding="utf-8"?>
<formControlPr xmlns="http://schemas.microsoft.com/office/spreadsheetml/2009/9/main" objectType="CheckBox" fmlaLink="rngOutRsrc_Ointment" lockText="1"/>
</file>

<file path=xl/ctrlProps/ctrlProp451.xml><?xml version="1.0" encoding="utf-8"?>
<formControlPr xmlns="http://schemas.microsoft.com/office/spreadsheetml/2009/9/main" objectType="CheckBox" fmlaLink="rngOutRsrc_UlcerCare" lockText="1"/>
</file>

<file path=xl/ctrlProps/ctrlProp452.xml><?xml version="1.0" encoding="utf-8"?>
<formControlPr xmlns="http://schemas.microsoft.com/office/spreadsheetml/2009/9/main" objectType="CheckBox" fmlaLink="rngOutRsrc_SurgicalWound" lockText="1"/>
</file>

<file path=xl/ctrlProps/ctrlProp453.xml><?xml version="1.0" encoding="utf-8"?>
<formControlPr xmlns="http://schemas.microsoft.com/office/spreadsheetml/2009/9/main" objectType="CheckBox" fmlaLink="rngLice" lockText="1"/>
</file>

<file path=xl/ctrlProps/ctrlProp454.xml><?xml version="1.0" encoding="utf-8"?>
<formControlPr xmlns="http://schemas.microsoft.com/office/spreadsheetml/2009/9/main" objectType="CheckBox" fmlaLink="$R$22" lockText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fmlaLink="rngClient" lockText="1"/>
</file>

<file path=xl/ctrlProps/ctrlProp460.xml><?xml version="1.0" encoding="utf-8"?>
<formControlPr xmlns="http://schemas.microsoft.com/office/spreadsheetml/2009/9/main" objectType="CheckBox" fmlaLink="rngFamily" lockText="1"/>
</file>

<file path=xl/ctrlProps/ctrlProp461.xml><?xml version="1.0" encoding="utf-8"?>
<formControlPr xmlns="http://schemas.microsoft.com/office/spreadsheetml/2009/9/main" objectType="CheckBox" fmlaLink="rngLegalRep" lockText="1"/>
</file>

<file path=xl/ctrlProps/ctrlProp462.xml><?xml version="1.0" encoding="utf-8"?>
<formControlPr xmlns="http://schemas.microsoft.com/office/spreadsheetml/2009/9/main" objectType="CheckBox" fmlaLink="rngOther" lockText="1"/>
</file>

<file path=xl/ctrlProps/ctrlProp463.xml><?xml version="1.0" encoding="utf-8"?>
<formControlPr xmlns="http://schemas.microsoft.com/office/spreadsheetml/2009/9/main" objectType="Radio" firstButton="1" lockText="1" noThreeD="1"/>
</file>

<file path=xl/ctrlProps/ctrlProp464.xml><?xml version="1.0" encoding="utf-8"?>
<formControlPr xmlns="http://schemas.microsoft.com/office/spreadsheetml/2009/9/main" objectType="Radio" checked="Checked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checked="Checked" lockText="1" noThreeD="1"/>
</file>

<file path=xl/ctrlProps/ctrlProp578.xml><?xml version="1.0" encoding="utf-8"?>
<formControlPr xmlns="http://schemas.microsoft.com/office/spreadsheetml/2009/9/main" objectType="CheckBox" checked="Checked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13</xdr:row>
          <xdr:rowOff>0</xdr:rowOff>
        </xdr:from>
        <xdr:to>
          <xdr:col>1</xdr:col>
          <xdr:colOff>358140</xdr:colOff>
          <xdr:row>15</xdr:row>
          <xdr:rowOff>38100</xdr:rowOff>
        </xdr:to>
        <xdr:sp macro="" textlink="">
          <xdr:nvSpPr>
            <xdr:cNvPr id="1025" name="fraSex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13</xdr:row>
          <xdr:rowOff>38100</xdr:rowOff>
        </xdr:from>
        <xdr:to>
          <xdr:col>1</xdr:col>
          <xdr:colOff>335280</xdr:colOff>
          <xdr:row>14</xdr:row>
          <xdr:rowOff>0</xdr:rowOff>
        </xdr:to>
        <xdr:sp macro="" textlink="">
          <xdr:nvSpPr>
            <xdr:cNvPr id="1026" name="optSex_Male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14</xdr:row>
          <xdr:rowOff>30480</xdr:rowOff>
        </xdr:from>
        <xdr:to>
          <xdr:col>1</xdr:col>
          <xdr:colOff>335280</xdr:colOff>
          <xdr:row>14</xdr:row>
          <xdr:rowOff>220980</xdr:rowOff>
        </xdr:to>
        <xdr:sp macro="" textlink="">
          <xdr:nvSpPr>
            <xdr:cNvPr id="1027" name="optSex_Female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17</xdr:row>
          <xdr:rowOff>15240</xdr:rowOff>
        </xdr:from>
        <xdr:to>
          <xdr:col>1</xdr:col>
          <xdr:colOff>358140</xdr:colOff>
          <xdr:row>23</xdr:row>
          <xdr:rowOff>15240</xdr:rowOff>
        </xdr:to>
        <xdr:sp macro="" textlink="">
          <xdr:nvSpPr>
            <xdr:cNvPr id="1028" name="fraMaritalStatus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17</xdr:row>
          <xdr:rowOff>53340</xdr:rowOff>
        </xdr:from>
        <xdr:to>
          <xdr:col>1</xdr:col>
          <xdr:colOff>335280</xdr:colOff>
          <xdr:row>18</xdr:row>
          <xdr:rowOff>15240</xdr:rowOff>
        </xdr:to>
        <xdr:sp macro="" textlink="">
          <xdr:nvSpPr>
            <xdr:cNvPr id="1029" name="optMaritalStatus_Married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18</xdr:row>
          <xdr:rowOff>38100</xdr:rowOff>
        </xdr:from>
        <xdr:to>
          <xdr:col>1</xdr:col>
          <xdr:colOff>335280</xdr:colOff>
          <xdr:row>19</xdr:row>
          <xdr:rowOff>0</xdr:rowOff>
        </xdr:to>
        <xdr:sp macro="" textlink="">
          <xdr:nvSpPr>
            <xdr:cNvPr id="1030" name="optMaritalStatus_Single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19</xdr:row>
          <xdr:rowOff>30480</xdr:rowOff>
        </xdr:from>
        <xdr:to>
          <xdr:col>1</xdr:col>
          <xdr:colOff>335280</xdr:colOff>
          <xdr:row>19</xdr:row>
          <xdr:rowOff>220980</xdr:rowOff>
        </xdr:to>
        <xdr:sp macro="" textlink="">
          <xdr:nvSpPr>
            <xdr:cNvPr id="1031" name="optMaritalStatus_Divorced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20</xdr:row>
          <xdr:rowOff>30480</xdr:rowOff>
        </xdr:from>
        <xdr:to>
          <xdr:col>1</xdr:col>
          <xdr:colOff>335280</xdr:colOff>
          <xdr:row>20</xdr:row>
          <xdr:rowOff>220980</xdr:rowOff>
        </xdr:to>
        <xdr:sp macro="" textlink="">
          <xdr:nvSpPr>
            <xdr:cNvPr id="1032" name="optMaritalStatus_Widowed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21</xdr:row>
          <xdr:rowOff>15240</xdr:rowOff>
        </xdr:from>
        <xdr:to>
          <xdr:col>1</xdr:col>
          <xdr:colOff>335280</xdr:colOff>
          <xdr:row>21</xdr:row>
          <xdr:rowOff>205740</xdr:rowOff>
        </xdr:to>
        <xdr:sp macro="" textlink="">
          <xdr:nvSpPr>
            <xdr:cNvPr id="1033" name="optMaritalStatus_Separated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22</xdr:row>
          <xdr:rowOff>0</xdr:rowOff>
        </xdr:from>
        <xdr:to>
          <xdr:col>1</xdr:col>
          <xdr:colOff>335280</xdr:colOff>
          <xdr:row>22</xdr:row>
          <xdr:rowOff>190500</xdr:rowOff>
        </xdr:to>
        <xdr:sp macro="" textlink="">
          <xdr:nvSpPr>
            <xdr:cNvPr id="1034" name="optMaritalStatus_Other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25</xdr:row>
          <xdr:rowOff>15240</xdr:rowOff>
        </xdr:from>
        <xdr:to>
          <xdr:col>1</xdr:col>
          <xdr:colOff>358140</xdr:colOff>
          <xdr:row>29</xdr:row>
          <xdr:rowOff>30480</xdr:rowOff>
        </xdr:to>
        <xdr:sp macro="" textlink="">
          <xdr:nvSpPr>
            <xdr:cNvPr id="1035" name="fraReason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25</xdr:row>
          <xdr:rowOff>53340</xdr:rowOff>
        </xdr:from>
        <xdr:to>
          <xdr:col>1</xdr:col>
          <xdr:colOff>335280</xdr:colOff>
          <xdr:row>26</xdr:row>
          <xdr:rowOff>15240</xdr:rowOff>
        </xdr:to>
        <xdr:sp macro="" textlink="">
          <xdr:nvSpPr>
            <xdr:cNvPr id="1036" name="optReason_Initial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26</xdr:row>
          <xdr:rowOff>38100</xdr:rowOff>
        </xdr:from>
        <xdr:to>
          <xdr:col>1</xdr:col>
          <xdr:colOff>335280</xdr:colOff>
          <xdr:row>27</xdr:row>
          <xdr:rowOff>0</xdr:rowOff>
        </xdr:to>
        <xdr:sp macro="" textlink="">
          <xdr:nvSpPr>
            <xdr:cNvPr id="1037" name="optReason_SignificantChange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27</xdr:row>
          <xdr:rowOff>30480</xdr:rowOff>
        </xdr:from>
        <xdr:to>
          <xdr:col>1</xdr:col>
          <xdr:colOff>335280</xdr:colOff>
          <xdr:row>27</xdr:row>
          <xdr:rowOff>220980</xdr:rowOff>
        </xdr:to>
        <xdr:sp macro="" textlink="">
          <xdr:nvSpPr>
            <xdr:cNvPr id="1038" name="optReason_SemiAnnual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28</xdr:row>
          <xdr:rowOff>30480</xdr:rowOff>
        </xdr:from>
        <xdr:to>
          <xdr:col>1</xdr:col>
          <xdr:colOff>335280</xdr:colOff>
          <xdr:row>28</xdr:row>
          <xdr:rowOff>220980</xdr:rowOff>
        </xdr:to>
        <xdr:sp macro="" textlink="">
          <xdr:nvSpPr>
            <xdr:cNvPr id="1039" name="optReason_Other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35</xdr:row>
          <xdr:rowOff>0</xdr:rowOff>
        </xdr:from>
        <xdr:to>
          <xdr:col>1</xdr:col>
          <xdr:colOff>358140</xdr:colOff>
          <xdr:row>42</xdr:row>
          <xdr:rowOff>15240</xdr:rowOff>
        </xdr:to>
        <xdr:sp macro="" textlink="">
          <xdr:nvSpPr>
            <xdr:cNvPr id="1040" name="fraAdmitted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35</xdr:row>
          <xdr:rowOff>53340</xdr:rowOff>
        </xdr:from>
        <xdr:to>
          <xdr:col>1</xdr:col>
          <xdr:colOff>335280</xdr:colOff>
          <xdr:row>36</xdr:row>
          <xdr:rowOff>15240</xdr:rowOff>
        </xdr:to>
        <xdr:sp macro="" textlink="">
          <xdr:nvSpPr>
            <xdr:cNvPr id="1041" name="optAdmitted1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36</xdr:row>
          <xdr:rowOff>38100</xdr:rowOff>
        </xdr:from>
        <xdr:to>
          <xdr:col>1</xdr:col>
          <xdr:colOff>335280</xdr:colOff>
          <xdr:row>37</xdr:row>
          <xdr:rowOff>0</xdr:rowOff>
        </xdr:to>
        <xdr:sp macro="" textlink="">
          <xdr:nvSpPr>
            <xdr:cNvPr id="1042" name="optAdmitted2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37</xdr:row>
          <xdr:rowOff>30480</xdr:rowOff>
        </xdr:from>
        <xdr:to>
          <xdr:col>1</xdr:col>
          <xdr:colOff>335280</xdr:colOff>
          <xdr:row>37</xdr:row>
          <xdr:rowOff>220980</xdr:rowOff>
        </xdr:to>
        <xdr:sp macro="" textlink="">
          <xdr:nvSpPr>
            <xdr:cNvPr id="1043" name="optAdmitted3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38</xdr:row>
          <xdr:rowOff>30480</xdr:rowOff>
        </xdr:from>
        <xdr:to>
          <xdr:col>1</xdr:col>
          <xdr:colOff>335280</xdr:colOff>
          <xdr:row>38</xdr:row>
          <xdr:rowOff>220980</xdr:rowOff>
        </xdr:to>
        <xdr:sp macro="" textlink="">
          <xdr:nvSpPr>
            <xdr:cNvPr id="1044" name="optAdmitted4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39</xdr:row>
          <xdr:rowOff>15240</xdr:rowOff>
        </xdr:from>
        <xdr:to>
          <xdr:col>1</xdr:col>
          <xdr:colOff>335280</xdr:colOff>
          <xdr:row>39</xdr:row>
          <xdr:rowOff>205740</xdr:rowOff>
        </xdr:to>
        <xdr:sp macro="" textlink="">
          <xdr:nvSpPr>
            <xdr:cNvPr id="1045" name="optAdmitted5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40</xdr:row>
          <xdr:rowOff>0</xdr:rowOff>
        </xdr:from>
        <xdr:to>
          <xdr:col>1</xdr:col>
          <xdr:colOff>335280</xdr:colOff>
          <xdr:row>40</xdr:row>
          <xdr:rowOff>190500</xdr:rowOff>
        </xdr:to>
        <xdr:sp macro="" textlink="">
          <xdr:nvSpPr>
            <xdr:cNvPr id="1046" name="optAdmitted6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40</xdr:row>
          <xdr:rowOff>220980</xdr:rowOff>
        </xdr:from>
        <xdr:to>
          <xdr:col>1</xdr:col>
          <xdr:colOff>335280</xdr:colOff>
          <xdr:row>41</xdr:row>
          <xdr:rowOff>182880</xdr:rowOff>
        </xdr:to>
        <xdr:sp macro="" textlink="">
          <xdr:nvSpPr>
            <xdr:cNvPr id="1047" name="optAdmitted_Other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74</xdr:row>
          <xdr:rowOff>15240</xdr:rowOff>
        </xdr:from>
        <xdr:to>
          <xdr:col>1</xdr:col>
          <xdr:colOff>358140</xdr:colOff>
          <xdr:row>79</xdr:row>
          <xdr:rowOff>220980</xdr:rowOff>
        </xdr:to>
        <xdr:sp macro="" textlink="">
          <xdr:nvSpPr>
            <xdr:cNvPr id="1048" name="fraInteractionVisits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74</xdr:row>
          <xdr:rowOff>53340</xdr:rowOff>
        </xdr:from>
        <xdr:to>
          <xdr:col>1</xdr:col>
          <xdr:colOff>335280</xdr:colOff>
          <xdr:row>75</xdr:row>
          <xdr:rowOff>15240</xdr:rowOff>
        </xdr:to>
        <xdr:sp macro="" textlink="">
          <xdr:nvSpPr>
            <xdr:cNvPr id="1049" name="optInteractionVisits1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75</xdr:row>
          <xdr:rowOff>38100</xdr:rowOff>
        </xdr:from>
        <xdr:to>
          <xdr:col>1</xdr:col>
          <xdr:colOff>335280</xdr:colOff>
          <xdr:row>76</xdr:row>
          <xdr:rowOff>0</xdr:rowOff>
        </xdr:to>
        <xdr:sp macro="" textlink="">
          <xdr:nvSpPr>
            <xdr:cNvPr id="1050" name="optInteractionVisits2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76</xdr:row>
          <xdr:rowOff>30480</xdr:rowOff>
        </xdr:from>
        <xdr:to>
          <xdr:col>1</xdr:col>
          <xdr:colOff>335280</xdr:colOff>
          <xdr:row>76</xdr:row>
          <xdr:rowOff>220980</xdr:rowOff>
        </xdr:to>
        <xdr:sp macro="" textlink="">
          <xdr:nvSpPr>
            <xdr:cNvPr id="1051" name="optInteractionVisits3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77</xdr:row>
          <xdr:rowOff>30480</xdr:rowOff>
        </xdr:from>
        <xdr:to>
          <xdr:col>1</xdr:col>
          <xdr:colOff>335280</xdr:colOff>
          <xdr:row>77</xdr:row>
          <xdr:rowOff>220980</xdr:rowOff>
        </xdr:to>
        <xdr:sp macro="" textlink="">
          <xdr:nvSpPr>
            <xdr:cNvPr id="1052" name="optInteractionVisits4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46</xdr:row>
          <xdr:rowOff>0</xdr:rowOff>
        </xdr:from>
        <xdr:to>
          <xdr:col>1</xdr:col>
          <xdr:colOff>358140</xdr:colOff>
          <xdr:row>48</xdr:row>
          <xdr:rowOff>38100</xdr:rowOff>
        </xdr:to>
        <xdr:sp macro="" textlink="">
          <xdr:nvSpPr>
            <xdr:cNvPr id="1053" name="fraLivedAlone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46</xdr:row>
          <xdr:rowOff>38100</xdr:rowOff>
        </xdr:from>
        <xdr:to>
          <xdr:col>1</xdr:col>
          <xdr:colOff>335280</xdr:colOff>
          <xdr:row>47</xdr:row>
          <xdr:rowOff>0</xdr:rowOff>
        </xdr:to>
        <xdr:sp macro="" textlink="">
          <xdr:nvSpPr>
            <xdr:cNvPr id="1054" name="optLivedAlone_Yes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47</xdr:row>
          <xdr:rowOff>30480</xdr:rowOff>
        </xdr:from>
        <xdr:to>
          <xdr:col>1</xdr:col>
          <xdr:colOff>335280</xdr:colOff>
          <xdr:row>47</xdr:row>
          <xdr:rowOff>220980</xdr:rowOff>
        </xdr:to>
        <xdr:sp macro="" textlink="">
          <xdr:nvSpPr>
            <xdr:cNvPr id="1055" name="optLivedAlone_No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51</xdr:row>
          <xdr:rowOff>15240</xdr:rowOff>
        </xdr:from>
        <xdr:to>
          <xdr:col>1</xdr:col>
          <xdr:colOff>358140</xdr:colOff>
          <xdr:row>58</xdr:row>
          <xdr:rowOff>220980</xdr:rowOff>
        </xdr:to>
        <xdr:sp macro="" textlink="">
          <xdr:nvSpPr>
            <xdr:cNvPr id="1056" name="fraEthnicity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51</xdr:row>
          <xdr:rowOff>53340</xdr:rowOff>
        </xdr:from>
        <xdr:to>
          <xdr:col>1</xdr:col>
          <xdr:colOff>335280</xdr:colOff>
          <xdr:row>52</xdr:row>
          <xdr:rowOff>15240</xdr:rowOff>
        </xdr:to>
        <xdr:sp macro="" textlink="">
          <xdr:nvSpPr>
            <xdr:cNvPr id="1057" name="optEthnicity_White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52</xdr:row>
          <xdr:rowOff>38100</xdr:rowOff>
        </xdr:from>
        <xdr:to>
          <xdr:col>1</xdr:col>
          <xdr:colOff>335280</xdr:colOff>
          <xdr:row>53</xdr:row>
          <xdr:rowOff>0</xdr:rowOff>
        </xdr:to>
        <xdr:sp macro="" textlink="">
          <xdr:nvSpPr>
            <xdr:cNvPr id="1058" name="optEthnicity_Afro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53</xdr:row>
          <xdr:rowOff>30480</xdr:rowOff>
        </xdr:from>
        <xdr:to>
          <xdr:col>1</xdr:col>
          <xdr:colOff>335280</xdr:colOff>
          <xdr:row>53</xdr:row>
          <xdr:rowOff>220980</xdr:rowOff>
        </xdr:to>
        <xdr:sp macro="" textlink="">
          <xdr:nvSpPr>
            <xdr:cNvPr id="1059" name="optEthnicity_Asian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54</xdr:row>
          <xdr:rowOff>30480</xdr:rowOff>
        </xdr:from>
        <xdr:to>
          <xdr:col>1</xdr:col>
          <xdr:colOff>335280</xdr:colOff>
          <xdr:row>54</xdr:row>
          <xdr:rowOff>220980</xdr:rowOff>
        </xdr:to>
        <xdr:sp macro="" textlink="">
          <xdr:nvSpPr>
            <xdr:cNvPr id="1060" name="optEthnicity_Hawaiian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55</xdr:row>
          <xdr:rowOff>15240</xdr:rowOff>
        </xdr:from>
        <xdr:to>
          <xdr:col>1</xdr:col>
          <xdr:colOff>335280</xdr:colOff>
          <xdr:row>55</xdr:row>
          <xdr:rowOff>205740</xdr:rowOff>
        </xdr:to>
        <xdr:sp macro="" textlink="">
          <xdr:nvSpPr>
            <xdr:cNvPr id="1061" name="optEthnicity_Indian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56</xdr:row>
          <xdr:rowOff>0</xdr:rowOff>
        </xdr:from>
        <xdr:to>
          <xdr:col>1</xdr:col>
          <xdr:colOff>335280</xdr:colOff>
          <xdr:row>56</xdr:row>
          <xdr:rowOff>190500</xdr:rowOff>
        </xdr:to>
        <xdr:sp macro="" textlink="">
          <xdr:nvSpPr>
            <xdr:cNvPr id="1062" name="optEthnicity_Hispanic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56</xdr:row>
          <xdr:rowOff>220980</xdr:rowOff>
        </xdr:from>
        <xdr:to>
          <xdr:col>1</xdr:col>
          <xdr:colOff>335280</xdr:colOff>
          <xdr:row>57</xdr:row>
          <xdr:rowOff>182880</xdr:rowOff>
        </xdr:to>
        <xdr:sp macro="" textlink="">
          <xdr:nvSpPr>
            <xdr:cNvPr id="1063" name="optEthnicity_Declined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57</xdr:row>
          <xdr:rowOff>220980</xdr:rowOff>
        </xdr:from>
        <xdr:to>
          <xdr:col>1</xdr:col>
          <xdr:colOff>335280</xdr:colOff>
          <xdr:row>58</xdr:row>
          <xdr:rowOff>182880</xdr:rowOff>
        </xdr:to>
        <xdr:sp macro="" textlink="">
          <xdr:nvSpPr>
            <xdr:cNvPr id="1064" name="optEthnicity_Other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51</xdr:row>
          <xdr:rowOff>15240</xdr:rowOff>
        </xdr:from>
        <xdr:to>
          <xdr:col>7</xdr:col>
          <xdr:colOff>358140</xdr:colOff>
          <xdr:row>60</xdr:row>
          <xdr:rowOff>205740</xdr:rowOff>
        </xdr:to>
        <xdr:sp macro="" textlink="">
          <xdr:nvSpPr>
            <xdr:cNvPr id="1065" name="fraLanguage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51</xdr:row>
          <xdr:rowOff>53340</xdr:rowOff>
        </xdr:from>
        <xdr:to>
          <xdr:col>7</xdr:col>
          <xdr:colOff>335280</xdr:colOff>
          <xdr:row>52</xdr:row>
          <xdr:rowOff>15240</xdr:rowOff>
        </xdr:to>
        <xdr:sp macro="" textlink="">
          <xdr:nvSpPr>
            <xdr:cNvPr id="1066" name="optLanguage_English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52</xdr:row>
          <xdr:rowOff>38100</xdr:rowOff>
        </xdr:from>
        <xdr:to>
          <xdr:col>7</xdr:col>
          <xdr:colOff>335280</xdr:colOff>
          <xdr:row>53</xdr:row>
          <xdr:rowOff>0</xdr:rowOff>
        </xdr:to>
        <xdr:sp macro="" textlink="">
          <xdr:nvSpPr>
            <xdr:cNvPr id="1067" name="optLanguage_Spanish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53</xdr:row>
          <xdr:rowOff>30480</xdr:rowOff>
        </xdr:from>
        <xdr:to>
          <xdr:col>7</xdr:col>
          <xdr:colOff>335280</xdr:colOff>
          <xdr:row>53</xdr:row>
          <xdr:rowOff>220980</xdr:rowOff>
        </xdr:to>
        <xdr:sp macro="" textlink="">
          <xdr:nvSpPr>
            <xdr:cNvPr id="1068" name="optLanguage_Mandarin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54</xdr:row>
          <xdr:rowOff>30480</xdr:rowOff>
        </xdr:from>
        <xdr:to>
          <xdr:col>7</xdr:col>
          <xdr:colOff>335280</xdr:colOff>
          <xdr:row>54</xdr:row>
          <xdr:rowOff>220980</xdr:rowOff>
        </xdr:to>
        <xdr:sp macro="" textlink="">
          <xdr:nvSpPr>
            <xdr:cNvPr id="1069" name="optLanguage_Cantonese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55</xdr:row>
          <xdr:rowOff>15240</xdr:rowOff>
        </xdr:from>
        <xdr:to>
          <xdr:col>7</xdr:col>
          <xdr:colOff>335280</xdr:colOff>
          <xdr:row>55</xdr:row>
          <xdr:rowOff>205740</xdr:rowOff>
        </xdr:to>
        <xdr:sp macro="" textlink="">
          <xdr:nvSpPr>
            <xdr:cNvPr id="1070" name="optLanguage_Korean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56</xdr:row>
          <xdr:rowOff>0</xdr:rowOff>
        </xdr:from>
        <xdr:to>
          <xdr:col>7</xdr:col>
          <xdr:colOff>335280</xdr:colOff>
          <xdr:row>56</xdr:row>
          <xdr:rowOff>190500</xdr:rowOff>
        </xdr:to>
        <xdr:sp macro="" textlink="">
          <xdr:nvSpPr>
            <xdr:cNvPr id="1071" name="optLanguage_Russian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56</xdr:row>
          <xdr:rowOff>220980</xdr:rowOff>
        </xdr:from>
        <xdr:to>
          <xdr:col>7</xdr:col>
          <xdr:colOff>335280</xdr:colOff>
          <xdr:row>57</xdr:row>
          <xdr:rowOff>182880</xdr:rowOff>
        </xdr:to>
        <xdr:sp macro="" textlink="">
          <xdr:nvSpPr>
            <xdr:cNvPr id="1072" name="optLanguage_Hmong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57</xdr:row>
          <xdr:rowOff>220980</xdr:rowOff>
        </xdr:from>
        <xdr:to>
          <xdr:col>7</xdr:col>
          <xdr:colOff>335280</xdr:colOff>
          <xdr:row>58</xdr:row>
          <xdr:rowOff>182880</xdr:rowOff>
        </xdr:to>
        <xdr:sp macro="" textlink="">
          <xdr:nvSpPr>
            <xdr:cNvPr id="1073" name="optLanguage_Armenian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58</xdr:row>
          <xdr:rowOff>205740</xdr:rowOff>
        </xdr:from>
        <xdr:to>
          <xdr:col>7</xdr:col>
          <xdr:colOff>335280</xdr:colOff>
          <xdr:row>59</xdr:row>
          <xdr:rowOff>167640</xdr:rowOff>
        </xdr:to>
        <xdr:sp macro="" textlink="">
          <xdr:nvSpPr>
            <xdr:cNvPr id="1074" name="optLanguage_Lao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59</xdr:row>
          <xdr:rowOff>190500</xdr:rowOff>
        </xdr:from>
        <xdr:to>
          <xdr:col>7</xdr:col>
          <xdr:colOff>335280</xdr:colOff>
          <xdr:row>60</xdr:row>
          <xdr:rowOff>152400</xdr:rowOff>
        </xdr:to>
        <xdr:sp macro="" textlink="">
          <xdr:nvSpPr>
            <xdr:cNvPr id="1075" name="optLanguage_Other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63</xdr:row>
          <xdr:rowOff>0</xdr:rowOff>
        </xdr:from>
        <xdr:to>
          <xdr:col>1</xdr:col>
          <xdr:colOff>358140</xdr:colOff>
          <xdr:row>65</xdr:row>
          <xdr:rowOff>38100</xdr:rowOff>
        </xdr:to>
        <xdr:sp macro="" textlink="">
          <xdr:nvSpPr>
            <xdr:cNvPr id="1076" name="fraContact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63</xdr:row>
          <xdr:rowOff>38100</xdr:rowOff>
        </xdr:from>
        <xdr:to>
          <xdr:col>1</xdr:col>
          <xdr:colOff>335280</xdr:colOff>
          <xdr:row>64</xdr:row>
          <xdr:rowOff>0</xdr:rowOff>
        </xdr:to>
        <xdr:sp macro="" textlink="">
          <xdr:nvSpPr>
            <xdr:cNvPr id="1077" name="optContact_Self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64</xdr:row>
          <xdr:rowOff>30480</xdr:rowOff>
        </xdr:from>
        <xdr:to>
          <xdr:col>1</xdr:col>
          <xdr:colOff>335280</xdr:colOff>
          <xdr:row>64</xdr:row>
          <xdr:rowOff>220980</xdr:rowOff>
        </xdr:to>
        <xdr:sp macro="" textlink="">
          <xdr:nvSpPr>
            <xdr:cNvPr id="1078" name="optContact_Conservator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64</xdr:row>
          <xdr:rowOff>30480</xdr:rowOff>
        </xdr:from>
        <xdr:to>
          <xdr:col>5</xdr:col>
          <xdr:colOff>411480</xdr:colOff>
          <xdr:row>64</xdr:row>
          <xdr:rowOff>220980</xdr:rowOff>
        </xdr:to>
        <xdr:sp macro="" textlink="">
          <xdr:nvSpPr>
            <xdr:cNvPr id="1079" name="cbxContact_Estate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144780</xdr:colOff>
          <xdr:row>64</xdr:row>
          <xdr:rowOff>30480</xdr:rowOff>
        </xdr:from>
        <xdr:to>
          <xdr:col>8</xdr:col>
          <xdr:colOff>411480</xdr:colOff>
          <xdr:row>64</xdr:row>
          <xdr:rowOff>220980</xdr:rowOff>
        </xdr:to>
        <xdr:sp macro="" textlink="">
          <xdr:nvSpPr>
            <xdr:cNvPr id="1080" name="cbxContact_Person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78</xdr:row>
          <xdr:rowOff>15240</xdr:rowOff>
        </xdr:from>
        <xdr:to>
          <xdr:col>1</xdr:col>
          <xdr:colOff>335280</xdr:colOff>
          <xdr:row>78</xdr:row>
          <xdr:rowOff>205740</xdr:rowOff>
        </xdr:to>
        <xdr:sp macro="" textlink="">
          <xdr:nvSpPr>
            <xdr:cNvPr id="1081" name="optInteractionVisits5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79</xdr:row>
          <xdr:rowOff>0</xdr:rowOff>
        </xdr:from>
        <xdr:to>
          <xdr:col>1</xdr:col>
          <xdr:colOff>335280</xdr:colOff>
          <xdr:row>79</xdr:row>
          <xdr:rowOff>190500</xdr:rowOff>
        </xdr:to>
        <xdr:sp macro="" textlink="">
          <xdr:nvSpPr>
            <xdr:cNvPr id="1082" name="optInteractionVisits6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74</xdr:row>
          <xdr:rowOff>15240</xdr:rowOff>
        </xdr:from>
        <xdr:to>
          <xdr:col>7</xdr:col>
          <xdr:colOff>358140</xdr:colOff>
          <xdr:row>80</xdr:row>
          <xdr:rowOff>0</xdr:rowOff>
        </xdr:to>
        <xdr:sp macro="" textlink="">
          <xdr:nvSpPr>
            <xdr:cNvPr id="1083" name="fraInteractionPhone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74</xdr:row>
          <xdr:rowOff>53340</xdr:rowOff>
        </xdr:from>
        <xdr:to>
          <xdr:col>7</xdr:col>
          <xdr:colOff>335280</xdr:colOff>
          <xdr:row>75</xdr:row>
          <xdr:rowOff>15240</xdr:rowOff>
        </xdr:to>
        <xdr:sp macro="" textlink="">
          <xdr:nvSpPr>
            <xdr:cNvPr id="1084" name="optInteractionPhone1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75</xdr:row>
          <xdr:rowOff>38100</xdr:rowOff>
        </xdr:from>
        <xdr:to>
          <xdr:col>7</xdr:col>
          <xdr:colOff>335280</xdr:colOff>
          <xdr:row>76</xdr:row>
          <xdr:rowOff>0</xdr:rowOff>
        </xdr:to>
        <xdr:sp macro="" textlink="">
          <xdr:nvSpPr>
            <xdr:cNvPr id="1085" name="optInteractionPhone2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76</xdr:row>
          <xdr:rowOff>30480</xdr:rowOff>
        </xdr:from>
        <xdr:to>
          <xdr:col>7</xdr:col>
          <xdr:colOff>335280</xdr:colOff>
          <xdr:row>76</xdr:row>
          <xdr:rowOff>220980</xdr:rowOff>
        </xdr:to>
        <xdr:sp macro="" textlink="">
          <xdr:nvSpPr>
            <xdr:cNvPr id="1086" name="optInteractionPhone3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77</xdr:row>
          <xdr:rowOff>30480</xdr:rowOff>
        </xdr:from>
        <xdr:to>
          <xdr:col>7</xdr:col>
          <xdr:colOff>335280</xdr:colOff>
          <xdr:row>77</xdr:row>
          <xdr:rowOff>220980</xdr:rowOff>
        </xdr:to>
        <xdr:sp macro="" textlink="">
          <xdr:nvSpPr>
            <xdr:cNvPr id="1087" name="optInteractionPhone4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78</xdr:row>
          <xdr:rowOff>15240</xdr:rowOff>
        </xdr:from>
        <xdr:to>
          <xdr:col>7</xdr:col>
          <xdr:colOff>335280</xdr:colOff>
          <xdr:row>78</xdr:row>
          <xdr:rowOff>205740</xdr:rowOff>
        </xdr:to>
        <xdr:sp macro="" textlink="">
          <xdr:nvSpPr>
            <xdr:cNvPr id="1088" name="optInteractionPhone5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79</xdr:row>
          <xdr:rowOff>0</xdr:rowOff>
        </xdr:from>
        <xdr:to>
          <xdr:col>7</xdr:col>
          <xdr:colOff>335280</xdr:colOff>
          <xdr:row>79</xdr:row>
          <xdr:rowOff>190500</xdr:rowOff>
        </xdr:to>
        <xdr:sp macro="" textlink="">
          <xdr:nvSpPr>
            <xdr:cNvPr id="1089" name="optInteractionPhone6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82</xdr:row>
          <xdr:rowOff>30480</xdr:rowOff>
        </xdr:from>
        <xdr:to>
          <xdr:col>1</xdr:col>
          <xdr:colOff>411480</xdr:colOff>
          <xdr:row>82</xdr:row>
          <xdr:rowOff>220980</xdr:rowOff>
        </xdr:to>
        <xdr:sp macro="" textlink="">
          <xdr:nvSpPr>
            <xdr:cNvPr id="1090" name="cbxOthrProg_MSSP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83</xdr:row>
          <xdr:rowOff>30480</xdr:rowOff>
        </xdr:from>
        <xdr:to>
          <xdr:col>1</xdr:col>
          <xdr:colOff>411480</xdr:colOff>
          <xdr:row>83</xdr:row>
          <xdr:rowOff>220980</xdr:rowOff>
        </xdr:to>
        <xdr:sp macro="" textlink="">
          <xdr:nvSpPr>
            <xdr:cNvPr id="1091" name="cbxOthrProg_NF_Waiver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84</xdr:row>
          <xdr:rowOff>30480</xdr:rowOff>
        </xdr:from>
        <xdr:to>
          <xdr:col>1</xdr:col>
          <xdr:colOff>411480</xdr:colOff>
          <xdr:row>84</xdr:row>
          <xdr:rowOff>220980</xdr:rowOff>
        </xdr:to>
        <xdr:sp macro="" textlink="">
          <xdr:nvSpPr>
            <xdr:cNvPr id="1092" name="cbxOthrProg_IHSS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144780</xdr:colOff>
          <xdr:row>83</xdr:row>
          <xdr:rowOff>30480</xdr:rowOff>
        </xdr:from>
        <xdr:to>
          <xdr:col>7</xdr:col>
          <xdr:colOff>411480</xdr:colOff>
          <xdr:row>83</xdr:row>
          <xdr:rowOff>220980</xdr:rowOff>
        </xdr:to>
        <xdr:sp macro="" textlink="">
          <xdr:nvSpPr>
            <xdr:cNvPr id="1093" name="cbxOthrProg_Linkages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144780</xdr:colOff>
          <xdr:row>84</xdr:row>
          <xdr:rowOff>30480</xdr:rowOff>
        </xdr:from>
        <xdr:to>
          <xdr:col>7</xdr:col>
          <xdr:colOff>411480</xdr:colOff>
          <xdr:row>84</xdr:row>
          <xdr:rowOff>220980</xdr:rowOff>
        </xdr:to>
        <xdr:sp macro="" textlink="">
          <xdr:nvSpPr>
            <xdr:cNvPr id="1094" name="cbxOthrProg_PACE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144780</xdr:colOff>
          <xdr:row>82</xdr:row>
          <xdr:rowOff>30480</xdr:rowOff>
        </xdr:from>
        <xdr:to>
          <xdr:col>7</xdr:col>
          <xdr:colOff>411480</xdr:colOff>
          <xdr:row>82</xdr:row>
          <xdr:rowOff>220980</xdr:rowOff>
        </xdr:to>
        <xdr:sp macro="" textlink="">
          <xdr:nvSpPr>
            <xdr:cNvPr id="1095" name="cbxOthrProg_CIL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85</xdr:row>
          <xdr:rowOff>30480</xdr:rowOff>
        </xdr:from>
        <xdr:to>
          <xdr:col>1</xdr:col>
          <xdr:colOff>411480</xdr:colOff>
          <xdr:row>85</xdr:row>
          <xdr:rowOff>220980</xdr:rowOff>
        </xdr:to>
        <xdr:sp macro="" textlink="">
          <xdr:nvSpPr>
            <xdr:cNvPr id="1096" name="cbxOthrProg_ADHC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144780</xdr:colOff>
          <xdr:row>85</xdr:row>
          <xdr:rowOff>30480</xdr:rowOff>
        </xdr:from>
        <xdr:to>
          <xdr:col>7</xdr:col>
          <xdr:colOff>411480</xdr:colOff>
          <xdr:row>85</xdr:row>
          <xdr:rowOff>220980</xdr:rowOff>
        </xdr:to>
        <xdr:sp macro="" textlink="">
          <xdr:nvSpPr>
            <xdr:cNvPr id="1097" name="cbxOthrProg_RegionalCtr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86</xdr:row>
          <xdr:rowOff>30480</xdr:rowOff>
        </xdr:from>
        <xdr:to>
          <xdr:col>1</xdr:col>
          <xdr:colOff>411480</xdr:colOff>
          <xdr:row>86</xdr:row>
          <xdr:rowOff>220980</xdr:rowOff>
        </xdr:to>
        <xdr:sp macro="" textlink="">
          <xdr:nvSpPr>
            <xdr:cNvPr id="1098" name="cbxOthrProg_ADC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144780</xdr:colOff>
          <xdr:row>86</xdr:row>
          <xdr:rowOff>30480</xdr:rowOff>
        </xdr:from>
        <xdr:to>
          <xdr:col>7</xdr:col>
          <xdr:colOff>411480</xdr:colOff>
          <xdr:row>86</xdr:row>
          <xdr:rowOff>220980</xdr:rowOff>
        </xdr:to>
        <xdr:sp macro="" textlink="">
          <xdr:nvSpPr>
            <xdr:cNvPr id="1099" name="cbxOthrProg_Other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205740</xdr:colOff>
          <xdr:row>6</xdr:row>
          <xdr:rowOff>30480</xdr:rowOff>
        </xdr:from>
        <xdr:to>
          <xdr:col>10</xdr:col>
          <xdr:colOff>68580</xdr:colOff>
          <xdr:row>7</xdr:row>
          <xdr:rowOff>30480</xdr:rowOff>
        </xdr:to>
        <xdr:sp macro="" textlink="">
          <xdr:nvSpPr>
            <xdr:cNvPr id="1100" name="Option Button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LO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243840</xdr:colOff>
          <xdr:row>6</xdr:row>
          <xdr:rowOff>30480</xdr:rowOff>
        </xdr:from>
        <xdr:to>
          <xdr:col>11</xdr:col>
          <xdr:colOff>106680</xdr:colOff>
          <xdr:row>7</xdr:row>
          <xdr:rowOff>30480</xdr:rowOff>
        </xdr:to>
        <xdr:sp macro="" textlink="">
          <xdr:nvSpPr>
            <xdr:cNvPr id="1101" name="Option Button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CCA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434340</xdr:colOff>
          <xdr:row>8</xdr:row>
          <xdr:rowOff>15240</xdr:rowOff>
        </xdr:from>
        <xdr:to>
          <xdr:col>1</xdr:col>
          <xdr:colOff>373380</xdr:colOff>
          <xdr:row>12</xdr:row>
          <xdr:rowOff>15240</xdr:rowOff>
        </xdr:to>
        <xdr:sp macro="" textlink="">
          <xdr:nvSpPr>
            <xdr:cNvPr id="2049" name="fraInfoUse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8</xdr:row>
          <xdr:rowOff>68580</xdr:rowOff>
        </xdr:from>
        <xdr:to>
          <xdr:col>1</xdr:col>
          <xdr:colOff>335280</xdr:colOff>
          <xdr:row>9</xdr:row>
          <xdr:rowOff>30480</xdr:rowOff>
        </xdr:to>
        <xdr:sp macro="" textlink="">
          <xdr:nvSpPr>
            <xdr:cNvPr id="2050" name="optInfoUse1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9</xdr:row>
          <xdr:rowOff>68580</xdr:rowOff>
        </xdr:from>
        <xdr:to>
          <xdr:col>1</xdr:col>
          <xdr:colOff>335280</xdr:colOff>
          <xdr:row>9</xdr:row>
          <xdr:rowOff>259080</xdr:rowOff>
        </xdr:to>
        <xdr:sp macro="" textlink="">
          <xdr:nvSpPr>
            <xdr:cNvPr id="2051" name="optInfoUse2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10</xdr:row>
          <xdr:rowOff>0</xdr:rowOff>
        </xdr:from>
        <xdr:to>
          <xdr:col>1</xdr:col>
          <xdr:colOff>335280</xdr:colOff>
          <xdr:row>10</xdr:row>
          <xdr:rowOff>190500</xdr:rowOff>
        </xdr:to>
        <xdr:sp macro="" textlink="">
          <xdr:nvSpPr>
            <xdr:cNvPr id="2052" name="optInfoUse3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11</xdr:row>
          <xdr:rowOff>15240</xdr:rowOff>
        </xdr:from>
        <xdr:to>
          <xdr:col>1</xdr:col>
          <xdr:colOff>335280</xdr:colOff>
          <xdr:row>11</xdr:row>
          <xdr:rowOff>205740</xdr:rowOff>
        </xdr:to>
        <xdr:sp macro="" textlink="">
          <xdr:nvSpPr>
            <xdr:cNvPr id="2053" name="optInfoUse4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4</xdr:row>
          <xdr:rowOff>30480</xdr:rowOff>
        </xdr:from>
        <xdr:to>
          <xdr:col>1</xdr:col>
          <xdr:colOff>411480</xdr:colOff>
          <xdr:row>4</xdr:row>
          <xdr:rowOff>220980</xdr:rowOff>
        </xdr:to>
        <xdr:sp macro="" textlink="">
          <xdr:nvSpPr>
            <xdr:cNvPr id="2054" name="cbxRecall_Season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5</xdr:row>
          <xdr:rowOff>30480</xdr:rowOff>
        </xdr:from>
        <xdr:to>
          <xdr:col>1</xdr:col>
          <xdr:colOff>411480</xdr:colOff>
          <xdr:row>5</xdr:row>
          <xdr:rowOff>220980</xdr:rowOff>
        </xdr:to>
        <xdr:sp macro="" textlink="">
          <xdr:nvSpPr>
            <xdr:cNvPr id="2055" name="cbxRecall_Room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144780</xdr:colOff>
          <xdr:row>4</xdr:row>
          <xdr:rowOff>30480</xdr:rowOff>
        </xdr:from>
        <xdr:to>
          <xdr:col>6</xdr:col>
          <xdr:colOff>411480</xdr:colOff>
          <xdr:row>4</xdr:row>
          <xdr:rowOff>220980</xdr:rowOff>
        </xdr:to>
        <xdr:sp macro="" textlink="">
          <xdr:nvSpPr>
            <xdr:cNvPr id="2056" name="cbxRecall_Names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144780</xdr:colOff>
          <xdr:row>5</xdr:row>
          <xdr:rowOff>30480</xdr:rowOff>
        </xdr:from>
        <xdr:to>
          <xdr:col>6</xdr:col>
          <xdr:colOff>411480</xdr:colOff>
          <xdr:row>5</xdr:row>
          <xdr:rowOff>220980</xdr:rowOff>
        </xdr:to>
        <xdr:sp macro="" textlink="">
          <xdr:nvSpPr>
            <xdr:cNvPr id="2057" name="cbxRecall_Resid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144780</xdr:colOff>
          <xdr:row>4</xdr:row>
          <xdr:rowOff>30480</xdr:rowOff>
        </xdr:from>
        <xdr:to>
          <xdr:col>11</xdr:col>
          <xdr:colOff>411480</xdr:colOff>
          <xdr:row>4</xdr:row>
          <xdr:rowOff>220980</xdr:rowOff>
        </xdr:to>
        <xdr:sp macro="" textlink="">
          <xdr:nvSpPr>
            <xdr:cNvPr id="2058" name="cbxRecall_None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434340</xdr:colOff>
          <xdr:row>14</xdr:row>
          <xdr:rowOff>15240</xdr:rowOff>
        </xdr:from>
        <xdr:to>
          <xdr:col>1</xdr:col>
          <xdr:colOff>373380</xdr:colOff>
          <xdr:row>18</xdr:row>
          <xdr:rowOff>30480</xdr:rowOff>
        </xdr:to>
        <xdr:sp macro="" textlink="">
          <xdr:nvSpPr>
            <xdr:cNvPr id="2059" name="fraDecisionMaking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14</xdr:row>
          <xdr:rowOff>53340</xdr:rowOff>
        </xdr:from>
        <xdr:to>
          <xdr:col>1</xdr:col>
          <xdr:colOff>335280</xdr:colOff>
          <xdr:row>15</xdr:row>
          <xdr:rowOff>15240</xdr:rowOff>
        </xdr:to>
        <xdr:sp macro="" textlink="">
          <xdr:nvSpPr>
            <xdr:cNvPr id="2060" name="optDecisionMaking1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15</xdr:row>
          <xdr:rowOff>38100</xdr:rowOff>
        </xdr:from>
        <xdr:to>
          <xdr:col>1</xdr:col>
          <xdr:colOff>335280</xdr:colOff>
          <xdr:row>16</xdr:row>
          <xdr:rowOff>0</xdr:rowOff>
        </xdr:to>
        <xdr:sp macro="" textlink="">
          <xdr:nvSpPr>
            <xdr:cNvPr id="2061" name="optDecisionMaking2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16</xdr:row>
          <xdr:rowOff>30480</xdr:rowOff>
        </xdr:from>
        <xdr:to>
          <xdr:col>1</xdr:col>
          <xdr:colOff>335280</xdr:colOff>
          <xdr:row>16</xdr:row>
          <xdr:rowOff>220980</xdr:rowOff>
        </xdr:to>
        <xdr:sp macro="" textlink="">
          <xdr:nvSpPr>
            <xdr:cNvPr id="2062" name="optDecisionMaking3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17</xdr:row>
          <xdr:rowOff>30480</xdr:rowOff>
        </xdr:from>
        <xdr:to>
          <xdr:col>1</xdr:col>
          <xdr:colOff>335280</xdr:colOff>
          <xdr:row>17</xdr:row>
          <xdr:rowOff>220980</xdr:rowOff>
        </xdr:to>
        <xdr:sp macro="" textlink="">
          <xdr:nvSpPr>
            <xdr:cNvPr id="2063" name="optDecisionMaking4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434340</xdr:colOff>
          <xdr:row>34</xdr:row>
          <xdr:rowOff>15240</xdr:rowOff>
        </xdr:from>
        <xdr:to>
          <xdr:col>1</xdr:col>
          <xdr:colOff>373380</xdr:colOff>
          <xdr:row>38</xdr:row>
          <xdr:rowOff>30480</xdr:rowOff>
        </xdr:to>
        <xdr:sp macro="" textlink="">
          <xdr:nvSpPr>
            <xdr:cNvPr id="2064" name="fraJudgment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34</xdr:row>
          <xdr:rowOff>68580</xdr:rowOff>
        </xdr:from>
        <xdr:to>
          <xdr:col>1</xdr:col>
          <xdr:colOff>335280</xdr:colOff>
          <xdr:row>35</xdr:row>
          <xdr:rowOff>30480</xdr:rowOff>
        </xdr:to>
        <xdr:sp macro="" textlink="">
          <xdr:nvSpPr>
            <xdr:cNvPr id="2065" name="optJudgment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35</xdr:row>
          <xdr:rowOff>30480</xdr:rowOff>
        </xdr:from>
        <xdr:to>
          <xdr:col>1</xdr:col>
          <xdr:colOff>335280</xdr:colOff>
          <xdr:row>35</xdr:row>
          <xdr:rowOff>220980</xdr:rowOff>
        </xdr:to>
        <xdr:sp macro="" textlink="">
          <xdr:nvSpPr>
            <xdr:cNvPr id="2066" name="optJudgment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35</xdr:row>
          <xdr:rowOff>297180</xdr:rowOff>
        </xdr:from>
        <xdr:to>
          <xdr:col>1</xdr:col>
          <xdr:colOff>335280</xdr:colOff>
          <xdr:row>36</xdr:row>
          <xdr:rowOff>182880</xdr:rowOff>
        </xdr:to>
        <xdr:sp macro="" textlink="">
          <xdr:nvSpPr>
            <xdr:cNvPr id="2067" name="optJudgment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37</xdr:row>
          <xdr:rowOff>30480</xdr:rowOff>
        </xdr:from>
        <xdr:to>
          <xdr:col>1</xdr:col>
          <xdr:colOff>335280</xdr:colOff>
          <xdr:row>37</xdr:row>
          <xdr:rowOff>220980</xdr:rowOff>
        </xdr:to>
        <xdr:sp macro="" textlink="">
          <xdr:nvSpPr>
            <xdr:cNvPr id="2068" name="optJudgment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434340</xdr:colOff>
          <xdr:row>20</xdr:row>
          <xdr:rowOff>0</xdr:rowOff>
        </xdr:from>
        <xdr:to>
          <xdr:col>1</xdr:col>
          <xdr:colOff>373380</xdr:colOff>
          <xdr:row>22</xdr:row>
          <xdr:rowOff>30480</xdr:rowOff>
        </xdr:to>
        <xdr:sp macro="" textlink="">
          <xdr:nvSpPr>
            <xdr:cNvPr id="2069" name="fraWandering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20</xdr:row>
          <xdr:rowOff>38100</xdr:rowOff>
        </xdr:from>
        <xdr:to>
          <xdr:col>1</xdr:col>
          <xdr:colOff>335280</xdr:colOff>
          <xdr:row>21</xdr:row>
          <xdr:rowOff>0</xdr:rowOff>
        </xdr:to>
        <xdr:sp macro="" textlink="">
          <xdr:nvSpPr>
            <xdr:cNvPr id="2070" name="optWandering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21</xdr:row>
          <xdr:rowOff>30480</xdr:rowOff>
        </xdr:from>
        <xdr:to>
          <xdr:col>1</xdr:col>
          <xdr:colOff>335280</xdr:colOff>
          <xdr:row>21</xdr:row>
          <xdr:rowOff>220980</xdr:rowOff>
        </xdr:to>
        <xdr:sp macro="" textlink="">
          <xdr:nvSpPr>
            <xdr:cNvPr id="2071" name="optWandering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434340</xdr:colOff>
          <xdr:row>24</xdr:row>
          <xdr:rowOff>15240</xdr:rowOff>
        </xdr:from>
        <xdr:to>
          <xdr:col>1</xdr:col>
          <xdr:colOff>373380</xdr:colOff>
          <xdr:row>27</xdr:row>
          <xdr:rowOff>53340</xdr:rowOff>
        </xdr:to>
        <xdr:sp macro="" textlink="">
          <xdr:nvSpPr>
            <xdr:cNvPr id="2072" name="fraDemands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24</xdr:row>
          <xdr:rowOff>53340</xdr:rowOff>
        </xdr:from>
        <xdr:to>
          <xdr:col>1</xdr:col>
          <xdr:colOff>335280</xdr:colOff>
          <xdr:row>25</xdr:row>
          <xdr:rowOff>15240</xdr:rowOff>
        </xdr:to>
        <xdr:sp macro="" textlink="">
          <xdr:nvSpPr>
            <xdr:cNvPr id="2073" name="optDemands1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25</xdr:row>
          <xdr:rowOff>38100</xdr:rowOff>
        </xdr:from>
        <xdr:to>
          <xdr:col>1</xdr:col>
          <xdr:colOff>335280</xdr:colOff>
          <xdr:row>26</xdr:row>
          <xdr:rowOff>0</xdr:rowOff>
        </xdr:to>
        <xdr:sp macro="" textlink="">
          <xdr:nvSpPr>
            <xdr:cNvPr id="2074" name="optDemands2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26</xdr:row>
          <xdr:rowOff>30480</xdr:rowOff>
        </xdr:from>
        <xdr:to>
          <xdr:col>1</xdr:col>
          <xdr:colOff>335280</xdr:colOff>
          <xdr:row>26</xdr:row>
          <xdr:rowOff>220980</xdr:rowOff>
        </xdr:to>
        <xdr:sp macro="" textlink="">
          <xdr:nvSpPr>
            <xdr:cNvPr id="2075" name="optDemands3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434340</xdr:colOff>
          <xdr:row>29</xdr:row>
          <xdr:rowOff>15240</xdr:rowOff>
        </xdr:from>
        <xdr:to>
          <xdr:col>1</xdr:col>
          <xdr:colOff>373380</xdr:colOff>
          <xdr:row>32</xdr:row>
          <xdr:rowOff>53340</xdr:rowOff>
        </xdr:to>
        <xdr:sp macro="" textlink="">
          <xdr:nvSpPr>
            <xdr:cNvPr id="2076" name="fraDisruptive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29</xdr:row>
          <xdr:rowOff>53340</xdr:rowOff>
        </xdr:from>
        <xdr:to>
          <xdr:col>1</xdr:col>
          <xdr:colOff>335280</xdr:colOff>
          <xdr:row>30</xdr:row>
          <xdr:rowOff>15240</xdr:rowOff>
        </xdr:to>
        <xdr:sp macro="" textlink="">
          <xdr:nvSpPr>
            <xdr:cNvPr id="2077" name="optDisruptive1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30</xdr:row>
          <xdr:rowOff>38100</xdr:rowOff>
        </xdr:from>
        <xdr:to>
          <xdr:col>1</xdr:col>
          <xdr:colOff>335280</xdr:colOff>
          <xdr:row>31</xdr:row>
          <xdr:rowOff>0</xdr:rowOff>
        </xdr:to>
        <xdr:sp macro="" textlink="">
          <xdr:nvSpPr>
            <xdr:cNvPr id="2078" name="optDisruptive2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31</xdr:row>
          <xdr:rowOff>30480</xdr:rowOff>
        </xdr:from>
        <xdr:to>
          <xdr:col>1</xdr:col>
          <xdr:colOff>335280</xdr:colOff>
          <xdr:row>31</xdr:row>
          <xdr:rowOff>220980</xdr:rowOff>
        </xdr:to>
        <xdr:sp macro="" textlink="">
          <xdr:nvSpPr>
            <xdr:cNvPr id="2079" name="optDisruptive3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70</xdr:row>
          <xdr:rowOff>30480</xdr:rowOff>
        </xdr:from>
        <xdr:to>
          <xdr:col>13</xdr:col>
          <xdr:colOff>91440</xdr:colOff>
          <xdr:row>70</xdr:row>
          <xdr:rowOff>297180</xdr:rowOff>
        </xdr:to>
        <xdr:sp macro="" textlink="">
          <xdr:nvSpPr>
            <xdr:cNvPr id="3073" name="fraCane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70</xdr:row>
          <xdr:rowOff>53340</xdr:rowOff>
        </xdr:from>
        <xdr:to>
          <xdr:col>5</xdr:col>
          <xdr:colOff>411480</xdr:colOff>
          <xdr:row>70</xdr:row>
          <xdr:rowOff>243840</xdr:rowOff>
        </xdr:to>
        <xdr:sp macro="" textlink="">
          <xdr:nvSpPr>
            <xdr:cNvPr id="3074" name="optCane1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144780</xdr:colOff>
          <xdr:row>70</xdr:row>
          <xdr:rowOff>53340</xdr:rowOff>
        </xdr:from>
        <xdr:to>
          <xdr:col>8</xdr:col>
          <xdr:colOff>411480</xdr:colOff>
          <xdr:row>70</xdr:row>
          <xdr:rowOff>243840</xdr:rowOff>
        </xdr:to>
        <xdr:sp macro="" textlink="">
          <xdr:nvSpPr>
            <xdr:cNvPr id="3075" name="optCane2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</xdr:colOff>
          <xdr:row>70</xdr:row>
          <xdr:rowOff>53340</xdr:rowOff>
        </xdr:from>
        <xdr:to>
          <xdr:col>11</xdr:col>
          <xdr:colOff>297180</xdr:colOff>
          <xdr:row>70</xdr:row>
          <xdr:rowOff>243840</xdr:rowOff>
        </xdr:to>
        <xdr:sp macro="" textlink="">
          <xdr:nvSpPr>
            <xdr:cNvPr id="3076" name="optCane3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13</xdr:row>
          <xdr:rowOff>15240</xdr:rowOff>
        </xdr:from>
        <xdr:to>
          <xdr:col>1</xdr:col>
          <xdr:colOff>358140</xdr:colOff>
          <xdr:row>18</xdr:row>
          <xdr:rowOff>30480</xdr:rowOff>
        </xdr:to>
        <xdr:sp macro="" textlink="">
          <xdr:nvSpPr>
            <xdr:cNvPr id="3077" name="fraBedMobility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13</xdr:row>
          <xdr:rowOff>53340</xdr:rowOff>
        </xdr:from>
        <xdr:to>
          <xdr:col>1</xdr:col>
          <xdr:colOff>335280</xdr:colOff>
          <xdr:row>14</xdr:row>
          <xdr:rowOff>15240</xdr:rowOff>
        </xdr:to>
        <xdr:sp macro="" textlink="">
          <xdr:nvSpPr>
            <xdr:cNvPr id="3078" name="optBedMobility1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14</xdr:row>
          <xdr:rowOff>38100</xdr:rowOff>
        </xdr:from>
        <xdr:to>
          <xdr:col>1</xdr:col>
          <xdr:colOff>335280</xdr:colOff>
          <xdr:row>15</xdr:row>
          <xdr:rowOff>0</xdr:rowOff>
        </xdr:to>
        <xdr:sp macro="" textlink="">
          <xdr:nvSpPr>
            <xdr:cNvPr id="3079" name="optBedMobility2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15</xdr:row>
          <xdr:rowOff>30480</xdr:rowOff>
        </xdr:from>
        <xdr:to>
          <xdr:col>1</xdr:col>
          <xdr:colOff>335280</xdr:colOff>
          <xdr:row>15</xdr:row>
          <xdr:rowOff>220980</xdr:rowOff>
        </xdr:to>
        <xdr:sp macro="" textlink="">
          <xdr:nvSpPr>
            <xdr:cNvPr id="3080" name="optBedMobility3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16</xdr:row>
          <xdr:rowOff>30480</xdr:rowOff>
        </xdr:from>
        <xdr:to>
          <xdr:col>1</xdr:col>
          <xdr:colOff>335280</xdr:colOff>
          <xdr:row>16</xdr:row>
          <xdr:rowOff>220980</xdr:rowOff>
        </xdr:to>
        <xdr:sp macro="" textlink="">
          <xdr:nvSpPr>
            <xdr:cNvPr id="3081" name="optBedMobility4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17</xdr:row>
          <xdr:rowOff>15240</xdr:rowOff>
        </xdr:from>
        <xdr:to>
          <xdr:col>1</xdr:col>
          <xdr:colOff>335280</xdr:colOff>
          <xdr:row>17</xdr:row>
          <xdr:rowOff>205740</xdr:rowOff>
        </xdr:to>
        <xdr:sp macro="" textlink="">
          <xdr:nvSpPr>
            <xdr:cNvPr id="3082" name="optBedMobility5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20</xdr:row>
          <xdr:rowOff>15240</xdr:rowOff>
        </xdr:from>
        <xdr:to>
          <xdr:col>1</xdr:col>
          <xdr:colOff>358140</xdr:colOff>
          <xdr:row>25</xdr:row>
          <xdr:rowOff>30480</xdr:rowOff>
        </xdr:to>
        <xdr:sp macro="" textlink="">
          <xdr:nvSpPr>
            <xdr:cNvPr id="3083" name="fraTransfer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20</xdr:row>
          <xdr:rowOff>53340</xdr:rowOff>
        </xdr:from>
        <xdr:to>
          <xdr:col>1</xdr:col>
          <xdr:colOff>335280</xdr:colOff>
          <xdr:row>21</xdr:row>
          <xdr:rowOff>15240</xdr:rowOff>
        </xdr:to>
        <xdr:sp macro="" textlink="">
          <xdr:nvSpPr>
            <xdr:cNvPr id="3084" name="optTransfer1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21</xdr:row>
          <xdr:rowOff>38100</xdr:rowOff>
        </xdr:from>
        <xdr:to>
          <xdr:col>1</xdr:col>
          <xdr:colOff>335280</xdr:colOff>
          <xdr:row>22</xdr:row>
          <xdr:rowOff>0</xdr:rowOff>
        </xdr:to>
        <xdr:sp macro="" textlink="">
          <xdr:nvSpPr>
            <xdr:cNvPr id="3085" name="optTransfer2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22</xdr:row>
          <xdr:rowOff>30480</xdr:rowOff>
        </xdr:from>
        <xdr:to>
          <xdr:col>1</xdr:col>
          <xdr:colOff>335280</xdr:colOff>
          <xdr:row>22</xdr:row>
          <xdr:rowOff>220980</xdr:rowOff>
        </xdr:to>
        <xdr:sp macro="" textlink="">
          <xdr:nvSpPr>
            <xdr:cNvPr id="3086" name="optTransfer3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23</xdr:row>
          <xdr:rowOff>30480</xdr:rowOff>
        </xdr:from>
        <xdr:to>
          <xdr:col>1</xdr:col>
          <xdr:colOff>335280</xdr:colOff>
          <xdr:row>23</xdr:row>
          <xdr:rowOff>220980</xdr:rowOff>
        </xdr:to>
        <xdr:sp macro="" textlink="">
          <xdr:nvSpPr>
            <xdr:cNvPr id="3087" name="optTransfer4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24</xdr:row>
          <xdr:rowOff>15240</xdr:rowOff>
        </xdr:from>
        <xdr:to>
          <xdr:col>1</xdr:col>
          <xdr:colOff>335280</xdr:colOff>
          <xdr:row>24</xdr:row>
          <xdr:rowOff>205740</xdr:rowOff>
        </xdr:to>
        <xdr:sp macro="" textlink="">
          <xdr:nvSpPr>
            <xdr:cNvPr id="3088" name="optTransfer5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27</xdr:row>
          <xdr:rowOff>15240</xdr:rowOff>
        </xdr:from>
        <xdr:to>
          <xdr:col>1</xdr:col>
          <xdr:colOff>358140</xdr:colOff>
          <xdr:row>32</xdr:row>
          <xdr:rowOff>30480</xdr:rowOff>
        </xdr:to>
        <xdr:sp macro="" textlink="">
          <xdr:nvSpPr>
            <xdr:cNvPr id="3089" name="fraLocomotion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27</xdr:row>
          <xdr:rowOff>53340</xdr:rowOff>
        </xdr:from>
        <xdr:to>
          <xdr:col>1</xdr:col>
          <xdr:colOff>335280</xdr:colOff>
          <xdr:row>28</xdr:row>
          <xdr:rowOff>15240</xdr:rowOff>
        </xdr:to>
        <xdr:sp macro="" textlink="">
          <xdr:nvSpPr>
            <xdr:cNvPr id="3090" name="optLocomotion1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28</xdr:row>
          <xdr:rowOff>38100</xdr:rowOff>
        </xdr:from>
        <xdr:to>
          <xdr:col>1</xdr:col>
          <xdr:colOff>335280</xdr:colOff>
          <xdr:row>29</xdr:row>
          <xdr:rowOff>0</xdr:rowOff>
        </xdr:to>
        <xdr:sp macro="" textlink="">
          <xdr:nvSpPr>
            <xdr:cNvPr id="3091" name="optLocomotion2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2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29</xdr:row>
          <xdr:rowOff>30480</xdr:rowOff>
        </xdr:from>
        <xdr:to>
          <xdr:col>1</xdr:col>
          <xdr:colOff>335280</xdr:colOff>
          <xdr:row>29</xdr:row>
          <xdr:rowOff>220980</xdr:rowOff>
        </xdr:to>
        <xdr:sp macro="" textlink="">
          <xdr:nvSpPr>
            <xdr:cNvPr id="3092" name="optLocomotion3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2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30</xdr:row>
          <xdr:rowOff>30480</xdr:rowOff>
        </xdr:from>
        <xdr:to>
          <xdr:col>1</xdr:col>
          <xdr:colOff>335280</xdr:colOff>
          <xdr:row>30</xdr:row>
          <xdr:rowOff>220980</xdr:rowOff>
        </xdr:to>
        <xdr:sp macro="" textlink="">
          <xdr:nvSpPr>
            <xdr:cNvPr id="3093" name="optLocomotion4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2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31</xdr:row>
          <xdr:rowOff>15240</xdr:rowOff>
        </xdr:from>
        <xdr:to>
          <xdr:col>1</xdr:col>
          <xdr:colOff>335280</xdr:colOff>
          <xdr:row>31</xdr:row>
          <xdr:rowOff>205740</xdr:rowOff>
        </xdr:to>
        <xdr:sp macro="" textlink="">
          <xdr:nvSpPr>
            <xdr:cNvPr id="3094" name="optLocomotion5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2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34</xdr:row>
          <xdr:rowOff>15240</xdr:rowOff>
        </xdr:from>
        <xdr:to>
          <xdr:col>1</xdr:col>
          <xdr:colOff>358140</xdr:colOff>
          <xdr:row>39</xdr:row>
          <xdr:rowOff>30480</xdr:rowOff>
        </xdr:to>
        <xdr:sp macro="" textlink="">
          <xdr:nvSpPr>
            <xdr:cNvPr id="3095" name="fraDressing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2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34</xdr:row>
          <xdr:rowOff>53340</xdr:rowOff>
        </xdr:from>
        <xdr:to>
          <xdr:col>1</xdr:col>
          <xdr:colOff>335280</xdr:colOff>
          <xdr:row>35</xdr:row>
          <xdr:rowOff>15240</xdr:rowOff>
        </xdr:to>
        <xdr:sp macro="" textlink="">
          <xdr:nvSpPr>
            <xdr:cNvPr id="3096" name="optDressing1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2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35</xdr:row>
          <xdr:rowOff>38100</xdr:rowOff>
        </xdr:from>
        <xdr:to>
          <xdr:col>1</xdr:col>
          <xdr:colOff>335280</xdr:colOff>
          <xdr:row>36</xdr:row>
          <xdr:rowOff>0</xdr:rowOff>
        </xdr:to>
        <xdr:sp macro="" textlink="">
          <xdr:nvSpPr>
            <xdr:cNvPr id="3097" name="optDressing2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2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36</xdr:row>
          <xdr:rowOff>30480</xdr:rowOff>
        </xdr:from>
        <xdr:to>
          <xdr:col>1</xdr:col>
          <xdr:colOff>335280</xdr:colOff>
          <xdr:row>36</xdr:row>
          <xdr:rowOff>220980</xdr:rowOff>
        </xdr:to>
        <xdr:sp macro="" textlink="">
          <xdr:nvSpPr>
            <xdr:cNvPr id="3098" name="optDressing3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2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37</xdr:row>
          <xdr:rowOff>30480</xdr:rowOff>
        </xdr:from>
        <xdr:to>
          <xdr:col>1</xdr:col>
          <xdr:colOff>335280</xdr:colOff>
          <xdr:row>37</xdr:row>
          <xdr:rowOff>220980</xdr:rowOff>
        </xdr:to>
        <xdr:sp macro="" textlink="">
          <xdr:nvSpPr>
            <xdr:cNvPr id="3099" name="optDressing4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2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38</xdr:row>
          <xdr:rowOff>15240</xdr:rowOff>
        </xdr:from>
        <xdr:to>
          <xdr:col>1</xdr:col>
          <xdr:colOff>335280</xdr:colOff>
          <xdr:row>38</xdr:row>
          <xdr:rowOff>205740</xdr:rowOff>
        </xdr:to>
        <xdr:sp macro="" textlink="">
          <xdr:nvSpPr>
            <xdr:cNvPr id="3100" name="optDressing5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2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41</xdr:row>
          <xdr:rowOff>15240</xdr:rowOff>
        </xdr:from>
        <xdr:to>
          <xdr:col>1</xdr:col>
          <xdr:colOff>358140</xdr:colOff>
          <xdr:row>46</xdr:row>
          <xdr:rowOff>38100</xdr:rowOff>
        </xdr:to>
        <xdr:sp macro="" textlink="">
          <xdr:nvSpPr>
            <xdr:cNvPr id="3101" name="fraEating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2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41</xdr:row>
          <xdr:rowOff>53340</xdr:rowOff>
        </xdr:from>
        <xdr:to>
          <xdr:col>1</xdr:col>
          <xdr:colOff>335280</xdr:colOff>
          <xdr:row>42</xdr:row>
          <xdr:rowOff>15240</xdr:rowOff>
        </xdr:to>
        <xdr:sp macro="" textlink="">
          <xdr:nvSpPr>
            <xdr:cNvPr id="3102" name="optEating1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2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42</xdr:row>
          <xdr:rowOff>38100</xdr:rowOff>
        </xdr:from>
        <xdr:to>
          <xdr:col>1</xdr:col>
          <xdr:colOff>335280</xdr:colOff>
          <xdr:row>43</xdr:row>
          <xdr:rowOff>0</xdr:rowOff>
        </xdr:to>
        <xdr:sp macro="" textlink="">
          <xdr:nvSpPr>
            <xdr:cNvPr id="3103" name="optEating2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2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43</xdr:row>
          <xdr:rowOff>30480</xdr:rowOff>
        </xdr:from>
        <xdr:to>
          <xdr:col>1</xdr:col>
          <xdr:colOff>335280</xdr:colOff>
          <xdr:row>43</xdr:row>
          <xdr:rowOff>220980</xdr:rowOff>
        </xdr:to>
        <xdr:sp macro="" textlink="">
          <xdr:nvSpPr>
            <xdr:cNvPr id="3104" name="optEating3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2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44</xdr:row>
          <xdr:rowOff>30480</xdr:rowOff>
        </xdr:from>
        <xdr:to>
          <xdr:col>1</xdr:col>
          <xdr:colOff>335280</xdr:colOff>
          <xdr:row>44</xdr:row>
          <xdr:rowOff>220980</xdr:rowOff>
        </xdr:to>
        <xdr:sp macro="" textlink="">
          <xdr:nvSpPr>
            <xdr:cNvPr id="3105" name="optEating4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2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45</xdr:row>
          <xdr:rowOff>15240</xdr:rowOff>
        </xdr:from>
        <xdr:to>
          <xdr:col>1</xdr:col>
          <xdr:colOff>335280</xdr:colOff>
          <xdr:row>45</xdr:row>
          <xdr:rowOff>205740</xdr:rowOff>
        </xdr:to>
        <xdr:sp macro="" textlink="">
          <xdr:nvSpPr>
            <xdr:cNvPr id="3106" name="optEating5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2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48</xdr:row>
          <xdr:rowOff>15240</xdr:rowOff>
        </xdr:from>
        <xdr:to>
          <xdr:col>1</xdr:col>
          <xdr:colOff>358140</xdr:colOff>
          <xdr:row>53</xdr:row>
          <xdr:rowOff>30480</xdr:rowOff>
        </xdr:to>
        <xdr:sp macro="" textlink="">
          <xdr:nvSpPr>
            <xdr:cNvPr id="3107" name="fraToiletUse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2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48</xdr:row>
          <xdr:rowOff>53340</xdr:rowOff>
        </xdr:from>
        <xdr:to>
          <xdr:col>1</xdr:col>
          <xdr:colOff>335280</xdr:colOff>
          <xdr:row>49</xdr:row>
          <xdr:rowOff>15240</xdr:rowOff>
        </xdr:to>
        <xdr:sp macro="" textlink="">
          <xdr:nvSpPr>
            <xdr:cNvPr id="3108" name="optToiletUse1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2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49</xdr:row>
          <xdr:rowOff>38100</xdr:rowOff>
        </xdr:from>
        <xdr:to>
          <xdr:col>1</xdr:col>
          <xdr:colOff>335280</xdr:colOff>
          <xdr:row>50</xdr:row>
          <xdr:rowOff>0</xdr:rowOff>
        </xdr:to>
        <xdr:sp macro="" textlink="">
          <xdr:nvSpPr>
            <xdr:cNvPr id="3109" name="optToiletUse2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2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50</xdr:row>
          <xdr:rowOff>30480</xdr:rowOff>
        </xdr:from>
        <xdr:to>
          <xdr:col>1</xdr:col>
          <xdr:colOff>335280</xdr:colOff>
          <xdr:row>50</xdr:row>
          <xdr:rowOff>220980</xdr:rowOff>
        </xdr:to>
        <xdr:sp macro="" textlink="">
          <xdr:nvSpPr>
            <xdr:cNvPr id="3110" name="optToiletUse3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2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51</xdr:row>
          <xdr:rowOff>30480</xdr:rowOff>
        </xdr:from>
        <xdr:to>
          <xdr:col>1</xdr:col>
          <xdr:colOff>335280</xdr:colOff>
          <xdr:row>51</xdr:row>
          <xdr:rowOff>220980</xdr:rowOff>
        </xdr:to>
        <xdr:sp macro="" textlink="">
          <xdr:nvSpPr>
            <xdr:cNvPr id="3111" name="optToiletUse4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2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52</xdr:row>
          <xdr:rowOff>15240</xdr:rowOff>
        </xdr:from>
        <xdr:to>
          <xdr:col>1</xdr:col>
          <xdr:colOff>335280</xdr:colOff>
          <xdr:row>52</xdr:row>
          <xdr:rowOff>205740</xdr:rowOff>
        </xdr:to>
        <xdr:sp macro="" textlink="">
          <xdr:nvSpPr>
            <xdr:cNvPr id="3112" name="optToiletUse5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2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55</xdr:row>
          <xdr:rowOff>15240</xdr:rowOff>
        </xdr:from>
        <xdr:to>
          <xdr:col>1</xdr:col>
          <xdr:colOff>358140</xdr:colOff>
          <xdr:row>60</xdr:row>
          <xdr:rowOff>30480</xdr:rowOff>
        </xdr:to>
        <xdr:sp macro="" textlink="">
          <xdr:nvSpPr>
            <xdr:cNvPr id="3113" name="fraPersonalHygiene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2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55</xdr:row>
          <xdr:rowOff>53340</xdr:rowOff>
        </xdr:from>
        <xdr:to>
          <xdr:col>1</xdr:col>
          <xdr:colOff>335280</xdr:colOff>
          <xdr:row>56</xdr:row>
          <xdr:rowOff>15240</xdr:rowOff>
        </xdr:to>
        <xdr:sp macro="" textlink="">
          <xdr:nvSpPr>
            <xdr:cNvPr id="3114" name="optPersonalHygiene1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2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56</xdr:row>
          <xdr:rowOff>38100</xdr:rowOff>
        </xdr:from>
        <xdr:to>
          <xdr:col>1</xdr:col>
          <xdr:colOff>335280</xdr:colOff>
          <xdr:row>57</xdr:row>
          <xdr:rowOff>0</xdr:rowOff>
        </xdr:to>
        <xdr:sp macro="" textlink="">
          <xdr:nvSpPr>
            <xdr:cNvPr id="3115" name="optPersonalHygiene2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2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57</xdr:row>
          <xdr:rowOff>30480</xdr:rowOff>
        </xdr:from>
        <xdr:to>
          <xdr:col>1</xdr:col>
          <xdr:colOff>335280</xdr:colOff>
          <xdr:row>57</xdr:row>
          <xdr:rowOff>220980</xdr:rowOff>
        </xdr:to>
        <xdr:sp macro="" textlink="">
          <xdr:nvSpPr>
            <xdr:cNvPr id="3116" name="optPersonalHygiene3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2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58</xdr:row>
          <xdr:rowOff>30480</xdr:rowOff>
        </xdr:from>
        <xdr:to>
          <xdr:col>1</xdr:col>
          <xdr:colOff>335280</xdr:colOff>
          <xdr:row>58</xdr:row>
          <xdr:rowOff>220980</xdr:rowOff>
        </xdr:to>
        <xdr:sp macro="" textlink="">
          <xdr:nvSpPr>
            <xdr:cNvPr id="3117" name="optPersonalHygiene4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2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59</xdr:row>
          <xdr:rowOff>15240</xdr:rowOff>
        </xdr:from>
        <xdr:to>
          <xdr:col>1</xdr:col>
          <xdr:colOff>335280</xdr:colOff>
          <xdr:row>59</xdr:row>
          <xdr:rowOff>205740</xdr:rowOff>
        </xdr:to>
        <xdr:sp macro="" textlink="">
          <xdr:nvSpPr>
            <xdr:cNvPr id="3118" name="optPersonalHygiene5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2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62</xdr:row>
          <xdr:rowOff>15240</xdr:rowOff>
        </xdr:from>
        <xdr:to>
          <xdr:col>1</xdr:col>
          <xdr:colOff>358140</xdr:colOff>
          <xdr:row>67</xdr:row>
          <xdr:rowOff>30480</xdr:rowOff>
        </xdr:to>
        <xdr:sp macro="" textlink="">
          <xdr:nvSpPr>
            <xdr:cNvPr id="3119" name="fraBathing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2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62</xdr:row>
          <xdr:rowOff>53340</xdr:rowOff>
        </xdr:from>
        <xdr:to>
          <xdr:col>1</xdr:col>
          <xdr:colOff>335280</xdr:colOff>
          <xdr:row>63</xdr:row>
          <xdr:rowOff>15240</xdr:rowOff>
        </xdr:to>
        <xdr:sp macro="" textlink="">
          <xdr:nvSpPr>
            <xdr:cNvPr id="3120" name="optBathing1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2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63</xdr:row>
          <xdr:rowOff>38100</xdr:rowOff>
        </xdr:from>
        <xdr:to>
          <xdr:col>1</xdr:col>
          <xdr:colOff>335280</xdr:colOff>
          <xdr:row>64</xdr:row>
          <xdr:rowOff>0</xdr:rowOff>
        </xdr:to>
        <xdr:sp macro="" textlink="">
          <xdr:nvSpPr>
            <xdr:cNvPr id="3121" name="optBathing2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2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64</xdr:row>
          <xdr:rowOff>30480</xdr:rowOff>
        </xdr:from>
        <xdr:to>
          <xdr:col>1</xdr:col>
          <xdr:colOff>335280</xdr:colOff>
          <xdr:row>64</xdr:row>
          <xdr:rowOff>220980</xdr:rowOff>
        </xdr:to>
        <xdr:sp macro="" textlink="">
          <xdr:nvSpPr>
            <xdr:cNvPr id="3122" name="optBathing3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2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65</xdr:row>
          <xdr:rowOff>30480</xdr:rowOff>
        </xdr:from>
        <xdr:to>
          <xdr:col>1</xdr:col>
          <xdr:colOff>335280</xdr:colOff>
          <xdr:row>65</xdr:row>
          <xdr:rowOff>220980</xdr:rowOff>
        </xdr:to>
        <xdr:sp macro="" textlink="">
          <xdr:nvSpPr>
            <xdr:cNvPr id="3123" name="optBathing4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2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66</xdr:row>
          <xdr:rowOff>15240</xdr:rowOff>
        </xdr:from>
        <xdr:to>
          <xdr:col>1</xdr:col>
          <xdr:colOff>335280</xdr:colOff>
          <xdr:row>66</xdr:row>
          <xdr:rowOff>205740</xdr:rowOff>
        </xdr:to>
        <xdr:sp macro="" textlink="">
          <xdr:nvSpPr>
            <xdr:cNvPr id="3124" name="optBathing5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2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72</xdr:row>
          <xdr:rowOff>30480</xdr:rowOff>
        </xdr:from>
        <xdr:to>
          <xdr:col>13</xdr:col>
          <xdr:colOff>91440</xdr:colOff>
          <xdr:row>72</xdr:row>
          <xdr:rowOff>297180</xdr:rowOff>
        </xdr:to>
        <xdr:sp macro="" textlink="">
          <xdr:nvSpPr>
            <xdr:cNvPr id="3125" name="fraWalker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2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72</xdr:row>
          <xdr:rowOff>53340</xdr:rowOff>
        </xdr:from>
        <xdr:to>
          <xdr:col>5</xdr:col>
          <xdr:colOff>411480</xdr:colOff>
          <xdr:row>72</xdr:row>
          <xdr:rowOff>243840</xdr:rowOff>
        </xdr:to>
        <xdr:sp macro="" textlink="">
          <xdr:nvSpPr>
            <xdr:cNvPr id="3126" name="optWalker1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2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144780</xdr:colOff>
          <xdr:row>72</xdr:row>
          <xdr:rowOff>53340</xdr:rowOff>
        </xdr:from>
        <xdr:to>
          <xdr:col>8</xdr:col>
          <xdr:colOff>411480</xdr:colOff>
          <xdr:row>72</xdr:row>
          <xdr:rowOff>243840</xdr:rowOff>
        </xdr:to>
        <xdr:sp macro="" textlink="">
          <xdr:nvSpPr>
            <xdr:cNvPr id="3127" name="optWalker2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2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</xdr:colOff>
          <xdr:row>72</xdr:row>
          <xdr:rowOff>53340</xdr:rowOff>
        </xdr:from>
        <xdr:to>
          <xdr:col>11</xdr:col>
          <xdr:colOff>297180</xdr:colOff>
          <xdr:row>72</xdr:row>
          <xdr:rowOff>243840</xdr:rowOff>
        </xdr:to>
        <xdr:sp macro="" textlink="">
          <xdr:nvSpPr>
            <xdr:cNvPr id="3128" name="optWalker3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2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74</xdr:row>
          <xdr:rowOff>30480</xdr:rowOff>
        </xdr:from>
        <xdr:to>
          <xdr:col>13</xdr:col>
          <xdr:colOff>91440</xdr:colOff>
          <xdr:row>74</xdr:row>
          <xdr:rowOff>297180</xdr:rowOff>
        </xdr:to>
        <xdr:sp macro="" textlink="">
          <xdr:nvSpPr>
            <xdr:cNvPr id="3129" name="fraWheelchair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2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74</xdr:row>
          <xdr:rowOff>68580</xdr:rowOff>
        </xdr:from>
        <xdr:to>
          <xdr:col>5</xdr:col>
          <xdr:colOff>411480</xdr:colOff>
          <xdr:row>74</xdr:row>
          <xdr:rowOff>259080</xdr:rowOff>
        </xdr:to>
        <xdr:sp macro="" textlink="">
          <xdr:nvSpPr>
            <xdr:cNvPr id="3130" name="optWheelchair1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2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144780</xdr:colOff>
          <xdr:row>74</xdr:row>
          <xdr:rowOff>68580</xdr:rowOff>
        </xdr:from>
        <xdr:to>
          <xdr:col>8</xdr:col>
          <xdr:colOff>411480</xdr:colOff>
          <xdr:row>74</xdr:row>
          <xdr:rowOff>259080</xdr:rowOff>
        </xdr:to>
        <xdr:sp macro="" textlink="">
          <xdr:nvSpPr>
            <xdr:cNvPr id="3131" name="Option Button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2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</xdr:colOff>
          <xdr:row>74</xdr:row>
          <xdr:rowOff>68580</xdr:rowOff>
        </xdr:from>
        <xdr:to>
          <xdr:col>11</xdr:col>
          <xdr:colOff>297180</xdr:colOff>
          <xdr:row>74</xdr:row>
          <xdr:rowOff>259080</xdr:rowOff>
        </xdr:to>
        <xdr:sp macro="" textlink="">
          <xdr:nvSpPr>
            <xdr:cNvPr id="3132" name="Option Button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2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76</xdr:row>
          <xdr:rowOff>30480</xdr:rowOff>
        </xdr:from>
        <xdr:to>
          <xdr:col>13</xdr:col>
          <xdr:colOff>91440</xdr:colOff>
          <xdr:row>76</xdr:row>
          <xdr:rowOff>297180</xdr:rowOff>
        </xdr:to>
        <xdr:sp macro="" textlink="">
          <xdr:nvSpPr>
            <xdr:cNvPr id="3133" name="fraDressingDevices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2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76</xdr:row>
          <xdr:rowOff>68580</xdr:rowOff>
        </xdr:from>
        <xdr:to>
          <xdr:col>5</xdr:col>
          <xdr:colOff>411480</xdr:colOff>
          <xdr:row>76</xdr:row>
          <xdr:rowOff>259080</xdr:rowOff>
        </xdr:to>
        <xdr:sp macro="" textlink="">
          <xdr:nvSpPr>
            <xdr:cNvPr id="3134" name="optDressingDevices1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2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144780</xdr:colOff>
          <xdr:row>76</xdr:row>
          <xdr:rowOff>68580</xdr:rowOff>
        </xdr:from>
        <xdr:to>
          <xdr:col>8</xdr:col>
          <xdr:colOff>411480</xdr:colOff>
          <xdr:row>76</xdr:row>
          <xdr:rowOff>259080</xdr:rowOff>
        </xdr:to>
        <xdr:sp macro="" textlink="">
          <xdr:nvSpPr>
            <xdr:cNvPr id="3135" name="optDressingDevices2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2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</xdr:colOff>
          <xdr:row>76</xdr:row>
          <xdr:rowOff>68580</xdr:rowOff>
        </xdr:from>
        <xdr:to>
          <xdr:col>11</xdr:col>
          <xdr:colOff>297180</xdr:colOff>
          <xdr:row>76</xdr:row>
          <xdr:rowOff>259080</xdr:rowOff>
        </xdr:to>
        <xdr:sp macro="" textlink="">
          <xdr:nvSpPr>
            <xdr:cNvPr id="3136" name="optDressingDevices3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2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78</xdr:row>
          <xdr:rowOff>30480</xdr:rowOff>
        </xdr:from>
        <xdr:to>
          <xdr:col>13</xdr:col>
          <xdr:colOff>91440</xdr:colOff>
          <xdr:row>78</xdr:row>
          <xdr:rowOff>297180</xdr:rowOff>
        </xdr:to>
        <xdr:sp macro="" textlink="">
          <xdr:nvSpPr>
            <xdr:cNvPr id="3137" name="fraAssistiveFeeding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2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78</xdr:row>
          <xdr:rowOff>53340</xdr:rowOff>
        </xdr:from>
        <xdr:to>
          <xdr:col>5</xdr:col>
          <xdr:colOff>411480</xdr:colOff>
          <xdr:row>78</xdr:row>
          <xdr:rowOff>243840</xdr:rowOff>
        </xdr:to>
        <xdr:sp macro="" textlink="">
          <xdr:nvSpPr>
            <xdr:cNvPr id="3138" name="optFeedingDevices1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2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144780</xdr:colOff>
          <xdr:row>78</xdr:row>
          <xdr:rowOff>53340</xdr:rowOff>
        </xdr:from>
        <xdr:to>
          <xdr:col>8</xdr:col>
          <xdr:colOff>411480</xdr:colOff>
          <xdr:row>78</xdr:row>
          <xdr:rowOff>243840</xdr:rowOff>
        </xdr:to>
        <xdr:sp macro="" textlink="">
          <xdr:nvSpPr>
            <xdr:cNvPr id="3139" name="optFeedingDevices2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2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</xdr:colOff>
          <xdr:row>78</xdr:row>
          <xdr:rowOff>53340</xdr:rowOff>
        </xdr:from>
        <xdr:to>
          <xdr:col>11</xdr:col>
          <xdr:colOff>297180</xdr:colOff>
          <xdr:row>78</xdr:row>
          <xdr:rowOff>243840</xdr:rowOff>
        </xdr:to>
        <xdr:sp macro="" textlink="">
          <xdr:nvSpPr>
            <xdr:cNvPr id="3140" name="optFeedingDevices3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2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80</xdr:row>
          <xdr:rowOff>30480</xdr:rowOff>
        </xdr:from>
        <xdr:to>
          <xdr:col>13</xdr:col>
          <xdr:colOff>91440</xdr:colOff>
          <xdr:row>80</xdr:row>
          <xdr:rowOff>297180</xdr:rowOff>
        </xdr:to>
        <xdr:sp macro="" textlink="">
          <xdr:nvSpPr>
            <xdr:cNvPr id="3141" name="fraShowerChair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2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80</xdr:row>
          <xdr:rowOff>68580</xdr:rowOff>
        </xdr:from>
        <xdr:to>
          <xdr:col>5</xdr:col>
          <xdr:colOff>411480</xdr:colOff>
          <xdr:row>80</xdr:row>
          <xdr:rowOff>259080</xdr:rowOff>
        </xdr:to>
        <xdr:sp macro="" textlink="">
          <xdr:nvSpPr>
            <xdr:cNvPr id="3142" name="optShowerChair1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2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144780</xdr:colOff>
          <xdr:row>80</xdr:row>
          <xdr:rowOff>68580</xdr:rowOff>
        </xdr:from>
        <xdr:to>
          <xdr:col>8</xdr:col>
          <xdr:colOff>411480</xdr:colOff>
          <xdr:row>80</xdr:row>
          <xdr:rowOff>259080</xdr:rowOff>
        </xdr:to>
        <xdr:sp macro="" textlink="">
          <xdr:nvSpPr>
            <xdr:cNvPr id="3143" name="optShowerChair2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2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</xdr:colOff>
          <xdr:row>80</xdr:row>
          <xdr:rowOff>68580</xdr:rowOff>
        </xdr:from>
        <xdr:to>
          <xdr:col>11</xdr:col>
          <xdr:colOff>297180</xdr:colOff>
          <xdr:row>80</xdr:row>
          <xdr:rowOff>259080</xdr:rowOff>
        </xdr:to>
        <xdr:sp macro="" textlink="">
          <xdr:nvSpPr>
            <xdr:cNvPr id="3144" name="optShowerChair3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2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82</xdr:row>
          <xdr:rowOff>30480</xdr:rowOff>
        </xdr:from>
        <xdr:to>
          <xdr:col>13</xdr:col>
          <xdr:colOff>91440</xdr:colOff>
          <xdr:row>82</xdr:row>
          <xdr:rowOff>297180</xdr:rowOff>
        </xdr:to>
        <xdr:sp macro="" textlink="">
          <xdr:nvSpPr>
            <xdr:cNvPr id="3145" name="fraGrabBar_Toilet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2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82</xdr:row>
          <xdr:rowOff>68580</xdr:rowOff>
        </xdr:from>
        <xdr:to>
          <xdr:col>5</xdr:col>
          <xdr:colOff>411480</xdr:colOff>
          <xdr:row>82</xdr:row>
          <xdr:rowOff>259080</xdr:rowOff>
        </xdr:to>
        <xdr:sp macro="" textlink="">
          <xdr:nvSpPr>
            <xdr:cNvPr id="3146" name="optGrabBar_Toilet1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2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144780</xdr:colOff>
          <xdr:row>82</xdr:row>
          <xdr:rowOff>68580</xdr:rowOff>
        </xdr:from>
        <xdr:to>
          <xdr:col>8</xdr:col>
          <xdr:colOff>411480</xdr:colOff>
          <xdr:row>82</xdr:row>
          <xdr:rowOff>259080</xdr:rowOff>
        </xdr:to>
        <xdr:sp macro="" textlink="">
          <xdr:nvSpPr>
            <xdr:cNvPr id="3147" name="optGrabBar_Toilet2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2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</xdr:colOff>
          <xdr:row>82</xdr:row>
          <xdr:rowOff>68580</xdr:rowOff>
        </xdr:from>
        <xdr:to>
          <xdr:col>11</xdr:col>
          <xdr:colOff>297180</xdr:colOff>
          <xdr:row>82</xdr:row>
          <xdr:rowOff>259080</xdr:rowOff>
        </xdr:to>
        <xdr:sp macro="" textlink="">
          <xdr:nvSpPr>
            <xdr:cNvPr id="3148" name="optGrabBar_Toilet3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2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84</xdr:row>
          <xdr:rowOff>30480</xdr:rowOff>
        </xdr:from>
        <xdr:to>
          <xdr:col>13</xdr:col>
          <xdr:colOff>91440</xdr:colOff>
          <xdr:row>84</xdr:row>
          <xdr:rowOff>297180</xdr:rowOff>
        </xdr:to>
        <xdr:sp macro="" textlink="">
          <xdr:nvSpPr>
            <xdr:cNvPr id="3149" name="fraGrabBar_TubShower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2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84</xdr:row>
          <xdr:rowOff>68580</xdr:rowOff>
        </xdr:from>
        <xdr:to>
          <xdr:col>5</xdr:col>
          <xdr:colOff>411480</xdr:colOff>
          <xdr:row>84</xdr:row>
          <xdr:rowOff>259080</xdr:rowOff>
        </xdr:to>
        <xdr:sp macro="" textlink="">
          <xdr:nvSpPr>
            <xdr:cNvPr id="3150" name="optGrabBar_TubShower1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2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144780</xdr:colOff>
          <xdr:row>84</xdr:row>
          <xdr:rowOff>68580</xdr:rowOff>
        </xdr:from>
        <xdr:to>
          <xdr:col>8</xdr:col>
          <xdr:colOff>411480</xdr:colOff>
          <xdr:row>84</xdr:row>
          <xdr:rowOff>259080</xdr:rowOff>
        </xdr:to>
        <xdr:sp macro="" textlink="">
          <xdr:nvSpPr>
            <xdr:cNvPr id="3151" name="optGrabBar_TubShower2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2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</xdr:colOff>
          <xdr:row>84</xdr:row>
          <xdr:rowOff>68580</xdr:rowOff>
        </xdr:from>
        <xdr:to>
          <xdr:col>11</xdr:col>
          <xdr:colOff>297180</xdr:colOff>
          <xdr:row>84</xdr:row>
          <xdr:rowOff>259080</xdr:rowOff>
        </xdr:to>
        <xdr:sp macro="" textlink="">
          <xdr:nvSpPr>
            <xdr:cNvPr id="3152" name="optGrabBar_TubShower3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2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86</xdr:row>
          <xdr:rowOff>30480</xdr:rowOff>
        </xdr:from>
        <xdr:to>
          <xdr:col>13</xdr:col>
          <xdr:colOff>91440</xdr:colOff>
          <xdr:row>86</xdr:row>
          <xdr:rowOff>297180</xdr:rowOff>
        </xdr:to>
        <xdr:sp macro="" textlink="">
          <xdr:nvSpPr>
            <xdr:cNvPr id="3153" name="fraTransferAid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2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86</xdr:row>
          <xdr:rowOff>68580</xdr:rowOff>
        </xdr:from>
        <xdr:to>
          <xdr:col>5</xdr:col>
          <xdr:colOff>411480</xdr:colOff>
          <xdr:row>86</xdr:row>
          <xdr:rowOff>259080</xdr:rowOff>
        </xdr:to>
        <xdr:sp macro="" textlink="">
          <xdr:nvSpPr>
            <xdr:cNvPr id="3154" name="optTransferAid1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2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144780</xdr:colOff>
          <xdr:row>86</xdr:row>
          <xdr:rowOff>68580</xdr:rowOff>
        </xdr:from>
        <xdr:to>
          <xdr:col>8</xdr:col>
          <xdr:colOff>411480</xdr:colOff>
          <xdr:row>86</xdr:row>
          <xdr:rowOff>259080</xdr:rowOff>
        </xdr:to>
        <xdr:sp macro="" textlink="">
          <xdr:nvSpPr>
            <xdr:cNvPr id="3155" name="optTransferAid2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2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</xdr:colOff>
          <xdr:row>86</xdr:row>
          <xdr:rowOff>68580</xdr:rowOff>
        </xdr:from>
        <xdr:to>
          <xdr:col>11</xdr:col>
          <xdr:colOff>297180</xdr:colOff>
          <xdr:row>86</xdr:row>
          <xdr:rowOff>259080</xdr:rowOff>
        </xdr:to>
        <xdr:sp macro="" textlink="">
          <xdr:nvSpPr>
            <xdr:cNvPr id="3156" name="optTransferAid3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2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88</xdr:row>
          <xdr:rowOff>30480</xdr:rowOff>
        </xdr:from>
        <xdr:to>
          <xdr:col>13</xdr:col>
          <xdr:colOff>91440</xdr:colOff>
          <xdr:row>88</xdr:row>
          <xdr:rowOff>297180</xdr:rowOff>
        </xdr:to>
        <xdr:sp macro="" textlink="">
          <xdr:nvSpPr>
            <xdr:cNvPr id="3157" name="fraTubShower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2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88</xdr:row>
          <xdr:rowOff>68580</xdr:rowOff>
        </xdr:from>
        <xdr:to>
          <xdr:col>5</xdr:col>
          <xdr:colOff>411480</xdr:colOff>
          <xdr:row>88</xdr:row>
          <xdr:rowOff>259080</xdr:rowOff>
        </xdr:to>
        <xdr:sp macro="" textlink="">
          <xdr:nvSpPr>
            <xdr:cNvPr id="3158" name="optTubShower1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2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144780</xdr:colOff>
          <xdr:row>88</xdr:row>
          <xdr:rowOff>68580</xdr:rowOff>
        </xdr:from>
        <xdr:to>
          <xdr:col>8</xdr:col>
          <xdr:colOff>411480</xdr:colOff>
          <xdr:row>88</xdr:row>
          <xdr:rowOff>259080</xdr:rowOff>
        </xdr:to>
        <xdr:sp macro="" textlink="">
          <xdr:nvSpPr>
            <xdr:cNvPr id="3159" name="optTubShower2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2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</xdr:colOff>
          <xdr:row>88</xdr:row>
          <xdr:rowOff>68580</xdr:rowOff>
        </xdr:from>
        <xdr:to>
          <xdr:col>11</xdr:col>
          <xdr:colOff>297180</xdr:colOff>
          <xdr:row>88</xdr:row>
          <xdr:rowOff>259080</xdr:rowOff>
        </xdr:to>
        <xdr:sp macro="" textlink="">
          <xdr:nvSpPr>
            <xdr:cNvPr id="3160" name="optTubShower3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2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90</xdr:row>
          <xdr:rowOff>30480</xdr:rowOff>
        </xdr:from>
        <xdr:to>
          <xdr:col>13</xdr:col>
          <xdr:colOff>91440</xdr:colOff>
          <xdr:row>90</xdr:row>
          <xdr:rowOff>297180</xdr:rowOff>
        </xdr:to>
        <xdr:sp macro="" textlink="">
          <xdr:nvSpPr>
            <xdr:cNvPr id="3161" name="fraHandheldShower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2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90</xdr:row>
          <xdr:rowOff>53340</xdr:rowOff>
        </xdr:from>
        <xdr:to>
          <xdr:col>5</xdr:col>
          <xdr:colOff>411480</xdr:colOff>
          <xdr:row>90</xdr:row>
          <xdr:rowOff>243840</xdr:rowOff>
        </xdr:to>
        <xdr:sp macro="" textlink="">
          <xdr:nvSpPr>
            <xdr:cNvPr id="3162" name="optHandheldShower1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2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144780</xdr:colOff>
          <xdr:row>90</xdr:row>
          <xdr:rowOff>53340</xdr:rowOff>
        </xdr:from>
        <xdr:to>
          <xdr:col>8</xdr:col>
          <xdr:colOff>411480</xdr:colOff>
          <xdr:row>90</xdr:row>
          <xdr:rowOff>243840</xdr:rowOff>
        </xdr:to>
        <xdr:sp macro="" textlink="">
          <xdr:nvSpPr>
            <xdr:cNvPr id="3163" name="optHandheldShower2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2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</xdr:colOff>
          <xdr:row>90</xdr:row>
          <xdr:rowOff>53340</xdr:rowOff>
        </xdr:from>
        <xdr:to>
          <xdr:col>11</xdr:col>
          <xdr:colOff>297180</xdr:colOff>
          <xdr:row>90</xdr:row>
          <xdr:rowOff>243840</xdr:rowOff>
        </xdr:to>
        <xdr:sp macro="" textlink="">
          <xdr:nvSpPr>
            <xdr:cNvPr id="3164" name="optHandheldShower3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2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92</xdr:row>
          <xdr:rowOff>30480</xdr:rowOff>
        </xdr:from>
        <xdr:to>
          <xdr:col>13</xdr:col>
          <xdr:colOff>91440</xdr:colOff>
          <xdr:row>92</xdr:row>
          <xdr:rowOff>297180</xdr:rowOff>
        </xdr:to>
        <xdr:sp macro="" textlink="">
          <xdr:nvSpPr>
            <xdr:cNvPr id="3165" name="fraRaisedToiletSeat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2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92</xdr:row>
          <xdr:rowOff>68580</xdr:rowOff>
        </xdr:from>
        <xdr:to>
          <xdr:col>5</xdr:col>
          <xdr:colOff>411480</xdr:colOff>
          <xdr:row>92</xdr:row>
          <xdr:rowOff>259080</xdr:rowOff>
        </xdr:to>
        <xdr:sp macro="" textlink="">
          <xdr:nvSpPr>
            <xdr:cNvPr id="3166" name="optRaisedToiletSeat1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2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144780</xdr:colOff>
          <xdr:row>92</xdr:row>
          <xdr:rowOff>68580</xdr:rowOff>
        </xdr:from>
        <xdr:to>
          <xdr:col>8</xdr:col>
          <xdr:colOff>411480</xdr:colOff>
          <xdr:row>92</xdr:row>
          <xdr:rowOff>259080</xdr:rowOff>
        </xdr:to>
        <xdr:sp macro="" textlink="">
          <xdr:nvSpPr>
            <xdr:cNvPr id="3167" name="optRaisedToiletSeat2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2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</xdr:colOff>
          <xdr:row>92</xdr:row>
          <xdr:rowOff>68580</xdr:rowOff>
        </xdr:from>
        <xdr:to>
          <xdr:col>11</xdr:col>
          <xdr:colOff>297180</xdr:colOff>
          <xdr:row>92</xdr:row>
          <xdr:rowOff>259080</xdr:rowOff>
        </xdr:to>
        <xdr:sp macro="" textlink="">
          <xdr:nvSpPr>
            <xdr:cNvPr id="3168" name="optRaisedToiletSeat3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2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94</xdr:row>
          <xdr:rowOff>30480</xdr:rowOff>
        </xdr:from>
        <xdr:to>
          <xdr:col>13</xdr:col>
          <xdr:colOff>91440</xdr:colOff>
          <xdr:row>94</xdr:row>
          <xdr:rowOff>297180</xdr:rowOff>
        </xdr:to>
        <xdr:sp macro="" textlink="">
          <xdr:nvSpPr>
            <xdr:cNvPr id="3169" name="fraOtherAids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2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94</xdr:row>
          <xdr:rowOff>68580</xdr:rowOff>
        </xdr:from>
        <xdr:to>
          <xdr:col>5</xdr:col>
          <xdr:colOff>411480</xdr:colOff>
          <xdr:row>94</xdr:row>
          <xdr:rowOff>259080</xdr:rowOff>
        </xdr:to>
        <xdr:sp macro="" textlink="">
          <xdr:nvSpPr>
            <xdr:cNvPr id="3170" name="optOtherAids1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2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144780</xdr:colOff>
          <xdr:row>94</xdr:row>
          <xdr:rowOff>68580</xdr:rowOff>
        </xdr:from>
        <xdr:to>
          <xdr:col>8</xdr:col>
          <xdr:colOff>411480</xdr:colOff>
          <xdr:row>94</xdr:row>
          <xdr:rowOff>259080</xdr:rowOff>
        </xdr:to>
        <xdr:sp macro="" textlink="">
          <xdr:nvSpPr>
            <xdr:cNvPr id="3171" name="optOtherAids2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2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</xdr:colOff>
          <xdr:row>94</xdr:row>
          <xdr:rowOff>68580</xdr:rowOff>
        </xdr:from>
        <xdr:to>
          <xdr:col>11</xdr:col>
          <xdr:colOff>297180</xdr:colOff>
          <xdr:row>94</xdr:row>
          <xdr:rowOff>259080</xdr:rowOff>
        </xdr:to>
        <xdr:sp macro="" textlink="">
          <xdr:nvSpPr>
            <xdr:cNvPr id="3172" name="optOtherAids3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2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97</xdr:row>
          <xdr:rowOff>220980</xdr:rowOff>
        </xdr:from>
        <xdr:to>
          <xdr:col>13</xdr:col>
          <xdr:colOff>91440</xdr:colOff>
          <xdr:row>99</xdr:row>
          <xdr:rowOff>30480</xdr:rowOff>
        </xdr:to>
        <xdr:sp macro="" textlink="">
          <xdr:nvSpPr>
            <xdr:cNvPr id="3173" name="fraAmbulatoryStatus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2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98</xdr:row>
          <xdr:rowOff>30480</xdr:rowOff>
        </xdr:from>
        <xdr:to>
          <xdr:col>5</xdr:col>
          <xdr:colOff>381000</xdr:colOff>
          <xdr:row>98</xdr:row>
          <xdr:rowOff>220980</xdr:rowOff>
        </xdr:to>
        <xdr:sp macro="" textlink="">
          <xdr:nvSpPr>
            <xdr:cNvPr id="3174" name="Option Button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2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106680</xdr:colOff>
          <xdr:row>98</xdr:row>
          <xdr:rowOff>30480</xdr:rowOff>
        </xdr:from>
        <xdr:to>
          <xdr:col>9</xdr:col>
          <xdr:colOff>373380</xdr:colOff>
          <xdr:row>98</xdr:row>
          <xdr:rowOff>220980</xdr:rowOff>
        </xdr:to>
        <xdr:sp macro="" textlink="">
          <xdr:nvSpPr>
            <xdr:cNvPr id="3175" name="Option Button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2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144780</xdr:colOff>
          <xdr:row>102</xdr:row>
          <xdr:rowOff>30480</xdr:rowOff>
        </xdr:from>
        <xdr:to>
          <xdr:col>0</xdr:col>
          <xdr:colOff>411480</xdr:colOff>
          <xdr:row>102</xdr:row>
          <xdr:rowOff>220980</xdr:rowOff>
        </xdr:to>
        <xdr:sp macro="" textlink="">
          <xdr:nvSpPr>
            <xdr:cNvPr id="3176" name="cbxCapable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2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144780</xdr:colOff>
          <xdr:row>103</xdr:row>
          <xdr:rowOff>30480</xdr:rowOff>
        </xdr:from>
        <xdr:to>
          <xdr:col>0</xdr:col>
          <xdr:colOff>411480</xdr:colOff>
          <xdr:row>103</xdr:row>
          <xdr:rowOff>220980</xdr:rowOff>
        </xdr:to>
        <xdr:sp macro="" textlink="">
          <xdr:nvSpPr>
            <xdr:cNvPr id="3177" name="cbxCapable_wEquipment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200-00006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144780</xdr:colOff>
          <xdr:row>105</xdr:row>
          <xdr:rowOff>30480</xdr:rowOff>
        </xdr:from>
        <xdr:to>
          <xdr:col>0</xdr:col>
          <xdr:colOff>411480</xdr:colOff>
          <xdr:row>105</xdr:row>
          <xdr:rowOff>220980</xdr:rowOff>
        </xdr:to>
        <xdr:sp macro="" textlink="">
          <xdr:nvSpPr>
            <xdr:cNvPr id="3178" name="cbxCapable_wTraining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2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144780</xdr:colOff>
          <xdr:row>107</xdr:row>
          <xdr:rowOff>30480</xdr:rowOff>
        </xdr:from>
        <xdr:to>
          <xdr:col>0</xdr:col>
          <xdr:colOff>411480</xdr:colOff>
          <xdr:row>107</xdr:row>
          <xdr:rowOff>220980</xdr:rowOff>
        </xdr:to>
        <xdr:sp macro="" textlink="">
          <xdr:nvSpPr>
            <xdr:cNvPr id="3179" name="cbxCapable_NA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2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116</xdr:row>
          <xdr:rowOff>15240</xdr:rowOff>
        </xdr:from>
        <xdr:to>
          <xdr:col>1</xdr:col>
          <xdr:colOff>358140</xdr:colOff>
          <xdr:row>118</xdr:row>
          <xdr:rowOff>220980</xdr:rowOff>
        </xdr:to>
        <xdr:sp macro="" textlink="">
          <xdr:nvSpPr>
            <xdr:cNvPr id="3180" name="fraBladder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2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116</xdr:row>
          <xdr:rowOff>53340</xdr:rowOff>
        </xdr:from>
        <xdr:to>
          <xdr:col>1</xdr:col>
          <xdr:colOff>335280</xdr:colOff>
          <xdr:row>117</xdr:row>
          <xdr:rowOff>15240</xdr:rowOff>
        </xdr:to>
        <xdr:sp macro="" textlink="">
          <xdr:nvSpPr>
            <xdr:cNvPr id="3181" name="optBladder1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2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117</xdr:row>
          <xdr:rowOff>30480</xdr:rowOff>
        </xdr:from>
        <xdr:to>
          <xdr:col>1</xdr:col>
          <xdr:colOff>335280</xdr:colOff>
          <xdr:row>117</xdr:row>
          <xdr:rowOff>220980</xdr:rowOff>
        </xdr:to>
        <xdr:sp macro="" textlink="">
          <xdr:nvSpPr>
            <xdr:cNvPr id="3182" name="optBladder3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2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118</xdr:row>
          <xdr:rowOff>30480</xdr:rowOff>
        </xdr:from>
        <xdr:to>
          <xdr:col>1</xdr:col>
          <xdr:colOff>335280</xdr:colOff>
          <xdr:row>118</xdr:row>
          <xdr:rowOff>220980</xdr:rowOff>
        </xdr:to>
        <xdr:sp macro="" textlink="">
          <xdr:nvSpPr>
            <xdr:cNvPr id="3183" name="optBladder4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200-00006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121</xdr:row>
          <xdr:rowOff>15240</xdr:rowOff>
        </xdr:from>
        <xdr:to>
          <xdr:col>1</xdr:col>
          <xdr:colOff>358140</xdr:colOff>
          <xdr:row>123</xdr:row>
          <xdr:rowOff>220980</xdr:rowOff>
        </xdr:to>
        <xdr:sp macro="" textlink="">
          <xdr:nvSpPr>
            <xdr:cNvPr id="3184" name="fraBowel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2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121</xdr:row>
          <xdr:rowOff>53340</xdr:rowOff>
        </xdr:from>
        <xdr:to>
          <xdr:col>1</xdr:col>
          <xdr:colOff>335280</xdr:colOff>
          <xdr:row>122</xdr:row>
          <xdr:rowOff>15240</xdr:rowOff>
        </xdr:to>
        <xdr:sp macro="" textlink="">
          <xdr:nvSpPr>
            <xdr:cNvPr id="3185" name="optBowel1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200-00007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122</xdr:row>
          <xdr:rowOff>30480</xdr:rowOff>
        </xdr:from>
        <xdr:to>
          <xdr:col>1</xdr:col>
          <xdr:colOff>335280</xdr:colOff>
          <xdr:row>122</xdr:row>
          <xdr:rowOff>220980</xdr:rowOff>
        </xdr:to>
        <xdr:sp macro="" textlink="">
          <xdr:nvSpPr>
            <xdr:cNvPr id="3186" name="optBowel3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200-00007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123</xdr:row>
          <xdr:rowOff>30480</xdr:rowOff>
        </xdr:from>
        <xdr:to>
          <xdr:col>1</xdr:col>
          <xdr:colOff>335280</xdr:colOff>
          <xdr:row>123</xdr:row>
          <xdr:rowOff>220980</xdr:rowOff>
        </xdr:to>
        <xdr:sp macro="" textlink="">
          <xdr:nvSpPr>
            <xdr:cNvPr id="3187" name="optBowel4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200-00007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144780</xdr:colOff>
          <xdr:row>116</xdr:row>
          <xdr:rowOff>30480</xdr:rowOff>
        </xdr:from>
        <xdr:to>
          <xdr:col>6</xdr:col>
          <xdr:colOff>411480</xdr:colOff>
          <xdr:row>116</xdr:row>
          <xdr:rowOff>220980</xdr:rowOff>
        </xdr:to>
        <xdr:sp macro="" textlink="">
          <xdr:nvSpPr>
            <xdr:cNvPr id="3188" name="optBladder_NeedsAsst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200-00007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144780</xdr:colOff>
          <xdr:row>116</xdr:row>
          <xdr:rowOff>30480</xdr:rowOff>
        </xdr:from>
        <xdr:to>
          <xdr:col>10</xdr:col>
          <xdr:colOff>411480</xdr:colOff>
          <xdr:row>116</xdr:row>
          <xdr:rowOff>220980</xdr:rowOff>
        </xdr:to>
        <xdr:sp macro="" textlink="">
          <xdr:nvSpPr>
            <xdr:cNvPr id="3189" name="optBladder_SelfManaged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2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115</xdr:row>
          <xdr:rowOff>220980</xdr:rowOff>
        </xdr:from>
        <xdr:to>
          <xdr:col>13</xdr:col>
          <xdr:colOff>106680</xdr:colOff>
          <xdr:row>117</xdr:row>
          <xdr:rowOff>30480</xdr:rowOff>
        </xdr:to>
        <xdr:sp macro="" textlink="">
          <xdr:nvSpPr>
            <xdr:cNvPr id="3190" name="fraBladder_Asst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200-00007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144780</xdr:colOff>
          <xdr:row>121</xdr:row>
          <xdr:rowOff>30480</xdr:rowOff>
        </xdr:from>
        <xdr:to>
          <xdr:col>6</xdr:col>
          <xdr:colOff>411480</xdr:colOff>
          <xdr:row>121</xdr:row>
          <xdr:rowOff>220980</xdr:rowOff>
        </xdr:to>
        <xdr:sp macro="" textlink="">
          <xdr:nvSpPr>
            <xdr:cNvPr id="3191" name="optBowel_NeedsAsst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200-00007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144780</xdr:colOff>
          <xdr:row>121</xdr:row>
          <xdr:rowOff>30480</xdr:rowOff>
        </xdr:from>
        <xdr:to>
          <xdr:col>10</xdr:col>
          <xdr:colOff>411480</xdr:colOff>
          <xdr:row>121</xdr:row>
          <xdr:rowOff>220980</xdr:rowOff>
        </xdr:to>
        <xdr:sp macro="" textlink="">
          <xdr:nvSpPr>
            <xdr:cNvPr id="3192" name="optBowel_SelfManaged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2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120</xdr:row>
          <xdr:rowOff>220980</xdr:rowOff>
        </xdr:from>
        <xdr:to>
          <xdr:col>13</xdr:col>
          <xdr:colOff>106680</xdr:colOff>
          <xdr:row>122</xdr:row>
          <xdr:rowOff>30480</xdr:rowOff>
        </xdr:to>
        <xdr:sp macro="" textlink="">
          <xdr:nvSpPr>
            <xdr:cNvPr id="3193" name="fraBowel_Asst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00000000-0008-0000-0200-00007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5</xdr:row>
          <xdr:rowOff>15240</xdr:rowOff>
        </xdr:from>
        <xdr:to>
          <xdr:col>1</xdr:col>
          <xdr:colOff>358140</xdr:colOff>
          <xdr:row>9</xdr:row>
          <xdr:rowOff>30480</xdr:rowOff>
        </xdr:to>
        <xdr:sp macro="" textlink="">
          <xdr:nvSpPr>
            <xdr:cNvPr id="4097" name="fraHearingPatterns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</xdr:row>
          <xdr:rowOff>30480</xdr:rowOff>
        </xdr:from>
        <xdr:to>
          <xdr:col>1</xdr:col>
          <xdr:colOff>335280</xdr:colOff>
          <xdr:row>5</xdr:row>
          <xdr:rowOff>220980</xdr:rowOff>
        </xdr:to>
        <xdr:sp macro="" textlink="">
          <xdr:nvSpPr>
            <xdr:cNvPr id="4098" name="optHearingPatterns1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6</xdr:row>
          <xdr:rowOff>30480</xdr:rowOff>
        </xdr:from>
        <xdr:to>
          <xdr:col>1</xdr:col>
          <xdr:colOff>335280</xdr:colOff>
          <xdr:row>6</xdr:row>
          <xdr:rowOff>220980</xdr:rowOff>
        </xdr:to>
        <xdr:sp macro="" textlink="">
          <xdr:nvSpPr>
            <xdr:cNvPr id="4099" name="optHearingPatterns2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7</xdr:row>
          <xdr:rowOff>30480</xdr:rowOff>
        </xdr:from>
        <xdr:to>
          <xdr:col>1</xdr:col>
          <xdr:colOff>335280</xdr:colOff>
          <xdr:row>7</xdr:row>
          <xdr:rowOff>220980</xdr:rowOff>
        </xdr:to>
        <xdr:sp macro="" textlink="">
          <xdr:nvSpPr>
            <xdr:cNvPr id="4100" name="optHearingPatterns3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8</xdr:row>
          <xdr:rowOff>30480</xdr:rowOff>
        </xdr:from>
        <xdr:to>
          <xdr:col>1</xdr:col>
          <xdr:colOff>335280</xdr:colOff>
          <xdr:row>8</xdr:row>
          <xdr:rowOff>220980</xdr:rowOff>
        </xdr:to>
        <xdr:sp macro="" textlink="">
          <xdr:nvSpPr>
            <xdr:cNvPr id="4101" name="optHearingPatterns4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11</xdr:row>
          <xdr:rowOff>30480</xdr:rowOff>
        </xdr:from>
        <xdr:to>
          <xdr:col>1</xdr:col>
          <xdr:colOff>335280</xdr:colOff>
          <xdr:row>11</xdr:row>
          <xdr:rowOff>220980</xdr:rowOff>
        </xdr:to>
        <xdr:sp macro="" textlink="">
          <xdr:nvSpPr>
            <xdr:cNvPr id="4102" name="cbxHearing_AidSeldomUsed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12</xdr:row>
          <xdr:rowOff>30480</xdr:rowOff>
        </xdr:from>
        <xdr:to>
          <xdr:col>1</xdr:col>
          <xdr:colOff>335280</xdr:colOff>
          <xdr:row>12</xdr:row>
          <xdr:rowOff>220980</xdr:rowOff>
        </xdr:to>
        <xdr:sp macro="" textlink="">
          <xdr:nvSpPr>
            <xdr:cNvPr id="4103" name="cbxHearing_OtherCommunication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13</xdr:row>
          <xdr:rowOff>30480</xdr:rowOff>
        </xdr:from>
        <xdr:to>
          <xdr:col>1</xdr:col>
          <xdr:colOff>335280</xdr:colOff>
          <xdr:row>13</xdr:row>
          <xdr:rowOff>220980</xdr:rowOff>
        </xdr:to>
        <xdr:sp macro="" textlink="">
          <xdr:nvSpPr>
            <xdr:cNvPr id="4104" name="cbxHearing_AidNeeded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14</xdr:row>
          <xdr:rowOff>30480</xdr:rowOff>
        </xdr:from>
        <xdr:to>
          <xdr:col>1</xdr:col>
          <xdr:colOff>335280</xdr:colOff>
          <xdr:row>14</xdr:row>
          <xdr:rowOff>220980</xdr:rowOff>
        </xdr:to>
        <xdr:sp macro="" textlink="">
          <xdr:nvSpPr>
            <xdr:cNvPr id="4105" name="cbxHearing_AidUsed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15</xdr:row>
          <xdr:rowOff>30480</xdr:rowOff>
        </xdr:from>
        <xdr:to>
          <xdr:col>1</xdr:col>
          <xdr:colOff>335280</xdr:colOff>
          <xdr:row>15</xdr:row>
          <xdr:rowOff>220980</xdr:rowOff>
        </xdr:to>
        <xdr:sp macro="" textlink="">
          <xdr:nvSpPr>
            <xdr:cNvPr id="4106" name="cbxHearing_NoDevice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18</xdr:row>
          <xdr:rowOff>30480</xdr:rowOff>
        </xdr:from>
        <xdr:to>
          <xdr:col>1</xdr:col>
          <xdr:colOff>335280</xdr:colOff>
          <xdr:row>18</xdr:row>
          <xdr:rowOff>220980</xdr:rowOff>
        </xdr:to>
        <xdr:sp macro="" textlink="">
          <xdr:nvSpPr>
            <xdr:cNvPr id="4107" name="cbxExpression_Speech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19</xdr:row>
          <xdr:rowOff>30480</xdr:rowOff>
        </xdr:from>
        <xdr:to>
          <xdr:col>1</xdr:col>
          <xdr:colOff>335280</xdr:colOff>
          <xdr:row>19</xdr:row>
          <xdr:rowOff>220980</xdr:rowOff>
        </xdr:to>
        <xdr:sp macro="" textlink="">
          <xdr:nvSpPr>
            <xdr:cNvPr id="4108" name="cbxExpression_Writing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20</xdr:row>
          <xdr:rowOff>30480</xdr:rowOff>
        </xdr:from>
        <xdr:to>
          <xdr:col>1</xdr:col>
          <xdr:colOff>335280</xdr:colOff>
          <xdr:row>20</xdr:row>
          <xdr:rowOff>220980</xdr:rowOff>
        </xdr:to>
        <xdr:sp macro="" textlink="">
          <xdr:nvSpPr>
            <xdr:cNvPr id="4109" name="cbxExpression_SignBraille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21</xdr:row>
          <xdr:rowOff>30480</xdr:rowOff>
        </xdr:from>
        <xdr:to>
          <xdr:col>1</xdr:col>
          <xdr:colOff>335280</xdr:colOff>
          <xdr:row>21</xdr:row>
          <xdr:rowOff>220980</xdr:rowOff>
        </xdr:to>
        <xdr:sp macro="" textlink="">
          <xdr:nvSpPr>
            <xdr:cNvPr id="4110" name="cbxExpression_Gestures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22</xdr:row>
          <xdr:rowOff>30480</xdr:rowOff>
        </xdr:from>
        <xdr:to>
          <xdr:col>1</xdr:col>
          <xdr:colOff>335280</xdr:colOff>
          <xdr:row>22</xdr:row>
          <xdr:rowOff>220980</xdr:rowOff>
        </xdr:to>
        <xdr:sp macro="" textlink="">
          <xdr:nvSpPr>
            <xdr:cNvPr id="4111" name="cbxExpression_ComBoard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23</xdr:row>
          <xdr:rowOff>30480</xdr:rowOff>
        </xdr:from>
        <xdr:to>
          <xdr:col>1</xdr:col>
          <xdr:colOff>335280</xdr:colOff>
          <xdr:row>23</xdr:row>
          <xdr:rowOff>220980</xdr:rowOff>
        </xdr:to>
        <xdr:sp macro="" textlink="">
          <xdr:nvSpPr>
            <xdr:cNvPr id="4112" name="cbxExpression_Other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26</xdr:row>
          <xdr:rowOff>15240</xdr:rowOff>
        </xdr:from>
        <xdr:to>
          <xdr:col>1</xdr:col>
          <xdr:colOff>358140</xdr:colOff>
          <xdr:row>30</xdr:row>
          <xdr:rowOff>30480</xdr:rowOff>
        </xdr:to>
        <xdr:sp macro="" textlink="">
          <xdr:nvSpPr>
            <xdr:cNvPr id="4113" name="fraUnderstood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26</xdr:row>
          <xdr:rowOff>30480</xdr:rowOff>
        </xdr:from>
        <xdr:to>
          <xdr:col>1</xdr:col>
          <xdr:colOff>335280</xdr:colOff>
          <xdr:row>26</xdr:row>
          <xdr:rowOff>220980</xdr:rowOff>
        </xdr:to>
        <xdr:sp macro="" textlink="">
          <xdr:nvSpPr>
            <xdr:cNvPr id="4114" name="optUnderstood1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27</xdr:row>
          <xdr:rowOff>30480</xdr:rowOff>
        </xdr:from>
        <xdr:to>
          <xdr:col>1</xdr:col>
          <xdr:colOff>335280</xdr:colOff>
          <xdr:row>27</xdr:row>
          <xdr:rowOff>220980</xdr:rowOff>
        </xdr:to>
        <xdr:sp macro="" textlink="">
          <xdr:nvSpPr>
            <xdr:cNvPr id="4115" name="optUnderstood2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28</xdr:row>
          <xdr:rowOff>30480</xdr:rowOff>
        </xdr:from>
        <xdr:to>
          <xdr:col>1</xdr:col>
          <xdr:colOff>335280</xdr:colOff>
          <xdr:row>28</xdr:row>
          <xdr:rowOff>220980</xdr:rowOff>
        </xdr:to>
        <xdr:sp macro="" textlink="">
          <xdr:nvSpPr>
            <xdr:cNvPr id="4116" name="optUnderstood3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29</xdr:row>
          <xdr:rowOff>30480</xdr:rowOff>
        </xdr:from>
        <xdr:to>
          <xdr:col>1</xdr:col>
          <xdr:colOff>335280</xdr:colOff>
          <xdr:row>29</xdr:row>
          <xdr:rowOff>220980</xdr:rowOff>
        </xdr:to>
        <xdr:sp macro="" textlink="">
          <xdr:nvSpPr>
            <xdr:cNvPr id="4117" name="optUnderstood4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3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32</xdr:row>
          <xdr:rowOff>15240</xdr:rowOff>
        </xdr:from>
        <xdr:to>
          <xdr:col>1</xdr:col>
          <xdr:colOff>358140</xdr:colOff>
          <xdr:row>36</xdr:row>
          <xdr:rowOff>30480</xdr:rowOff>
        </xdr:to>
        <xdr:sp macro="" textlink="">
          <xdr:nvSpPr>
            <xdr:cNvPr id="4118" name="fraUnderstands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3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32</xdr:row>
          <xdr:rowOff>30480</xdr:rowOff>
        </xdr:from>
        <xdr:to>
          <xdr:col>1</xdr:col>
          <xdr:colOff>335280</xdr:colOff>
          <xdr:row>32</xdr:row>
          <xdr:rowOff>220980</xdr:rowOff>
        </xdr:to>
        <xdr:sp macro="" textlink="">
          <xdr:nvSpPr>
            <xdr:cNvPr id="4119" name="optUnderstands1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3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33</xdr:row>
          <xdr:rowOff>30480</xdr:rowOff>
        </xdr:from>
        <xdr:to>
          <xdr:col>1</xdr:col>
          <xdr:colOff>335280</xdr:colOff>
          <xdr:row>33</xdr:row>
          <xdr:rowOff>220980</xdr:rowOff>
        </xdr:to>
        <xdr:sp macro="" textlink="">
          <xdr:nvSpPr>
            <xdr:cNvPr id="4120" name="optUnderstands2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3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34</xdr:row>
          <xdr:rowOff>30480</xdr:rowOff>
        </xdr:from>
        <xdr:to>
          <xdr:col>1</xdr:col>
          <xdr:colOff>335280</xdr:colOff>
          <xdr:row>34</xdr:row>
          <xdr:rowOff>220980</xdr:rowOff>
        </xdr:to>
        <xdr:sp macro="" textlink="">
          <xdr:nvSpPr>
            <xdr:cNvPr id="4121" name="optUnderstands3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35</xdr:row>
          <xdr:rowOff>30480</xdr:rowOff>
        </xdr:from>
        <xdr:to>
          <xdr:col>1</xdr:col>
          <xdr:colOff>335280</xdr:colOff>
          <xdr:row>35</xdr:row>
          <xdr:rowOff>220980</xdr:rowOff>
        </xdr:to>
        <xdr:sp macro="" textlink="">
          <xdr:nvSpPr>
            <xdr:cNvPr id="4122" name="optUnderstands4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38</xdr:row>
          <xdr:rowOff>15240</xdr:rowOff>
        </xdr:from>
        <xdr:to>
          <xdr:col>1</xdr:col>
          <xdr:colOff>358140</xdr:colOff>
          <xdr:row>43</xdr:row>
          <xdr:rowOff>68580</xdr:rowOff>
        </xdr:to>
        <xdr:sp macro="" textlink="">
          <xdr:nvSpPr>
            <xdr:cNvPr id="4123" name="fraVision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38</xdr:row>
          <xdr:rowOff>30480</xdr:rowOff>
        </xdr:from>
        <xdr:to>
          <xdr:col>1</xdr:col>
          <xdr:colOff>335280</xdr:colOff>
          <xdr:row>38</xdr:row>
          <xdr:rowOff>220980</xdr:rowOff>
        </xdr:to>
        <xdr:sp macro="" textlink="">
          <xdr:nvSpPr>
            <xdr:cNvPr id="4124" name="optVision1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39</xdr:row>
          <xdr:rowOff>30480</xdr:rowOff>
        </xdr:from>
        <xdr:to>
          <xdr:col>1</xdr:col>
          <xdr:colOff>335280</xdr:colOff>
          <xdr:row>39</xdr:row>
          <xdr:rowOff>220980</xdr:rowOff>
        </xdr:to>
        <xdr:sp macro="" textlink="">
          <xdr:nvSpPr>
            <xdr:cNvPr id="4125" name="optVision2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40</xdr:row>
          <xdr:rowOff>30480</xdr:rowOff>
        </xdr:from>
        <xdr:to>
          <xdr:col>1</xdr:col>
          <xdr:colOff>335280</xdr:colOff>
          <xdr:row>40</xdr:row>
          <xdr:rowOff>220980</xdr:rowOff>
        </xdr:to>
        <xdr:sp macro="" textlink="">
          <xdr:nvSpPr>
            <xdr:cNvPr id="4126" name="optVision3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3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41</xdr:row>
          <xdr:rowOff>30480</xdr:rowOff>
        </xdr:from>
        <xdr:to>
          <xdr:col>1</xdr:col>
          <xdr:colOff>335280</xdr:colOff>
          <xdr:row>41</xdr:row>
          <xdr:rowOff>220980</xdr:rowOff>
        </xdr:to>
        <xdr:sp macro="" textlink="">
          <xdr:nvSpPr>
            <xdr:cNvPr id="4127" name="optVision4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3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42</xdr:row>
          <xdr:rowOff>30480</xdr:rowOff>
        </xdr:from>
        <xdr:to>
          <xdr:col>1</xdr:col>
          <xdr:colOff>335280</xdr:colOff>
          <xdr:row>42</xdr:row>
          <xdr:rowOff>220980</xdr:rowOff>
        </xdr:to>
        <xdr:sp macro="" textlink="">
          <xdr:nvSpPr>
            <xdr:cNvPr id="4128" name="optVision5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3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4</xdr:row>
          <xdr:rowOff>30480</xdr:rowOff>
        </xdr:from>
        <xdr:to>
          <xdr:col>3</xdr:col>
          <xdr:colOff>335280</xdr:colOff>
          <xdr:row>4</xdr:row>
          <xdr:rowOff>220980</xdr:rowOff>
        </xdr:to>
        <xdr:sp macro="" textlink="">
          <xdr:nvSpPr>
            <xdr:cNvPr id="5121" name="cbxNoDiagnosis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7</xdr:row>
          <xdr:rowOff>30480</xdr:rowOff>
        </xdr:from>
        <xdr:to>
          <xdr:col>1</xdr:col>
          <xdr:colOff>335280</xdr:colOff>
          <xdr:row>7</xdr:row>
          <xdr:rowOff>220980</xdr:rowOff>
        </xdr:to>
        <xdr:sp macro="" textlink="">
          <xdr:nvSpPr>
            <xdr:cNvPr id="5122" name="cbxDiabetes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8</xdr:row>
          <xdr:rowOff>30480</xdr:rowOff>
        </xdr:from>
        <xdr:to>
          <xdr:col>1</xdr:col>
          <xdr:colOff>335280</xdr:colOff>
          <xdr:row>8</xdr:row>
          <xdr:rowOff>220980</xdr:rowOff>
        </xdr:to>
        <xdr:sp macro="" textlink="">
          <xdr:nvSpPr>
            <xdr:cNvPr id="5123" name="cbxHyperthyroidism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7</xdr:row>
          <xdr:rowOff>30480</xdr:rowOff>
        </xdr:from>
        <xdr:to>
          <xdr:col>8</xdr:col>
          <xdr:colOff>335280</xdr:colOff>
          <xdr:row>7</xdr:row>
          <xdr:rowOff>220980</xdr:rowOff>
        </xdr:to>
        <xdr:sp macro="" textlink="">
          <xdr:nvSpPr>
            <xdr:cNvPr id="5124" name="cbxHypothyroidism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11</xdr:row>
          <xdr:rowOff>30480</xdr:rowOff>
        </xdr:from>
        <xdr:to>
          <xdr:col>1</xdr:col>
          <xdr:colOff>335280</xdr:colOff>
          <xdr:row>11</xdr:row>
          <xdr:rowOff>220980</xdr:rowOff>
        </xdr:to>
        <xdr:sp macro="" textlink="">
          <xdr:nvSpPr>
            <xdr:cNvPr id="5125" name="cbxASHD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4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12</xdr:row>
          <xdr:rowOff>30480</xdr:rowOff>
        </xdr:from>
        <xdr:to>
          <xdr:col>1</xdr:col>
          <xdr:colOff>335280</xdr:colOff>
          <xdr:row>12</xdr:row>
          <xdr:rowOff>220980</xdr:rowOff>
        </xdr:to>
        <xdr:sp macro="" textlink="">
          <xdr:nvSpPr>
            <xdr:cNvPr id="5126" name="cbxDysrhythmias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4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13</xdr:row>
          <xdr:rowOff>30480</xdr:rowOff>
        </xdr:from>
        <xdr:to>
          <xdr:col>1</xdr:col>
          <xdr:colOff>335280</xdr:colOff>
          <xdr:row>13</xdr:row>
          <xdr:rowOff>220980</xdr:rowOff>
        </xdr:to>
        <xdr:sp macro="" textlink="">
          <xdr:nvSpPr>
            <xdr:cNvPr id="5127" name="cbxHeartFailure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4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14</xdr:row>
          <xdr:rowOff>30480</xdr:rowOff>
        </xdr:from>
        <xdr:to>
          <xdr:col>1</xdr:col>
          <xdr:colOff>335280</xdr:colOff>
          <xdr:row>14</xdr:row>
          <xdr:rowOff>220980</xdr:rowOff>
        </xdr:to>
        <xdr:sp macro="" textlink="">
          <xdr:nvSpPr>
            <xdr:cNvPr id="5128" name="cbxThrombosis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4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11</xdr:row>
          <xdr:rowOff>30480</xdr:rowOff>
        </xdr:from>
        <xdr:to>
          <xdr:col>8</xdr:col>
          <xdr:colOff>335280</xdr:colOff>
          <xdr:row>11</xdr:row>
          <xdr:rowOff>220980</xdr:rowOff>
        </xdr:to>
        <xdr:sp macro="" textlink="">
          <xdr:nvSpPr>
            <xdr:cNvPr id="5129" name="cbxHypertension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4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12</xdr:row>
          <xdr:rowOff>30480</xdr:rowOff>
        </xdr:from>
        <xdr:to>
          <xdr:col>8</xdr:col>
          <xdr:colOff>335280</xdr:colOff>
          <xdr:row>12</xdr:row>
          <xdr:rowOff>220980</xdr:rowOff>
        </xdr:to>
        <xdr:sp macro="" textlink="">
          <xdr:nvSpPr>
            <xdr:cNvPr id="5130" name="cbxHypotension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4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13</xdr:row>
          <xdr:rowOff>30480</xdr:rowOff>
        </xdr:from>
        <xdr:to>
          <xdr:col>8</xdr:col>
          <xdr:colOff>335280</xdr:colOff>
          <xdr:row>13</xdr:row>
          <xdr:rowOff>220980</xdr:rowOff>
        </xdr:to>
        <xdr:sp macro="" textlink="">
          <xdr:nvSpPr>
            <xdr:cNvPr id="5131" name="cbxVascularDisease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4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14</xdr:row>
          <xdr:rowOff>30480</xdr:rowOff>
        </xdr:from>
        <xdr:to>
          <xdr:col>8</xdr:col>
          <xdr:colOff>335280</xdr:colOff>
          <xdr:row>14</xdr:row>
          <xdr:rowOff>220980</xdr:rowOff>
        </xdr:to>
        <xdr:sp macro="" textlink="">
          <xdr:nvSpPr>
            <xdr:cNvPr id="5132" name="cbxOtherCardiovascular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4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17</xdr:row>
          <xdr:rowOff>30480</xdr:rowOff>
        </xdr:from>
        <xdr:to>
          <xdr:col>1</xdr:col>
          <xdr:colOff>335280</xdr:colOff>
          <xdr:row>17</xdr:row>
          <xdr:rowOff>220980</xdr:rowOff>
        </xdr:to>
        <xdr:sp macro="" textlink="">
          <xdr:nvSpPr>
            <xdr:cNvPr id="5133" name="cbxArthritis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4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18</xdr:row>
          <xdr:rowOff>30480</xdr:rowOff>
        </xdr:from>
        <xdr:to>
          <xdr:col>1</xdr:col>
          <xdr:colOff>335280</xdr:colOff>
          <xdr:row>18</xdr:row>
          <xdr:rowOff>220980</xdr:rowOff>
        </xdr:to>
        <xdr:sp macro="" textlink="">
          <xdr:nvSpPr>
            <xdr:cNvPr id="5134" name="cbxHipFracture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4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19</xdr:row>
          <xdr:rowOff>30480</xdr:rowOff>
        </xdr:from>
        <xdr:to>
          <xdr:col>1</xdr:col>
          <xdr:colOff>335280</xdr:colOff>
          <xdr:row>19</xdr:row>
          <xdr:rowOff>220980</xdr:rowOff>
        </xdr:to>
        <xdr:sp macro="" textlink="">
          <xdr:nvSpPr>
            <xdr:cNvPr id="5135" name="cbxMissingLimb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4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17</xdr:row>
          <xdr:rowOff>30480</xdr:rowOff>
        </xdr:from>
        <xdr:to>
          <xdr:col>8</xdr:col>
          <xdr:colOff>335280</xdr:colOff>
          <xdr:row>17</xdr:row>
          <xdr:rowOff>220980</xdr:rowOff>
        </xdr:to>
        <xdr:sp macro="" textlink="">
          <xdr:nvSpPr>
            <xdr:cNvPr id="5136" name="cbxOsteoporosis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4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18</xdr:row>
          <xdr:rowOff>30480</xdr:rowOff>
        </xdr:from>
        <xdr:to>
          <xdr:col>8</xdr:col>
          <xdr:colOff>335280</xdr:colOff>
          <xdr:row>18</xdr:row>
          <xdr:rowOff>220980</xdr:rowOff>
        </xdr:to>
        <xdr:sp macro="" textlink="">
          <xdr:nvSpPr>
            <xdr:cNvPr id="5137" name="cbxPathologicalFracture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4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19</xdr:row>
          <xdr:rowOff>30480</xdr:rowOff>
        </xdr:from>
        <xdr:to>
          <xdr:col>8</xdr:col>
          <xdr:colOff>335280</xdr:colOff>
          <xdr:row>19</xdr:row>
          <xdr:rowOff>220980</xdr:rowOff>
        </xdr:to>
        <xdr:sp macro="" textlink="">
          <xdr:nvSpPr>
            <xdr:cNvPr id="5138" name="cbxContractures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4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22</xdr:row>
          <xdr:rowOff>30480</xdr:rowOff>
        </xdr:from>
        <xdr:to>
          <xdr:col>1</xdr:col>
          <xdr:colOff>335280</xdr:colOff>
          <xdr:row>22</xdr:row>
          <xdr:rowOff>220980</xdr:rowOff>
        </xdr:to>
        <xdr:sp macro="" textlink="">
          <xdr:nvSpPr>
            <xdr:cNvPr id="5139" name="cbxAlzheimers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4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23</xdr:row>
          <xdr:rowOff>30480</xdr:rowOff>
        </xdr:from>
        <xdr:to>
          <xdr:col>1</xdr:col>
          <xdr:colOff>335280</xdr:colOff>
          <xdr:row>23</xdr:row>
          <xdr:rowOff>220980</xdr:rowOff>
        </xdr:to>
        <xdr:sp macro="" textlink="">
          <xdr:nvSpPr>
            <xdr:cNvPr id="5140" name="cbxAphasia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4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24</xdr:row>
          <xdr:rowOff>30480</xdr:rowOff>
        </xdr:from>
        <xdr:to>
          <xdr:col>1</xdr:col>
          <xdr:colOff>335280</xdr:colOff>
          <xdr:row>24</xdr:row>
          <xdr:rowOff>220980</xdr:rowOff>
        </xdr:to>
        <xdr:sp macro="" textlink="">
          <xdr:nvSpPr>
            <xdr:cNvPr id="5141" name="cbxCerebralPalsy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4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25</xdr:row>
          <xdr:rowOff>30480</xdr:rowOff>
        </xdr:from>
        <xdr:to>
          <xdr:col>1</xdr:col>
          <xdr:colOff>335280</xdr:colOff>
          <xdr:row>25</xdr:row>
          <xdr:rowOff>220980</xdr:rowOff>
        </xdr:to>
        <xdr:sp macro="" textlink="">
          <xdr:nvSpPr>
            <xdr:cNvPr id="5142" name="cbxStroke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4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26</xdr:row>
          <xdr:rowOff>30480</xdr:rowOff>
        </xdr:from>
        <xdr:to>
          <xdr:col>1</xdr:col>
          <xdr:colOff>335280</xdr:colOff>
          <xdr:row>26</xdr:row>
          <xdr:rowOff>220980</xdr:rowOff>
        </xdr:to>
        <xdr:sp macro="" textlink="">
          <xdr:nvSpPr>
            <xdr:cNvPr id="5143" name="cbxDementia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4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27</xdr:row>
          <xdr:rowOff>30480</xdr:rowOff>
        </xdr:from>
        <xdr:to>
          <xdr:col>1</xdr:col>
          <xdr:colOff>335280</xdr:colOff>
          <xdr:row>27</xdr:row>
          <xdr:rowOff>220980</xdr:rowOff>
        </xdr:to>
        <xdr:sp macro="" textlink="">
          <xdr:nvSpPr>
            <xdr:cNvPr id="5144" name="cbxHemiplegia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4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22</xdr:row>
          <xdr:rowOff>30480</xdr:rowOff>
        </xdr:from>
        <xdr:to>
          <xdr:col>8</xdr:col>
          <xdr:colOff>335280</xdr:colOff>
          <xdr:row>22</xdr:row>
          <xdr:rowOff>220980</xdr:rowOff>
        </xdr:to>
        <xdr:sp macro="" textlink="">
          <xdr:nvSpPr>
            <xdr:cNvPr id="5145" name="cbxMultipleSclerosis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4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23</xdr:row>
          <xdr:rowOff>30480</xdr:rowOff>
        </xdr:from>
        <xdr:to>
          <xdr:col>8</xdr:col>
          <xdr:colOff>335280</xdr:colOff>
          <xdr:row>23</xdr:row>
          <xdr:rowOff>220980</xdr:rowOff>
        </xdr:to>
        <xdr:sp macro="" textlink="">
          <xdr:nvSpPr>
            <xdr:cNvPr id="5146" name="cbxParaplegia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4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24</xdr:row>
          <xdr:rowOff>30480</xdr:rowOff>
        </xdr:from>
        <xdr:to>
          <xdr:col>8</xdr:col>
          <xdr:colOff>335280</xdr:colOff>
          <xdr:row>24</xdr:row>
          <xdr:rowOff>220980</xdr:rowOff>
        </xdr:to>
        <xdr:sp macro="" textlink="">
          <xdr:nvSpPr>
            <xdr:cNvPr id="5147" name="cbxParkinsons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4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25</xdr:row>
          <xdr:rowOff>30480</xdr:rowOff>
        </xdr:from>
        <xdr:to>
          <xdr:col>8</xdr:col>
          <xdr:colOff>335280</xdr:colOff>
          <xdr:row>25</xdr:row>
          <xdr:rowOff>220980</xdr:rowOff>
        </xdr:to>
        <xdr:sp macro="" textlink="">
          <xdr:nvSpPr>
            <xdr:cNvPr id="5148" name="cbxQuadriplegia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4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26</xdr:row>
          <xdr:rowOff>30480</xdr:rowOff>
        </xdr:from>
        <xdr:to>
          <xdr:col>8</xdr:col>
          <xdr:colOff>335280</xdr:colOff>
          <xdr:row>26</xdr:row>
          <xdr:rowOff>220980</xdr:rowOff>
        </xdr:to>
        <xdr:sp macro="" textlink="">
          <xdr:nvSpPr>
            <xdr:cNvPr id="5149" name="cbxSeizureDisorder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4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27</xdr:row>
          <xdr:rowOff>30480</xdr:rowOff>
        </xdr:from>
        <xdr:to>
          <xdr:col>8</xdr:col>
          <xdr:colOff>335280</xdr:colOff>
          <xdr:row>27</xdr:row>
          <xdr:rowOff>220980</xdr:rowOff>
        </xdr:to>
        <xdr:sp macro="" textlink="">
          <xdr:nvSpPr>
            <xdr:cNvPr id="5150" name="cbxIschemicAttacks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4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30</xdr:row>
          <xdr:rowOff>30480</xdr:rowOff>
        </xdr:from>
        <xdr:to>
          <xdr:col>1</xdr:col>
          <xdr:colOff>335280</xdr:colOff>
          <xdr:row>30</xdr:row>
          <xdr:rowOff>220980</xdr:rowOff>
        </xdr:to>
        <xdr:sp macro="" textlink="">
          <xdr:nvSpPr>
            <xdr:cNvPr id="5151" name="cbxBrainTrauma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4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31</xdr:row>
          <xdr:rowOff>30480</xdr:rowOff>
        </xdr:from>
        <xdr:to>
          <xdr:col>1</xdr:col>
          <xdr:colOff>335280</xdr:colOff>
          <xdr:row>31</xdr:row>
          <xdr:rowOff>220980</xdr:rowOff>
        </xdr:to>
        <xdr:sp macro="" textlink="">
          <xdr:nvSpPr>
            <xdr:cNvPr id="5152" name="cbxAnxietyDisorder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4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32</xdr:row>
          <xdr:rowOff>30480</xdr:rowOff>
        </xdr:from>
        <xdr:to>
          <xdr:col>1</xdr:col>
          <xdr:colOff>335280</xdr:colOff>
          <xdr:row>32</xdr:row>
          <xdr:rowOff>220980</xdr:rowOff>
        </xdr:to>
        <xdr:sp macro="" textlink="">
          <xdr:nvSpPr>
            <xdr:cNvPr id="5153" name="cbxDepression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4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30</xdr:row>
          <xdr:rowOff>30480</xdr:rowOff>
        </xdr:from>
        <xdr:to>
          <xdr:col>8</xdr:col>
          <xdr:colOff>335280</xdr:colOff>
          <xdr:row>30</xdr:row>
          <xdr:rowOff>220980</xdr:rowOff>
        </xdr:to>
        <xdr:sp macro="" textlink="">
          <xdr:nvSpPr>
            <xdr:cNvPr id="5154" name="cbxBipolar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4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31</xdr:row>
          <xdr:rowOff>30480</xdr:rowOff>
        </xdr:from>
        <xdr:to>
          <xdr:col>8</xdr:col>
          <xdr:colOff>335280</xdr:colOff>
          <xdr:row>31</xdr:row>
          <xdr:rowOff>220980</xdr:rowOff>
        </xdr:to>
        <xdr:sp macro="" textlink="">
          <xdr:nvSpPr>
            <xdr:cNvPr id="5155" name="cbxSchizophrenia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4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32</xdr:row>
          <xdr:rowOff>30480</xdr:rowOff>
        </xdr:from>
        <xdr:to>
          <xdr:col>8</xdr:col>
          <xdr:colOff>335280</xdr:colOff>
          <xdr:row>32</xdr:row>
          <xdr:rowOff>220980</xdr:rowOff>
        </xdr:to>
        <xdr:sp macro="" textlink="">
          <xdr:nvSpPr>
            <xdr:cNvPr id="5156" name="cbxOtherPsychiatric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4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35</xdr:row>
          <xdr:rowOff>30480</xdr:rowOff>
        </xdr:from>
        <xdr:to>
          <xdr:col>1</xdr:col>
          <xdr:colOff>335280</xdr:colOff>
          <xdr:row>35</xdr:row>
          <xdr:rowOff>220980</xdr:rowOff>
        </xdr:to>
        <xdr:sp macro="" textlink="">
          <xdr:nvSpPr>
            <xdr:cNvPr id="5157" name="cbxAsthma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4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35</xdr:row>
          <xdr:rowOff>30480</xdr:rowOff>
        </xdr:from>
        <xdr:to>
          <xdr:col>8</xdr:col>
          <xdr:colOff>335280</xdr:colOff>
          <xdr:row>35</xdr:row>
          <xdr:rowOff>220980</xdr:rowOff>
        </xdr:to>
        <xdr:sp macro="" textlink="">
          <xdr:nvSpPr>
            <xdr:cNvPr id="5158" name="cbxEmphysema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4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38</xdr:row>
          <xdr:rowOff>30480</xdr:rowOff>
        </xdr:from>
        <xdr:to>
          <xdr:col>1</xdr:col>
          <xdr:colOff>335280</xdr:colOff>
          <xdr:row>38</xdr:row>
          <xdr:rowOff>220980</xdr:rowOff>
        </xdr:to>
        <xdr:sp macro="" textlink="">
          <xdr:nvSpPr>
            <xdr:cNvPr id="5159" name="cbxCataracts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4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39</xdr:row>
          <xdr:rowOff>30480</xdr:rowOff>
        </xdr:from>
        <xdr:to>
          <xdr:col>1</xdr:col>
          <xdr:colOff>335280</xdr:colOff>
          <xdr:row>39</xdr:row>
          <xdr:rowOff>220980</xdr:rowOff>
        </xdr:to>
        <xdr:sp macro="" textlink="">
          <xdr:nvSpPr>
            <xdr:cNvPr id="5160" name="cbxRetinopathy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4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38</xdr:row>
          <xdr:rowOff>30480</xdr:rowOff>
        </xdr:from>
        <xdr:to>
          <xdr:col>8</xdr:col>
          <xdr:colOff>335280</xdr:colOff>
          <xdr:row>38</xdr:row>
          <xdr:rowOff>220980</xdr:rowOff>
        </xdr:to>
        <xdr:sp macro="" textlink="">
          <xdr:nvSpPr>
            <xdr:cNvPr id="5161" name="cbxGlaucoma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4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39</xdr:row>
          <xdr:rowOff>30480</xdr:rowOff>
        </xdr:from>
        <xdr:to>
          <xdr:col>8</xdr:col>
          <xdr:colOff>335280</xdr:colOff>
          <xdr:row>39</xdr:row>
          <xdr:rowOff>220980</xdr:rowOff>
        </xdr:to>
        <xdr:sp macro="" textlink="">
          <xdr:nvSpPr>
            <xdr:cNvPr id="5162" name="cbxMacularDegeneration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4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42</xdr:row>
          <xdr:rowOff>30480</xdr:rowOff>
        </xdr:from>
        <xdr:to>
          <xdr:col>1</xdr:col>
          <xdr:colOff>335280</xdr:colOff>
          <xdr:row>42</xdr:row>
          <xdr:rowOff>220980</xdr:rowOff>
        </xdr:to>
        <xdr:sp macro="" textlink="">
          <xdr:nvSpPr>
            <xdr:cNvPr id="5163" name="cbxAnemia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4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43</xdr:row>
          <xdr:rowOff>30480</xdr:rowOff>
        </xdr:from>
        <xdr:to>
          <xdr:col>1</xdr:col>
          <xdr:colOff>335280</xdr:colOff>
          <xdr:row>43</xdr:row>
          <xdr:rowOff>220980</xdr:rowOff>
        </xdr:to>
        <xdr:sp macro="" textlink="">
          <xdr:nvSpPr>
            <xdr:cNvPr id="5164" name="cbxCancer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4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44</xdr:row>
          <xdr:rowOff>30480</xdr:rowOff>
        </xdr:from>
        <xdr:to>
          <xdr:col>1</xdr:col>
          <xdr:colOff>335280</xdr:colOff>
          <xdr:row>44</xdr:row>
          <xdr:rowOff>220980</xdr:rowOff>
        </xdr:to>
        <xdr:sp macro="" textlink="">
          <xdr:nvSpPr>
            <xdr:cNvPr id="5165" name="cbxRenalFailure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4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45</xdr:row>
          <xdr:rowOff>30480</xdr:rowOff>
        </xdr:from>
        <xdr:to>
          <xdr:col>1</xdr:col>
          <xdr:colOff>335280</xdr:colOff>
          <xdr:row>45</xdr:row>
          <xdr:rowOff>220980</xdr:rowOff>
        </xdr:to>
        <xdr:sp macro="" textlink="">
          <xdr:nvSpPr>
            <xdr:cNvPr id="5166" name="cbxTuberculosis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4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46</xdr:row>
          <xdr:rowOff>30480</xdr:rowOff>
        </xdr:from>
        <xdr:to>
          <xdr:col>1</xdr:col>
          <xdr:colOff>335280</xdr:colOff>
          <xdr:row>46</xdr:row>
          <xdr:rowOff>220980</xdr:rowOff>
        </xdr:to>
        <xdr:sp macro="" textlink="">
          <xdr:nvSpPr>
            <xdr:cNvPr id="5167" name="cbxHIV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4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42</xdr:row>
          <xdr:rowOff>30480</xdr:rowOff>
        </xdr:from>
        <xdr:to>
          <xdr:col>8</xdr:col>
          <xdr:colOff>335280</xdr:colOff>
          <xdr:row>42</xdr:row>
          <xdr:rowOff>220980</xdr:rowOff>
        </xdr:to>
        <xdr:sp macro="" textlink="">
          <xdr:nvSpPr>
            <xdr:cNvPr id="5168" name="cbxDevelopmentalDisability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4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43</xdr:row>
          <xdr:rowOff>30480</xdr:rowOff>
        </xdr:from>
        <xdr:to>
          <xdr:col>8</xdr:col>
          <xdr:colOff>335280</xdr:colOff>
          <xdr:row>43</xdr:row>
          <xdr:rowOff>220980</xdr:rowOff>
        </xdr:to>
        <xdr:sp macro="" textlink="">
          <xdr:nvSpPr>
            <xdr:cNvPr id="5169" name="cbxSubstanceAbuse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4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44</xdr:row>
          <xdr:rowOff>30480</xdr:rowOff>
        </xdr:from>
        <xdr:to>
          <xdr:col>8</xdr:col>
          <xdr:colOff>335280</xdr:colOff>
          <xdr:row>44</xdr:row>
          <xdr:rowOff>220980</xdr:rowOff>
        </xdr:to>
        <xdr:sp macro="" textlink="">
          <xdr:nvSpPr>
            <xdr:cNvPr id="5170" name="cbxTerminalPrognosis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4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45</xdr:row>
          <xdr:rowOff>30480</xdr:rowOff>
        </xdr:from>
        <xdr:to>
          <xdr:col>8</xdr:col>
          <xdr:colOff>335280</xdr:colOff>
          <xdr:row>45</xdr:row>
          <xdr:rowOff>220980</xdr:rowOff>
        </xdr:to>
        <xdr:sp macro="" textlink="">
          <xdr:nvSpPr>
            <xdr:cNvPr id="5171" name="cbxOther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4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48</xdr:row>
          <xdr:rowOff>30480</xdr:rowOff>
        </xdr:from>
        <xdr:to>
          <xdr:col>3</xdr:col>
          <xdr:colOff>335280</xdr:colOff>
          <xdr:row>48</xdr:row>
          <xdr:rowOff>220980</xdr:rowOff>
        </xdr:to>
        <xdr:sp macro="" textlink="">
          <xdr:nvSpPr>
            <xdr:cNvPr id="5172" name="cbxNoInfections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4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50</xdr:row>
          <xdr:rowOff>30480</xdr:rowOff>
        </xdr:from>
        <xdr:to>
          <xdr:col>1</xdr:col>
          <xdr:colOff>335280</xdr:colOff>
          <xdr:row>50</xdr:row>
          <xdr:rowOff>220980</xdr:rowOff>
        </xdr:to>
        <xdr:sp macro="" textlink="">
          <xdr:nvSpPr>
            <xdr:cNvPr id="5173" name="cbxInfection_Respiratory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0000000-0008-0000-04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51</xdr:row>
          <xdr:rowOff>30480</xdr:rowOff>
        </xdr:from>
        <xdr:to>
          <xdr:col>1</xdr:col>
          <xdr:colOff>335280</xdr:colOff>
          <xdr:row>51</xdr:row>
          <xdr:rowOff>220980</xdr:rowOff>
        </xdr:to>
        <xdr:sp macro="" textlink="">
          <xdr:nvSpPr>
            <xdr:cNvPr id="5174" name="cbxInfection_MRSA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00000000-0008-0000-0400-00003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50</xdr:row>
          <xdr:rowOff>30480</xdr:rowOff>
        </xdr:from>
        <xdr:to>
          <xdr:col>8</xdr:col>
          <xdr:colOff>335280</xdr:colOff>
          <xdr:row>50</xdr:row>
          <xdr:rowOff>220980</xdr:rowOff>
        </xdr:to>
        <xdr:sp macro="" textlink="">
          <xdr:nvSpPr>
            <xdr:cNvPr id="5175" name="cbxInfection_Urinary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00000000-0008-0000-0400-00003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51</xdr:row>
          <xdr:rowOff>30480</xdr:rowOff>
        </xdr:from>
        <xdr:to>
          <xdr:col>8</xdr:col>
          <xdr:colOff>335280</xdr:colOff>
          <xdr:row>51</xdr:row>
          <xdr:rowOff>220980</xdr:rowOff>
        </xdr:to>
        <xdr:sp macro="" textlink="">
          <xdr:nvSpPr>
            <xdr:cNvPr id="5176" name="cbxInfection_Wound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00000000-0008-0000-0400-00003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7</xdr:row>
          <xdr:rowOff>30480</xdr:rowOff>
        </xdr:from>
        <xdr:to>
          <xdr:col>1</xdr:col>
          <xdr:colOff>335280</xdr:colOff>
          <xdr:row>7</xdr:row>
          <xdr:rowOff>220980</xdr:rowOff>
        </xdr:to>
        <xdr:sp macro="" textlink="">
          <xdr:nvSpPr>
            <xdr:cNvPr id="6145" name="optWithoutAssistance_Yes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7</xdr:row>
          <xdr:rowOff>30480</xdr:rowOff>
        </xdr:from>
        <xdr:to>
          <xdr:col>3</xdr:col>
          <xdr:colOff>335280</xdr:colOff>
          <xdr:row>7</xdr:row>
          <xdr:rowOff>220980</xdr:rowOff>
        </xdr:to>
        <xdr:sp macro="" textlink="">
          <xdr:nvSpPr>
            <xdr:cNvPr id="6146" name="optWithoutAssistance_No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6</xdr:row>
          <xdr:rowOff>220980</xdr:rowOff>
        </xdr:from>
        <xdr:to>
          <xdr:col>4</xdr:col>
          <xdr:colOff>381000</xdr:colOff>
          <xdr:row>8</xdr:row>
          <xdr:rowOff>30480</xdr:rowOff>
        </xdr:to>
        <xdr:sp macro="" textlink="">
          <xdr:nvSpPr>
            <xdr:cNvPr id="6147" name="fraWithoutAssistance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5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9</xdr:row>
          <xdr:rowOff>30480</xdr:rowOff>
        </xdr:from>
        <xdr:to>
          <xdr:col>1</xdr:col>
          <xdr:colOff>335280</xdr:colOff>
          <xdr:row>9</xdr:row>
          <xdr:rowOff>220980</xdr:rowOff>
        </xdr:to>
        <xdr:sp macro="" textlink="">
          <xdr:nvSpPr>
            <xdr:cNvPr id="6148" name="optKnowWhatFor_Yes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5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9</xdr:row>
          <xdr:rowOff>30480</xdr:rowOff>
        </xdr:from>
        <xdr:to>
          <xdr:col>3</xdr:col>
          <xdr:colOff>335280</xdr:colOff>
          <xdr:row>9</xdr:row>
          <xdr:rowOff>220980</xdr:rowOff>
        </xdr:to>
        <xdr:sp macro="" textlink="">
          <xdr:nvSpPr>
            <xdr:cNvPr id="6149" name="optKnowWhatFor_No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5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8</xdr:row>
          <xdr:rowOff>220980</xdr:rowOff>
        </xdr:from>
        <xdr:to>
          <xdr:col>4</xdr:col>
          <xdr:colOff>381000</xdr:colOff>
          <xdr:row>10</xdr:row>
          <xdr:rowOff>30480</xdr:rowOff>
        </xdr:to>
        <xdr:sp macro="" textlink="">
          <xdr:nvSpPr>
            <xdr:cNvPr id="6150" name="fraKnowWhatFor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5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11</xdr:row>
          <xdr:rowOff>30480</xdr:rowOff>
        </xdr:from>
        <xdr:to>
          <xdr:col>1</xdr:col>
          <xdr:colOff>335280</xdr:colOff>
          <xdr:row>11</xdr:row>
          <xdr:rowOff>220980</xdr:rowOff>
        </xdr:to>
        <xdr:sp macro="" textlink="">
          <xdr:nvSpPr>
            <xdr:cNvPr id="6151" name="optKnowHowToTake_Yes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5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11</xdr:row>
          <xdr:rowOff>30480</xdr:rowOff>
        </xdr:from>
        <xdr:to>
          <xdr:col>3</xdr:col>
          <xdr:colOff>335280</xdr:colOff>
          <xdr:row>11</xdr:row>
          <xdr:rowOff>220980</xdr:rowOff>
        </xdr:to>
        <xdr:sp macro="" textlink="">
          <xdr:nvSpPr>
            <xdr:cNvPr id="6152" name="optKnowHowToTake_No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5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10</xdr:row>
          <xdr:rowOff>220980</xdr:rowOff>
        </xdr:from>
        <xdr:to>
          <xdr:col>4</xdr:col>
          <xdr:colOff>381000</xdr:colOff>
          <xdr:row>12</xdr:row>
          <xdr:rowOff>30480</xdr:rowOff>
        </xdr:to>
        <xdr:sp macro="" textlink="">
          <xdr:nvSpPr>
            <xdr:cNvPr id="6153" name="fraKnowHowToTake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5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13</xdr:row>
          <xdr:rowOff>30480</xdr:rowOff>
        </xdr:from>
        <xdr:to>
          <xdr:col>1</xdr:col>
          <xdr:colOff>335280</xdr:colOff>
          <xdr:row>13</xdr:row>
          <xdr:rowOff>220980</xdr:rowOff>
        </xdr:to>
        <xdr:sp macro="" textlink="">
          <xdr:nvSpPr>
            <xdr:cNvPr id="6154" name="optKnowWhenToTake_Yes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5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13</xdr:row>
          <xdr:rowOff>30480</xdr:rowOff>
        </xdr:from>
        <xdr:to>
          <xdr:col>3</xdr:col>
          <xdr:colOff>335280</xdr:colOff>
          <xdr:row>13</xdr:row>
          <xdr:rowOff>220980</xdr:rowOff>
        </xdr:to>
        <xdr:sp macro="" textlink="">
          <xdr:nvSpPr>
            <xdr:cNvPr id="6155" name="optKnowWhenToTake_No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5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12</xdr:row>
          <xdr:rowOff>220980</xdr:rowOff>
        </xdr:from>
        <xdr:to>
          <xdr:col>4</xdr:col>
          <xdr:colOff>381000</xdr:colOff>
          <xdr:row>14</xdr:row>
          <xdr:rowOff>30480</xdr:rowOff>
        </xdr:to>
        <xdr:sp macro="" textlink="">
          <xdr:nvSpPr>
            <xdr:cNvPr id="6156" name="fraKnowWhenToTake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5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15</xdr:row>
          <xdr:rowOff>30480</xdr:rowOff>
        </xdr:from>
        <xdr:to>
          <xdr:col>1</xdr:col>
          <xdr:colOff>335280</xdr:colOff>
          <xdr:row>15</xdr:row>
          <xdr:rowOff>220980</xdr:rowOff>
        </xdr:to>
        <xdr:sp macro="" textlink="">
          <xdr:nvSpPr>
            <xdr:cNvPr id="6157" name="optCommunicateEffect_Yes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5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15</xdr:row>
          <xdr:rowOff>30480</xdr:rowOff>
        </xdr:from>
        <xdr:to>
          <xdr:col>3</xdr:col>
          <xdr:colOff>335280</xdr:colOff>
          <xdr:row>15</xdr:row>
          <xdr:rowOff>220980</xdr:rowOff>
        </xdr:to>
        <xdr:sp macro="" textlink="">
          <xdr:nvSpPr>
            <xdr:cNvPr id="6158" name="optCommunicateEffect_No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5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14</xdr:row>
          <xdr:rowOff>220980</xdr:rowOff>
        </xdr:from>
        <xdr:to>
          <xdr:col>4</xdr:col>
          <xdr:colOff>381000</xdr:colOff>
          <xdr:row>16</xdr:row>
          <xdr:rowOff>30480</xdr:rowOff>
        </xdr:to>
        <xdr:sp macro="" textlink="">
          <xdr:nvSpPr>
            <xdr:cNvPr id="6159" name="fraCommunicateEffect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5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17</xdr:row>
          <xdr:rowOff>30480</xdr:rowOff>
        </xdr:from>
        <xdr:to>
          <xdr:col>1</xdr:col>
          <xdr:colOff>335280</xdr:colOff>
          <xdr:row>17</xdr:row>
          <xdr:rowOff>220980</xdr:rowOff>
        </xdr:to>
        <xdr:sp macro="" textlink="">
          <xdr:nvSpPr>
            <xdr:cNvPr id="6160" name="optReceivesInjections_Yes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5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17</xdr:row>
          <xdr:rowOff>30480</xdr:rowOff>
        </xdr:from>
        <xdr:to>
          <xdr:col>3</xdr:col>
          <xdr:colOff>335280</xdr:colOff>
          <xdr:row>17</xdr:row>
          <xdr:rowOff>220980</xdr:rowOff>
        </xdr:to>
        <xdr:sp macro="" textlink="">
          <xdr:nvSpPr>
            <xdr:cNvPr id="6161" name="optReceivesInjections_No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5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16</xdr:row>
          <xdr:rowOff>220980</xdr:rowOff>
        </xdr:from>
        <xdr:to>
          <xdr:col>4</xdr:col>
          <xdr:colOff>381000</xdr:colOff>
          <xdr:row>18</xdr:row>
          <xdr:rowOff>30480</xdr:rowOff>
        </xdr:to>
        <xdr:sp macro="" textlink="">
          <xdr:nvSpPr>
            <xdr:cNvPr id="6162" name="fraReceivesInjections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5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20</xdr:row>
          <xdr:rowOff>0</xdr:rowOff>
        </xdr:from>
        <xdr:to>
          <xdr:col>6</xdr:col>
          <xdr:colOff>358140</xdr:colOff>
          <xdr:row>25</xdr:row>
          <xdr:rowOff>53340</xdr:rowOff>
        </xdr:to>
        <xdr:sp macro="" textlink="">
          <xdr:nvSpPr>
            <xdr:cNvPr id="6163" name="fraAdministeredBy1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5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20</xdr:row>
          <xdr:rowOff>30480</xdr:rowOff>
        </xdr:from>
        <xdr:to>
          <xdr:col>6</xdr:col>
          <xdr:colOff>335280</xdr:colOff>
          <xdr:row>20</xdr:row>
          <xdr:rowOff>220980</xdr:rowOff>
        </xdr:to>
        <xdr:sp macro="" textlink="">
          <xdr:nvSpPr>
            <xdr:cNvPr id="6164" name="optAdministeredBy_Client1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5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21</xdr:row>
          <xdr:rowOff>30480</xdr:rowOff>
        </xdr:from>
        <xdr:to>
          <xdr:col>6</xdr:col>
          <xdr:colOff>335280</xdr:colOff>
          <xdr:row>21</xdr:row>
          <xdr:rowOff>220980</xdr:rowOff>
        </xdr:to>
        <xdr:sp macro="" textlink="">
          <xdr:nvSpPr>
            <xdr:cNvPr id="6165" name="optAdministeredBy_Family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5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22</xdr:row>
          <xdr:rowOff>30480</xdr:rowOff>
        </xdr:from>
        <xdr:to>
          <xdr:col>6</xdr:col>
          <xdr:colOff>335280</xdr:colOff>
          <xdr:row>22</xdr:row>
          <xdr:rowOff>220980</xdr:rowOff>
        </xdr:to>
        <xdr:sp macro="" textlink="">
          <xdr:nvSpPr>
            <xdr:cNvPr id="6166" name="optAdministeredBy_HomeHealth1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5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23</xdr:row>
          <xdr:rowOff>30480</xdr:rowOff>
        </xdr:from>
        <xdr:to>
          <xdr:col>6</xdr:col>
          <xdr:colOff>335280</xdr:colOff>
          <xdr:row>23</xdr:row>
          <xdr:rowOff>220980</xdr:rowOff>
        </xdr:to>
        <xdr:sp macro="" textlink="">
          <xdr:nvSpPr>
            <xdr:cNvPr id="6167" name="optAdministeredBy_Nurse1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5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24</xdr:row>
          <xdr:rowOff>30480</xdr:rowOff>
        </xdr:from>
        <xdr:to>
          <xdr:col>6</xdr:col>
          <xdr:colOff>335280</xdr:colOff>
          <xdr:row>24</xdr:row>
          <xdr:rowOff>220980</xdr:rowOff>
        </xdr:to>
        <xdr:sp macro="" textlink="">
          <xdr:nvSpPr>
            <xdr:cNvPr id="6168" name="optAdministeredBy_Other1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5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26</xdr:row>
          <xdr:rowOff>0</xdr:rowOff>
        </xdr:from>
        <xdr:to>
          <xdr:col>6</xdr:col>
          <xdr:colOff>358140</xdr:colOff>
          <xdr:row>31</xdr:row>
          <xdr:rowOff>53340</xdr:rowOff>
        </xdr:to>
        <xdr:sp macro="" textlink="">
          <xdr:nvSpPr>
            <xdr:cNvPr id="6169" name="fraAdministeredBy2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5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26</xdr:row>
          <xdr:rowOff>30480</xdr:rowOff>
        </xdr:from>
        <xdr:to>
          <xdr:col>6</xdr:col>
          <xdr:colOff>335280</xdr:colOff>
          <xdr:row>26</xdr:row>
          <xdr:rowOff>220980</xdr:rowOff>
        </xdr:to>
        <xdr:sp macro="" textlink="">
          <xdr:nvSpPr>
            <xdr:cNvPr id="6170" name="optAdministeredBy_Client2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500-00001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27</xdr:row>
          <xdr:rowOff>30480</xdr:rowOff>
        </xdr:from>
        <xdr:to>
          <xdr:col>6</xdr:col>
          <xdr:colOff>335280</xdr:colOff>
          <xdr:row>27</xdr:row>
          <xdr:rowOff>220980</xdr:rowOff>
        </xdr:to>
        <xdr:sp macro="" textlink="">
          <xdr:nvSpPr>
            <xdr:cNvPr id="6171" name="optAdministeredBy_Family2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500-00001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28</xdr:row>
          <xdr:rowOff>30480</xdr:rowOff>
        </xdr:from>
        <xdr:to>
          <xdr:col>6</xdr:col>
          <xdr:colOff>335280</xdr:colOff>
          <xdr:row>28</xdr:row>
          <xdr:rowOff>220980</xdr:rowOff>
        </xdr:to>
        <xdr:sp macro="" textlink="">
          <xdr:nvSpPr>
            <xdr:cNvPr id="6172" name="optAdministeredBy_HomeHealth2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500-00001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29</xdr:row>
          <xdr:rowOff>30480</xdr:rowOff>
        </xdr:from>
        <xdr:to>
          <xdr:col>6</xdr:col>
          <xdr:colOff>335280</xdr:colOff>
          <xdr:row>29</xdr:row>
          <xdr:rowOff>220980</xdr:rowOff>
        </xdr:to>
        <xdr:sp macro="" textlink="">
          <xdr:nvSpPr>
            <xdr:cNvPr id="6173" name="optAdministeredBy_Nurse2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500-00001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30</xdr:row>
          <xdr:rowOff>30480</xdr:rowOff>
        </xdr:from>
        <xdr:to>
          <xdr:col>6</xdr:col>
          <xdr:colOff>335280</xdr:colOff>
          <xdr:row>30</xdr:row>
          <xdr:rowOff>220980</xdr:rowOff>
        </xdr:to>
        <xdr:sp macro="" textlink="">
          <xdr:nvSpPr>
            <xdr:cNvPr id="6174" name="optAdministeredBy_Other2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500-00001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144780</xdr:colOff>
          <xdr:row>38</xdr:row>
          <xdr:rowOff>30480</xdr:rowOff>
        </xdr:from>
        <xdr:to>
          <xdr:col>4</xdr:col>
          <xdr:colOff>411480</xdr:colOff>
          <xdr:row>38</xdr:row>
          <xdr:rowOff>220980</xdr:rowOff>
        </xdr:to>
        <xdr:sp macro="" textlink="">
          <xdr:nvSpPr>
            <xdr:cNvPr id="6175" name="optWeightLoss_Yes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500-00001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144780</xdr:colOff>
          <xdr:row>38</xdr:row>
          <xdr:rowOff>30480</xdr:rowOff>
        </xdr:from>
        <xdr:to>
          <xdr:col>6</xdr:col>
          <xdr:colOff>411480</xdr:colOff>
          <xdr:row>38</xdr:row>
          <xdr:rowOff>220980</xdr:rowOff>
        </xdr:to>
        <xdr:sp macro="" textlink="">
          <xdr:nvSpPr>
            <xdr:cNvPr id="6176" name="optWeightLoss_No" hidden="1">
              <a:extLst>
                <a:ext uri="{63B3BB69-23CF-44E3-9099-C40C66FF867C}">
                  <a14:compatExt spid="_x0000_s6176"/>
                </a:ext>
                <a:ext uri="{FF2B5EF4-FFF2-40B4-BE49-F238E27FC236}">
                  <a16:creationId xmlns:a16="http://schemas.microsoft.com/office/drawing/2014/main" id="{00000000-0008-0000-0500-00002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373380</xdr:colOff>
          <xdr:row>37</xdr:row>
          <xdr:rowOff>220980</xdr:rowOff>
        </xdr:from>
        <xdr:to>
          <xdr:col>10</xdr:col>
          <xdr:colOff>297180</xdr:colOff>
          <xdr:row>39</xdr:row>
          <xdr:rowOff>30480</xdr:rowOff>
        </xdr:to>
        <xdr:sp macro="" textlink="">
          <xdr:nvSpPr>
            <xdr:cNvPr id="6177" name="fraWeightLoss" hidden="1">
              <a:extLst>
                <a:ext uri="{63B3BB69-23CF-44E3-9099-C40C66FF867C}">
                  <a14:compatExt spid="_x0000_s6177"/>
                </a:ext>
                <a:ext uri="{FF2B5EF4-FFF2-40B4-BE49-F238E27FC236}">
                  <a16:creationId xmlns:a16="http://schemas.microsoft.com/office/drawing/2014/main" id="{00000000-0008-0000-0500-00002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144780</xdr:colOff>
          <xdr:row>38</xdr:row>
          <xdr:rowOff>30480</xdr:rowOff>
        </xdr:from>
        <xdr:to>
          <xdr:col>8</xdr:col>
          <xdr:colOff>411480</xdr:colOff>
          <xdr:row>38</xdr:row>
          <xdr:rowOff>220980</xdr:rowOff>
        </xdr:to>
        <xdr:sp macro="" textlink="">
          <xdr:nvSpPr>
            <xdr:cNvPr id="6178" name="optWeightLoss_Unknown" hidden="1">
              <a:extLst>
                <a:ext uri="{63B3BB69-23CF-44E3-9099-C40C66FF867C}">
                  <a14:compatExt spid="_x0000_s6178"/>
                </a:ext>
                <a:ext uri="{FF2B5EF4-FFF2-40B4-BE49-F238E27FC236}">
                  <a16:creationId xmlns:a16="http://schemas.microsoft.com/office/drawing/2014/main" id="{00000000-0008-0000-0500-00002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144780</xdr:colOff>
          <xdr:row>40</xdr:row>
          <xdr:rowOff>30480</xdr:rowOff>
        </xdr:from>
        <xdr:to>
          <xdr:col>4</xdr:col>
          <xdr:colOff>411480</xdr:colOff>
          <xdr:row>40</xdr:row>
          <xdr:rowOff>220980</xdr:rowOff>
        </xdr:to>
        <xdr:sp macro="" textlink="">
          <xdr:nvSpPr>
            <xdr:cNvPr id="6179" name="optWeightGain_Yes" hidden="1">
              <a:extLst>
                <a:ext uri="{63B3BB69-23CF-44E3-9099-C40C66FF867C}">
                  <a14:compatExt spid="_x0000_s6179"/>
                </a:ext>
                <a:ext uri="{FF2B5EF4-FFF2-40B4-BE49-F238E27FC236}">
                  <a16:creationId xmlns:a16="http://schemas.microsoft.com/office/drawing/2014/main" id="{00000000-0008-0000-0500-00002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144780</xdr:colOff>
          <xdr:row>40</xdr:row>
          <xdr:rowOff>30480</xdr:rowOff>
        </xdr:from>
        <xdr:to>
          <xdr:col>6</xdr:col>
          <xdr:colOff>411480</xdr:colOff>
          <xdr:row>40</xdr:row>
          <xdr:rowOff>220980</xdr:rowOff>
        </xdr:to>
        <xdr:sp macro="" textlink="">
          <xdr:nvSpPr>
            <xdr:cNvPr id="6180" name="optWeightGain_No" hidden="1">
              <a:extLst>
                <a:ext uri="{63B3BB69-23CF-44E3-9099-C40C66FF867C}">
                  <a14:compatExt spid="_x0000_s6180"/>
                </a:ext>
                <a:ext uri="{FF2B5EF4-FFF2-40B4-BE49-F238E27FC236}">
                  <a16:creationId xmlns:a16="http://schemas.microsoft.com/office/drawing/2014/main" id="{00000000-0008-0000-0500-00002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373380</xdr:colOff>
          <xdr:row>39</xdr:row>
          <xdr:rowOff>220980</xdr:rowOff>
        </xdr:from>
        <xdr:to>
          <xdr:col>10</xdr:col>
          <xdr:colOff>297180</xdr:colOff>
          <xdr:row>41</xdr:row>
          <xdr:rowOff>30480</xdr:rowOff>
        </xdr:to>
        <xdr:sp macro="" textlink="">
          <xdr:nvSpPr>
            <xdr:cNvPr id="6181" name="fraWeightGain" hidden="1">
              <a:extLst>
                <a:ext uri="{63B3BB69-23CF-44E3-9099-C40C66FF867C}">
                  <a14:compatExt spid="_x0000_s6181"/>
                </a:ext>
                <a:ext uri="{FF2B5EF4-FFF2-40B4-BE49-F238E27FC236}">
                  <a16:creationId xmlns:a16="http://schemas.microsoft.com/office/drawing/2014/main" id="{00000000-0008-0000-0500-00002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144780</xdr:colOff>
          <xdr:row>40</xdr:row>
          <xdr:rowOff>30480</xdr:rowOff>
        </xdr:from>
        <xdr:to>
          <xdr:col>8</xdr:col>
          <xdr:colOff>411480</xdr:colOff>
          <xdr:row>40</xdr:row>
          <xdr:rowOff>220980</xdr:rowOff>
        </xdr:to>
        <xdr:sp macro="" textlink="">
          <xdr:nvSpPr>
            <xdr:cNvPr id="6182" name="optWeightGain_Unknown" hidden="1">
              <a:extLst>
                <a:ext uri="{63B3BB69-23CF-44E3-9099-C40C66FF867C}">
                  <a14:compatExt spid="_x0000_s6182"/>
                </a:ext>
                <a:ext uri="{FF2B5EF4-FFF2-40B4-BE49-F238E27FC236}">
                  <a16:creationId xmlns:a16="http://schemas.microsoft.com/office/drawing/2014/main" id="{00000000-0008-0000-0500-00002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43</xdr:row>
          <xdr:rowOff>30480</xdr:rowOff>
        </xdr:from>
        <xdr:to>
          <xdr:col>1</xdr:col>
          <xdr:colOff>335280</xdr:colOff>
          <xdr:row>43</xdr:row>
          <xdr:rowOff>220980</xdr:rowOff>
        </xdr:to>
        <xdr:sp macro="" textlink="">
          <xdr:nvSpPr>
            <xdr:cNvPr id="6183" name="cbxMechanicallyAltered" hidden="1">
              <a:extLst>
                <a:ext uri="{63B3BB69-23CF-44E3-9099-C40C66FF867C}">
                  <a14:compatExt spid="_x0000_s6183"/>
                </a:ext>
                <a:ext uri="{FF2B5EF4-FFF2-40B4-BE49-F238E27FC236}">
                  <a16:creationId xmlns:a16="http://schemas.microsoft.com/office/drawing/2014/main" id="{00000000-0008-0000-0500-00002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44</xdr:row>
          <xdr:rowOff>30480</xdr:rowOff>
        </xdr:from>
        <xdr:to>
          <xdr:col>1</xdr:col>
          <xdr:colOff>335280</xdr:colOff>
          <xdr:row>44</xdr:row>
          <xdr:rowOff>220980</xdr:rowOff>
        </xdr:to>
        <xdr:sp macro="" textlink="">
          <xdr:nvSpPr>
            <xdr:cNvPr id="6184" name="cbxDiabetic" hidden="1">
              <a:extLst>
                <a:ext uri="{63B3BB69-23CF-44E3-9099-C40C66FF867C}">
                  <a14:compatExt spid="_x0000_s6184"/>
                </a:ext>
                <a:ext uri="{FF2B5EF4-FFF2-40B4-BE49-F238E27FC236}">
                  <a16:creationId xmlns:a16="http://schemas.microsoft.com/office/drawing/2014/main" id="{00000000-0008-0000-0500-00002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45</xdr:row>
          <xdr:rowOff>30480</xdr:rowOff>
        </xdr:from>
        <xdr:to>
          <xdr:col>1</xdr:col>
          <xdr:colOff>335280</xdr:colOff>
          <xdr:row>45</xdr:row>
          <xdr:rowOff>220980</xdr:rowOff>
        </xdr:to>
        <xdr:sp macro="" textlink="">
          <xdr:nvSpPr>
            <xdr:cNvPr id="6185" name="cbxLowSalt" hidden="1">
              <a:extLst>
                <a:ext uri="{63B3BB69-23CF-44E3-9099-C40C66FF867C}">
                  <a14:compatExt spid="_x0000_s6185"/>
                </a:ext>
                <a:ext uri="{FF2B5EF4-FFF2-40B4-BE49-F238E27FC236}">
                  <a16:creationId xmlns:a16="http://schemas.microsoft.com/office/drawing/2014/main" id="{00000000-0008-0000-0500-00002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43</xdr:row>
          <xdr:rowOff>30480</xdr:rowOff>
        </xdr:from>
        <xdr:to>
          <xdr:col>7</xdr:col>
          <xdr:colOff>335280</xdr:colOff>
          <xdr:row>43</xdr:row>
          <xdr:rowOff>220980</xdr:rowOff>
        </xdr:to>
        <xdr:sp macro="" textlink="">
          <xdr:nvSpPr>
            <xdr:cNvPr id="6186" name="cbxVegetarian" hidden="1">
              <a:extLst>
                <a:ext uri="{63B3BB69-23CF-44E3-9099-C40C66FF867C}">
                  <a14:compatExt spid="_x0000_s6186"/>
                </a:ext>
                <a:ext uri="{FF2B5EF4-FFF2-40B4-BE49-F238E27FC236}">
                  <a16:creationId xmlns:a16="http://schemas.microsoft.com/office/drawing/2014/main" id="{00000000-0008-0000-0500-00002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44</xdr:row>
          <xdr:rowOff>30480</xdr:rowOff>
        </xdr:from>
        <xdr:to>
          <xdr:col>7</xdr:col>
          <xdr:colOff>335280</xdr:colOff>
          <xdr:row>44</xdr:row>
          <xdr:rowOff>220980</xdr:rowOff>
        </xdr:to>
        <xdr:sp macro="" textlink="">
          <xdr:nvSpPr>
            <xdr:cNvPr id="6187" name="cbxKosher" hidden="1">
              <a:extLst>
                <a:ext uri="{63B3BB69-23CF-44E3-9099-C40C66FF867C}">
                  <a14:compatExt spid="_x0000_s6187"/>
                </a:ext>
                <a:ext uri="{FF2B5EF4-FFF2-40B4-BE49-F238E27FC236}">
                  <a16:creationId xmlns:a16="http://schemas.microsoft.com/office/drawing/2014/main" id="{00000000-0008-0000-0500-00002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45</xdr:row>
          <xdr:rowOff>30480</xdr:rowOff>
        </xdr:from>
        <xdr:to>
          <xdr:col>7</xdr:col>
          <xdr:colOff>335280</xdr:colOff>
          <xdr:row>45</xdr:row>
          <xdr:rowOff>220980</xdr:rowOff>
        </xdr:to>
        <xdr:sp macro="" textlink="">
          <xdr:nvSpPr>
            <xdr:cNvPr id="6188" name="cbxSpecialDiet_None" hidden="1">
              <a:extLst>
                <a:ext uri="{63B3BB69-23CF-44E3-9099-C40C66FF867C}">
                  <a14:compatExt spid="_x0000_s6188"/>
                </a:ext>
                <a:ext uri="{FF2B5EF4-FFF2-40B4-BE49-F238E27FC236}">
                  <a16:creationId xmlns:a16="http://schemas.microsoft.com/office/drawing/2014/main" id="{00000000-0008-0000-0500-00002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48</xdr:row>
          <xdr:rowOff>0</xdr:rowOff>
        </xdr:from>
        <xdr:to>
          <xdr:col>1</xdr:col>
          <xdr:colOff>358140</xdr:colOff>
          <xdr:row>50</xdr:row>
          <xdr:rowOff>38100</xdr:rowOff>
        </xdr:to>
        <xdr:sp macro="" textlink="">
          <xdr:nvSpPr>
            <xdr:cNvPr id="6189" name="fraFoodAllergies" hidden="1">
              <a:extLst>
                <a:ext uri="{63B3BB69-23CF-44E3-9099-C40C66FF867C}">
                  <a14:compatExt spid="_x0000_s6189"/>
                </a:ext>
                <a:ext uri="{FF2B5EF4-FFF2-40B4-BE49-F238E27FC236}">
                  <a16:creationId xmlns:a16="http://schemas.microsoft.com/office/drawing/2014/main" id="{00000000-0008-0000-0500-00002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48</xdr:row>
          <xdr:rowOff>38100</xdr:rowOff>
        </xdr:from>
        <xdr:to>
          <xdr:col>1</xdr:col>
          <xdr:colOff>335280</xdr:colOff>
          <xdr:row>49</xdr:row>
          <xdr:rowOff>0</xdr:rowOff>
        </xdr:to>
        <xdr:sp macro="" textlink="">
          <xdr:nvSpPr>
            <xdr:cNvPr id="6190" name="optFoodAllergies_Yes" hidden="1">
              <a:extLst>
                <a:ext uri="{63B3BB69-23CF-44E3-9099-C40C66FF867C}">
                  <a14:compatExt spid="_x0000_s6190"/>
                </a:ext>
                <a:ext uri="{FF2B5EF4-FFF2-40B4-BE49-F238E27FC236}">
                  <a16:creationId xmlns:a16="http://schemas.microsoft.com/office/drawing/2014/main" id="{00000000-0008-0000-0500-00002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49</xdr:row>
          <xdr:rowOff>30480</xdr:rowOff>
        </xdr:from>
        <xdr:to>
          <xdr:col>1</xdr:col>
          <xdr:colOff>335280</xdr:colOff>
          <xdr:row>49</xdr:row>
          <xdr:rowOff>220980</xdr:rowOff>
        </xdr:to>
        <xdr:sp macro="" textlink="">
          <xdr:nvSpPr>
            <xdr:cNvPr id="6191" name="optFoodAllergies_No" hidden="1">
              <a:extLst>
                <a:ext uri="{63B3BB69-23CF-44E3-9099-C40C66FF867C}">
                  <a14:compatExt spid="_x0000_s6191"/>
                </a:ext>
                <a:ext uri="{FF2B5EF4-FFF2-40B4-BE49-F238E27FC236}">
                  <a16:creationId xmlns:a16="http://schemas.microsoft.com/office/drawing/2014/main" id="{00000000-0008-0000-0500-00002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33</xdr:row>
          <xdr:rowOff>30480</xdr:rowOff>
        </xdr:from>
        <xdr:to>
          <xdr:col>1</xdr:col>
          <xdr:colOff>335280</xdr:colOff>
          <xdr:row>33</xdr:row>
          <xdr:rowOff>220980</xdr:rowOff>
        </xdr:to>
        <xdr:sp macro="" textlink="">
          <xdr:nvSpPr>
            <xdr:cNvPr id="6192" name="optMedAllergy_Yes" hidden="1">
              <a:extLst>
                <a:ext uri="{63B3BB69-23CF-44E3-9099-C40C66FF867C}">
                  <a14:compatExt spid="_x0000_s6192"/>
                </a:ext>
                <a:ext uri="{FF2B5EF4-FFF2-40B4-BE49-F238E27FC236}">
                  <a16:creationId xmlns:a16="http://schemas.microsoft.com/office/drawing/2014/main" id="{00000000-0008-0000-0500-00003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33</xdr:row>
          <xdr:rowOff>30480</xdr:rowOff>
        </xdr:from>
        <xdr:to>
          <xdr:col>3</xdr:col>
          <xdr:colOff>335280</xdr:colOff>
          <xdr:row>33</xdr:row>
          <xdr:rowOff>220980</xdr:rowOff>
        </xdr:to>
        <xdr:sp macro="" textlink="">
          <xdr:nvSpPr>
            <xdr:cNvPr id="6193" name="optMedAllergy_No" hidden="1">
              <a:extLst>
                <a:ext uri="{63B3BB69-23CF-44E3-9099-C40C66FF867C}">
                  <a14:compatExt spid="_x0000_s6193"/>
                </a:ext>
                <a:ext uri="{FF2B5EF4-FFF2-40B4-BE49-F238E27FC236}">
                  <a16:creationId xmlns:a16="http://schemas.microsoft.com/office/drawing/2014/main" id="{00000000-0008-0000-0500-00003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32</xdr:row>
          <xdr:rowOff>220980</xdr:rowOff>
        </xdr:from>
        <xdr:to>
          <xdr:col>4</xdr:col>
          <xdr:colOff>381000</xdr:colOff>
          <xdr:row>34</xdr:row>
          <xdr:rowOff>30480</xdr:rowOff>
        </xdr:to>
        <xdr:sp macro="" textlink="">
          <xdr:nvSpPr>
            <xdr:cNvPr id="6194" name="fraMedAllergy" hidden="1">
              <a:extLst>
                <a:ext uri="{63B3BB69-23CF-44E3-9099-C40C66FF867C}">
                  <a14:compatExt spid="_x0000_s6194"/>
                </a:ext>
                <a:ext uri="{FF2B5EF4-FFF2-40B4-BE49-F238E27FC236}">
                  <a16:creationId xmlns:a16="http://schemas.microsoft.com/office/drawing/2014/main" id="{00000000-0008-0000-0500-00003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30</xdr:row>
          <xdr:rowOff>30480</xdr:rowOff>
        </xdr:from>
        <xdr:to>
          <xdr:col>14</xdr:col>
          <xdr:colOff>30480</xdr:colOff>
          <xdr:row>30</xdr:row>
          <xdr:rowOff>297180</xdr:rowOff>
        </xdr:to>
        <xdr:sp macro="" textlink="">
          <xdr:nvSpPr>
            <xdr:cNvPr id="7169" name="fraOxygen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6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30</xdr:row>
          <xdr:rowOff>68580</xdr:rowOff>
        </xdr:from>
        <xdr:to>
          <xdr:col>6</xdr:col>
          <xdr:colOff>68580</xdr:colOff>
          <xdr:row>30</xdr:row>
          <xdr:rowOff>259080</xdr:rowOff>
        </xdr:to>
        <xdr:sp macro="" textlink="">
          <xdr:nvSpPr>
            <xdr:cNvPr id="7170" name="optOxygen_SelfManage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6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30</xdr:row>
          <xdr:rowOff>68580</xdr:rowOff>
        </xdr:from>
        <xdr:to>
          <xdr:col>8</xdr:col>
          <xdr:colOff>419100</xdr:colOff>
          <xdr:row>30</xdr:row>
          <xdr:rowOff>259080</xdr:rowOff>
        </xdr:to>
        <xdr:sp macro="" textlink="">
          <xdr:nvSpPr>
            <xdr:cNvPr id="7171" name="optOxygen_NeedAsst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6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114300</xdr:colOff>
          <xdr:row>30</xdr:row>
          <xdr:rowOff>68580</xdr:rowOff>
        </xdr:from>
        <xdr:to>
          <xdr:col>12</xdr:col>
          <xdr:colOff>381000</xdr:colOff>
          <xdr:row>30</xdr:row>
          <xdr:rowOff>259080</xdr:rowOff>
        </xdr:to>
        <xdr:sp macro="" textlink="">
          <xdr:nvSpPr>
            <xdr:cNvPr id="7172" name="optOxygen_NotNeeded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6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32</xdr:row>
          <xdr:rowOff>30480</xdr:rowOff>
        </xdr:from>
        <xdr:to>
          <xdr:col>14</xdr:col>
          <xdr:colOff>30480</xdr:colOff>
          <xdr:row>32</xdr:row>
          <xdr:rowOff>297180</xdr:rowOff>
        </xdr:to>
        <xdr:sp macro="" textlink="">
          <xdr:nvSpPr>
            <xdr:cNvPr id="7173" name="fraBloodSugar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6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32</xdr:row>
          <xdr:rowOff>68580</xdr:rowOff>
        </xdr:from>
        <xdr:to>
          <xdr:col>6</xdr:col>
          <xdr:colOff>68580</xdr:colOff>
          <xdr:row>32</xdr:row>
          <xdr:rowOff>259080</xdr:rowOff>
        </xdr:to>
        <xdr:sp macro="" textlink="">
          <xdr:nvSpPr>
            <xdr:cNvPr id="7174" name="optBloodSugar_SelfManage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6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32</xdr:row>
          <xdr:rowOff>68580</xdr:rowOff>
        </xdr:from>
        <xdr:to>
          <xdr:col>8</xdr:col>
          <xdr:colOff>419100</xdr:colOff>
          <xdr:row>32</xdr:row>
          <xdr:rowOff>259080</xdr:rowOff>
        </xdr:to>
        <xdr:sp macro="" textlink="">
          <xdr:nvSpPr>
            <xdr:cNvPr id="7175" name="optBloodSugar_NeedAsst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6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114300</xdr:colOff>
          <xdr:row>32</xdr:row>
          <xdr:rowOff>68580</xdr:rowOff>
        </xdr:from>
        <xdr:to>
          <xdr:col>12</xdr:col>
          <xdr:colOff>381000</xdr:colOff>
          <xdr:row>32</xdr:row>
          <xdr:rowOff>259080</xdr:rowOff>
        </xdr:to>
        <xdr:sp macro="" textlink="">
          <xdr:nvSpPr>
            <xdr:cNvPr id="7176" name="optBloodSugar_NotNeeded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6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36</xdr:row>
          <xdr:rowOff>30480</xdr:rowOff>
        </xdr:from>
        <xdr:to>
          <xdr:col>14</xdr:col>
          <xdr:colOff>30480</xdr:colOff>
          <xdr:row>36</xdr:row>
          <xdr:rowOff>297180</xdr:rowOff>
        </xdr:to>
        <xdr:sp macro="" textlink="">
          <xdr:nvSpPr>
            <xdr:cNvPr id="7177" name="fraUrinaryCatheter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6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36</xdr:row>
          <xdr:rowOff>53340</xdr:rowOff>
        </xdr:from>
        <xdr:to>
          <xdr:col>6</xdr:col>
          <xdr:colOff>68580</xdr:colOff>
          <xdr:row>36</xdr:row>
          <xdr:rowOff>243840</xdr:rowOff>
        </xdr:to>
        <xdr:sp macro="" textlink="">
          <xdr:nvSpPr>
            <xdr:cNvPr id="7178" name="optUrinaryCatheter_SelfManage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6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36</xdr:row>
          <xdr:rowOff>53340</xdr:rowOff>
        </xdr:from>
        <xdr:to>
          <xdr:col>8</xdr:col>
          <xdr:colOff>419100</xdr:colOff>
          <xdr:row>36</xdr:row>
          <xdr:rowOff>243840</xdr:rowOff>
        </xdr:to>
        <xdr:sp macro="" textlink="">
          <xdr:nvSpPr>
            <xdr:cNvPr id="7179" name="optUrinaryCatheter_NeedAsst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6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114300</xdr:colOff>
          <xdr:row>36</xdr:row>
          <xdr:rowOff>53340</xdr:rowOff>
        </xdr:from>
        <xdr:to>
          <xdr:col>12</xdr:col>
          <xdr:colOff>381000</xdr:colOff>
          <xdr:row>36</xdr:row>
          <xdr:rowOff>243840</xdr:rowOff>
        </xdr:to>
        <xdr:sp macro="" textlink="">
          <xdr:nvSpPr>
            <xdr:cNvPr id="7180" name="optUrinaryCatheter_NotNeeded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6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38</xdr:row>
          <xdr:rowOff>30480</xdr:rowOff>
        </xdr:from>
        <xdr:to>
          <xdr:col>14</xdr:col>
          <xdr:colOff>30480</xdr:colOff>
          <xdr:row>38</xdr:row>
          <xdr:rowOff>297180</xdr:rowOff>
        </xdr:to>
        <xdr:sp macro="" textlink="">
          <xdr:nvSpPr>
            <xdr:cNvPr id="7181" name="fraNebulizer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6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38</xdr:row>
          <xdr:rowOff>53340</xdr:rowOff>
        </xdr:from>
        <xdr:to>
          <xdr:col>6</xdr:col>
          <xdr:colOff>68580</xdr:colOff>
          <xdr:row>38</xdr:row>
          <xdr:rowOff>243840</xdr:rowOff>
        </xdr:to>
        <xdr:sp macro="" textlink="">
          <xdr:nvSpPr>
            <xdr:cNvPr id="7182" name="optNebulizer_SelfManage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6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38</xdr:row>
          <xdr:rowOff>53340</xdr:rowOff>
        </xdr:from>
        <xdr:to>
          <xdr:col>8</xdr:col>
          <xdr:colOff>419100</xdr:colOff>
          <xdr:row>38</xdr:row>
          <xdr:rowOff>243840</xdr:rowOff>
        </xdr:to>
        <xdr:sp macro="" textlink="">
          <xdr:nvSpPr>
            <xdr:cNvPr id="7183" name="optNebulizer_NeedAsst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6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114300</xdr:colOff>
          <xdr:row>38</xdr:row>
          <xdr:rowOff>53340</xdr:rowOff>
        </xdr:from>
        <xdr:to>
          <xdr:col>12</xdr:col>
          <xdr:colOff>381000</xdr:colOff>
          <xdr:row>38</xdr:row>
          <xdr:rowOff>243840</xdr:rowOff>
        </xdr:to>
        <xdr:sp macro="" textlink="">
          <xdr:nvSpPr>
            <xdr:cNvPr id="7184" name="optNebulizer_NotNeeded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6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40</xdr:row>
          <xdr:rowOff>30480</xdr:rowOff>
        </xdr:from>
        <xdr:to>
          <xdr:col>14</xdr:col>
          <xdr:colOff>30480</xdr:colOff>
          <xdr:row>40</xdr:row>
          <xdr:rowOff>297180</xdr:rowOff>
        </xdr:to>
        <xdr:sp macro="" textlink="">
          <xdr:nvSpPr>
            <xdr:cNvPr id="7185" name="fraColostomy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6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40</xdr:row>
          <xdr:rowOff>68580</xdr:rowOff>
        </xdr:from>
        <xdr:to>
          <xdr:col>6</xdr:col>
          <xdr:colOff>68580</xdr:colOff>
          <xdr:row>40</xdr:row>
          <xdr:rowOff>259080</xdr:rowOff>
        </xdr:to>
        <xdr:sp macro="" textlink="">
          <xdr:nvSpPr>
            <xdr:cNvPr id="7186" name="optColostomy_SelfManage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6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40</xdr:row>
          <xdr:rowOff>68580</xdr:rowOff>
        </xdr:from>
        <xdr:to>
          <xdr:col>8</xdr:col>
          <xdr:colOff>419100</xdr:colOff>
          <xdr:row>40</xdr:row>
          <xdr:rowOff>259080</xdr:rowOff>
        </xdr:to>
        <xdr:sp macro="" textlink="">
          <xdr:nvSpPr>
            <xdr:cNvPr id="7187" name="optColostomy_NeedAsst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6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114300</xdr:colOff>
          <xdr:row>40</xdr:row>
          <xdr:rowOff>68580</xdr:rowOff>
        </xdr:from>
        <xdr:to>
          <xdr:col>12</xdr:col>
          <xdr:colOff>381000</xdr:colOff>
          <xdr:row>40</xdr:row>
          <xdr:rowOff>259080</xdr:rowOff>
        </xdr:to>
        <xdr:sp macro="" textlink="">
          <xdr:nvSpPr>
            <xdr:cNvPr id="7188" name="optColostomy_NotNeeded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6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42</xdr:row>
          <xdr:rowOff>38100</xdr:rowOff>
        </xdr:from>
        <xdr:to>
          <xdr:col>14</xdr:col>
          <xdr:colOff>30480</xdr:colOff>
          <xdr:row>43</xdr:row>
          <xdr:rowOff>0</xdr:rowOff>
        </xdr:to>
        <xdr:sp macro="" textlink="">
          <xdr:nvSpPr>
            <xdr:cNvPr id="7189" name="fraIleostomy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6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42</xdr:row>
          <xdr:rowOff>68580</xdr:rowOff>
        </xdr:from>
        <xdr:to>
          <xdr:col>6</xdr:col>
          <xdr:colOff>68580</xdr:colOff>
          <xdr:row>42</xdr:row>
          <xdr:rowOff>259080</xdr:rowOff>
        </xdr:to>
        <xdr:sp macro="" textlink="">
          <xdr:nvSpPr>
            <xdr:cNvPr id="7190" name="optIleostomy_SelfManage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6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42</xdr:row>
          <xdr:rowOff>68580</xdr:rowOff>
        </xdr:from>
        <xdr:to>
          <xdr:col>8</xdr:col>
          <xdr:colOff>419100</xdr:colOff>
          <xdr:row>42</xdr:row>
          <xdr:rowOff>259080</xdr:rowOff>
        </xdr:to>
        <xdr:sp macro="" textlink="">
          <xdr:nvSpPr>
            <xdr:cNvPr id="7191" name="optIleostomy_NeedAsst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6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114300</xdr:colOff>
          <xdr:row>42</xdr:row>
          <xdr:rowOff>68580</xdr:rowOff>
        </xdr:from>
        <xdr:to>
          <xdr:col>12</xdr:col>
          <xdr:colOff>381000</xdr:colOff>
          <xdr:row>42</xdr:row>
          <xdr:rowOff>259080</xdr:rowOff>
        </xdr:to>
        <xdr:sp macro="" textlink="">
          <xdr:nvSpPr>
            <xdr:cNvPr id="7192" name="optIleostomy_NotNeeded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6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44</xdr:row>
          <xdr:rowOff>30480</xdr:rowOff>
        </xdr:from>
        <xdr:to>
          <xdr:col>14</xdr:col>
          <xdr:colOff>30480</xdr:colOff>
          <xdr:row>44</xdr:row>
          <xdr:rowOff>297180</xdr:rowOff>
        </xdr:to>
        <xdr:sp macro="" textlink="">
          <xdr:nvSpPr>
            <xdr:cNvPr id="7193" name="fraTracheostomy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6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44</xdr:row>
          <xdr:rowOff>68580</xdr:rowOff>
        </xdr:from>
        <xdr:to>
          <xdr:col>6</xdr:col>
          <xdr:colOff>68580</xdr:colOff>
          <xdr:row>44</xdr:row>
          <xdr:rowOff>259080</xdr:rowOff>
        </xdr:to>
        <xdr:sp macro="" textlink="">
          <xdr:nvSpPr>
            <xdr:cNvPr id="7194" name="optTracheostomy_SelfManage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6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44</xdr:row>
          <xdr:rowOff>68580</xdr:rowOff>
        </xdr:from>
        <xdr:to>
          <xdr:col>8</xdr:col>
          <xdr:colOff>419100</xdr:colOff>
          <xdr:row>44</xdr:row>
          <xdr:rowOff>259080</xdr:rowOff>
        </xdr:to>
        <xdr:sp macro="" textlink="">
          <xdr:nvSpPr>
            <xdr:cNvPr id="7195" name="optTracheostomy_NeedAsst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6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114300</xdr:colOff>
          <xdr:row>44</xdr:row>
          <xdr:rowOff>68580</xdr:rowOff>
        </xdr:from>
        <xdr:to>
          <xdr:col>12</xdr:col>
          <xdr:colOff>381000</xdr:colOff>
          <xdr:row>44</xdr:row>
          <xdr:rowOff>259080</xdr:rowOff>
        </xdr:to>
        <xdr:sp macro="" textlink="">
          <xdr:nvSpPr>
            <xdr:cNvPr id="7196" name="optTracheostomy_NotNeeded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00000000-0008-0000-0600-00001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46</xdr:row>
          <xdr:rowOff>30480</xdr:rowOff>
        </xdr:from>
        <xdr:to>
          <xdr:col>14</xdr:col>
          <xdr:colOff>30480</xdr:colOff>
          <xdr:row>46</xdr:row>
          <xdr:rowOff>297180</xdr:rowOff>
        </xdr:to>
        <xdr:sp macro="" textlink="">
          <xdr:nvSpPr>
            <xdr:cNvPr id="7197" name="fraGastrostomy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6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46</xdr:row>
          <xdr:rowOff>68580</xdr:rowOff>
        </xdr:from>
        <xdr:to>
          <xdr:col>6</xdr:col>
          <xdr:colOff>68580</xdr:colOff>
          <xdr:row>46</xdr:row>
          <xdr:rowOff>259080</xdr:rowOff>
        </xdr:to>
        <xdr:sp macro="" textlink="">
          <xdr:nvSpPr>
            <xdr:cNvPr id="7198" name="optGastrostomy_SelfManage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6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46</xdr:row>
          <xdr:rowOff>68580</xdr:rowOff>
        </xdr:from>
        <xdr:to>
          <xdr:col>8</xdr:col>
          <xdr:colOff>419100</xdr:colOff>
          <xdr:row>46</xdr:row>
          <xdr:rowOff>259080</xdr:rowOff>
        </xdr:to>
        <xdr:sp macro="" textlink="">
          <xdr:nvSpPr>
            <xdr:cNvPr id="7199" name="optGastrostomy_NeedAsst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6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114300</xdr:colOff>
          <xdr:row>46</xdr:row>
          <xdr:rowOff>68580</xdr:rowOff>
        </xdr:from>
        <xdr:to>
          <xdr:col>12</xdr:col>
          <xdr:colOff>381000</xdr:colOff>
          <xdr:row>46</xdr:row>
          <xdr:rowOff>259080</xdr:rowOff>
        </xdr:to>
        <xdr:sp macro="" textlink="">
          <xdr:nvSpPr>
            <xdr:cNvPr id="7200" name="optGastrostomy_NotNeeded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6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48</xdr:row>
          <xdr:rowOff>30480</xdr:rowOff>
        </xdr:from>
        <xdr:to>
          <xdr:col>14</xdr:col>
          <xdr:colOff>30480</xdr:colOff>
          <xdr:row>48</xdr:row>
          <xdr:rowOff>297180</xdr:rowOff>
        </xdr:to>
        <xdr:sp macro="" textlink="">
          <xdr:nvSpPr>
            <xdr:cNvPr id="7201" name="fraEnemaSuppository" hidden="1">
              <a:extLst>
                <a:ext uri="{63B3BB69-23CF-44E3-9099-C40C66FF867C}">
                  <a14:compatExt spid="_x0000_s7201"/>
                </a:ext>
                <a:ext uri="{FF2B5EF4-FFF2-40B4-BE49-F238E27FC236}">
                  <a16:creationId xmlns:a16="http://schemas.microsoft.com/office/drawing/2014/main" id="{00000000-0008-0000-0600-00002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48</xdr:row>
          <xdr:rowOff>68580</xdr:rowOff>
        </xdr:from>
        <xdr:to>
          <xdr:col>6</xdr:col>
          <xdr:colOff>68580</xdr:colOff>
          <xdr:row>48</xdr:row>
          <xdr:rowOff>259080</xdr:rowOff>
        </xdr:to>
        <xdr:sp macro="" textlink="">
          <xdr:nvSpPr>
            <xdr:cNvPr id="7202" name="optEnemaSuppository_SelfManage" hidden="1">
              <a:extLst>
                <a:ext uri="{63B3BB69-23CF-44E3-9099-C40C66FF867C}">
                  <a14:compatExt spid="_x0000_s7202"/>
                </a:ext>
                <a:ext uri="{FF2B5EF4-FFF2-40B4-BE49-F238E27FC236}">
                  <a16:creationId xmlns:a16="http://schemas.microsoft.com/office/drawing/2014/main" id="{00000000-0008-0000-0600-00002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48</xdr:row>
          <xdr:rowOff>68580</xdr:rowOff>
        </xdr:from>
        <xdr:to>
          <xdr:col>8</xdr:col>
          <xdr:colOff>419100</xdr:colOff>
          <xdr:row>48</xdr:row>
          <xdr:rowOff>259080</xdr:rowOff>
        </xdr:to>
        <xdr:sp macro="" textlink="">
          <xdr:nvSpPr>
            <xdr:cNvPr id="7203" name="optEnemaSuppository_NeedAsst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00000000-0008-0000-0600-00002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114300</xdr:colOff>
          <xdr:row>48</xdr:row>
          <xdr:rowOff>68580</xdr:rowOff>
        </xdr:from>
        <xdr:to>
          <xdr:col>12</xdr:col>
          <xdr:colOff>381000</xdr:colOff>
          <xdr:row>48</xdr:row>
          <xdr:rowOff>259080</xdr:rowOff>
        </xdr:to>
        <xdr:sp macro="" textlink="">
          <xdr:nvSpPr>
            <xdr:cNvPr id="7204" name="optEnemaSuppository_NotNeeded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6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50</xdr:row>
          <xdr:rowOff>30480</xdr:rowOff>
        </xdr:from>
        <xdr:to>
          <xdr:col>14</xdr:col>
          <xdr:colOff>30480</xdr:colOff>
          <xdr:row>50</xdr:row>
          <xdr:rowOff>297180</xdr:rowOff>
        </xdr:to>
        <xdr:sp macro="" textlink="">
          <xdr:nvSpPr>
            <xdr:cNvPr id="7205" name="fraOther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6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50</xdr:row>
          <xdr:rowOff>53340</xdr:rowOff>
        </xdr:from>
        <xdr:to>
          <xdr:col>6</xdr:col>
          <xdr:colOff>68580</xdr:colOff>
          <xdr:row>50</xdr:row>
          <xdr:rowOff>243840</xdr:rowOff>
        </xdr:to>
        <xdr:sp macro="" textlink="">
          <xdr:nvSpPr>
            <xdr:cNvPr id="7206" name="optOther_SelfManage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6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50</xdr:row>
          <xdr:rowOff>53340</xdr:rowOff>
        </xdr:from>
        <xdr:to>
          <xdr:col>8</xdr:col>
          <xdr:colOff>419100</xdr:colOff>
          <xdr:row>50</xdr:row>
          <xdr:rowOff>243840</xdr:rowOff>
        </xdr:to>
        <xdr:sp macro="" textlink="">
          <xdr:nvSpPr>
            <xdr:cNvPr id="7207" name="optOther_NeedAsst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6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114300</xdr:colOff>
          <xdr:row>50</xdr:row>
          <xdr:rowOff>53340</xdr:rowOff>
        </xdr:from>
        <xdr:to>
          <xdr:col>12</xdr:col>
          <xdr:colOff>381000</xdr:colOff>
          <xdr:row>50</xdr:row>
          <xdr:rowOff>243840</xdr:rowOff>
        </xdr:to>
        <xdr:sp macro="" textlink="">
          <xdr:nvSpPr>
            <xdr:cNvPr id="7208" name="optOther_NotNeeded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6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55</xdr:row>
          <xdr:rowOff>30480</xdr:rowOff>
        </xdr:from>
        <xdr:to>
          <xdr:col>1</xdr:col>
          <xdr:colOff>411480</xdr:colOff>
          <xdr:row>55</xdr:row>
          <xdr:rowOff>220980</xdr:rowOff>
        </xdr:to>
        <xdr:sp macro="" textlink="">
          <xdr:nvSpPr>
            <xdr:cNvPr id="7209" name="cbxSvcs_PhysicalTherapy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6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56</xdr:row>
          <xdr:rowOff>30480</xdr:rowOff>
        </xdr:from>
        <xdr:to>
          <xdr:col>1</xdr:col>
          <xdr:colOff>411480</xdr:colOff>
          <xdr:row>56</xdr:row>
          <xdr:rowOff>220980</xdr:rowOff>
        </xdr:to>
        <xdr:sp macro="" textlink="">
          <xdr:nvSpPr>
            <xdr:cNvPr id="7210" name="cbxOthrSvcs_OccupationalTherapy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6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57</xdr:row>
          <xdr:rowOff>30480</xdr:rowOff>
        </xdr:from>
        <xdr:to>
          <xdr:col>1</xdr:col>
          <xdr:colOff>411480</xdr:colOff>
          <xdr:row>57</xdr:row>
          <xdr:rowOff>220980</xdr:rowOff>
        </xdr:to>
        <xdr:sp macro="" textlink="">
          <xdr:nvSpPr>
            <xdr:cNvPr id="7211" name="cbxSvcs_SpeechTherapy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6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144780</xdr:colOff>
          <xdr:row>56</xdr:row>
          <xdr:rowOff>30480</xdr:rowOff>
        </xdr:from>
        <xdr:to>
          <xdr:col>7</xdr:col>
          <xdr:colOff>411480</xdr:colOff>
          <xdr:row>56</xdr:row>
          <xdr:rowOff>220980</xdr:rowOff>
        </xdr:to>
        <xdr:sp macro="" textlink="">
          <xdr:nvSpPr>
            <xdr:cNvPr id="7212" name="cbxSvcs_Hospice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00000000-0008-0000-0600-00002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144780</xdr:colOff>
          <xdr:row>55</xdr:row>
          <xdr:rowOff>30480</xdr:rowOff>
        </xdr:from>
        <xdr:to>
          <xdr:col>7</xdr:col>
          <xdr:colOff>411480</xdr:colOff>
          <xdr:row>55</xdr:row>
          <xdr:rowOff>220980</xdr:rowOff>
        </xdr:to>
        <xdr:sp macro="" textlink="">
          <xdr:nvSpPr>
            <xdr:cNvPr id="7213" name="cbxSvcs_ChemoRadiation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6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58</xdr:row>
          <xdr:rowOff>30480</xdr:rowOff>
        </xdr:from>
        <xdr:to>
          <xdr:col>1</xdr:col>
          <xdr:colOff>411480</xdr:colOff>
          <xdr:row>58</xdr:row>
          <xdr:rowOff>220980</xdr:rowOff>
        </xdr:to>
        <xdr:sp macro="" textlink="">
          <xdr:nvSpPr>
            <xdr:cNvPr id="7214" name="cbxSvcs_PodiatryTherapy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6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59</xdr:row>
          <xdr:rowOff>30480</xdr:rowOff>
        </xdr:from>
        <xdr:to>
          <xdr:col>1</xdr:col>
          <xdr:colOff>411480</xdr:colOff>
          <xdr:row>59</xdr:row>
          <xdr:rowOff>220980</xdr:rowOff>
        </xdr:to>
        <xdr:sp macro="" textlink="">
          <xdr:nvSpPr>
            <xdr:cNvPr id="7215" name="cbxSvcs_Dialysis" hidden="1">
              <a:extLst>
                <a:ext uri="{63B3BB69-23CF-44E3-9099-C40C66FF867C}">
                  <a14:compatExt spid="_x0000_s7215"/>
                </a:ext>
                <a:ext uri="{FF2B5EF4-FFF2-40B4-BE49-F238E27FC236}">
                  <a16:creationId xmlns:a16="http://schemas.microsoft.com/office/drawing/2014/main" id="{00000000-0008-0000-0600-00002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144780</xdr:colOff>
          <xdr:row>57</xdr:row>
          <xdr:rowOff>30480</xdr:rowOff>
        </xdr:from>
        <xdr:to>
          <xdr:col>7</xdr:col>
          <xdr:colOff>411480</xdr:colOff>
          <xdr:row>57</xdr:row>
          <xdr:rowOff>220980</xdr:rowOff>
        </xdr:to>
        <xdr:sp macro="" textlink="">
          <xdr:nvSpPr>
            <xdr:cNvPr id="7216" name="cbxSvcs_Other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6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144780</xdr:colOff>
          <xdr:row>59</xdr:row>
          <xdr:rowOff>30480</xdr:rowOff>
        </xdr:from>
        <xdr:to>
          <xdr:col>7</xdr:col>
          <xdr:colOff>411480</xdr:colOff>
          <xdr:row>59</xdr:row>
          <xdr:rowOff>220980</xdr:rowOff>
        </xdr:to>
        <xdr:sp macro="" textlink="">
          <xdr:nvSpPr>
            <xdr:cNvPr id="7217" name="cbxSvcs_None" hidden="1">
              <a:extLst>
                <a:ext uri="{63B3BB69-23CF-44E3-9099-C40C66FF867C}">
                  <a14:compatExt spid="_x0000_s7217"/>
                </a:ext>
                <a:ext uri="{FF2B5EF4-FFF2-40B4-BE49-F238E27FC236}">
                  <a16:creationId xmlns:a16="http://schemas.microsoft.com/office/drawing/2014/main" id="{00000000-0008-0000-0600-00003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63</xdr:row>
          <xdr:rowOff>30480</xdr:rowOff>
        </xdr:from>
        <xdr:to>
          <xdr:col>1</xdr:col>
          <xdr:colOff>335280</xdr:colOff>
          <xdr:row>63</xdr:row>
          <xdr:rowOff>220980</xdr:rowOff>
        </xdr:to>
        <xdr:sp macro="" textlink="">
          <xdr:nvSpPr>
            <xdr:cNvPr id="7218" name="cbxBehaviorMgmt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6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64</xdr:row>
          <xdr:rowOff>30480</xdr:rowOff>
        </xdr:from>
        <xdr:to>
          <xdr:col>1</xdr:col>
          <xdr:colOff>335280</xdr:colOff>
          <xdr:row>64</xdr:row>
          <xdr:rowOff>220980</xdr:rowOff>
        </xdr:to>
        <xdr:sp macro="" textlink="">
          <xdr:nvSpPr>
            <xdr:cNvPr id="7219" name="cbxEnvironModification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6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65</xdr:row>
          <xdr:rowOff>30480</xdr:rowOff>
        </xdr:from>
        <xdr:to>
          <xdr:col>1</xdr:col>
          <xdr:colOff>335280</xdr:colOff>
          <xdr:row>65</xdr:row>
          <xdr:rowOff>220980</xdr:rowOff>
        </xdr:to>
        <xdr:sp macro="" textlink="">
          <xdr:nvSpPr>
            <xdr:cNvPr id="7220" name="cbxMoodAssessment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6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66</xdr:row>
          <xdr:rowOff>30480</xdr:rowOff>
        </xdr:from>
        <xdr:to>
          <xdr:col>1</xdr:col>
          <xdr:colOff>335280</xdr:colOff>
          <xdr:row>66</xdr:row>
          <xdr:rowOff>220980</xdr:rowOff>
        </xdr:to>
        <xdr:sp macro="" textlink="">
          <xdr:nvSpPr>
            <xdr:cNvPr id="7221" name="cbxSpecialPrograms_None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00000000-0008-0000-0600-00003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70</xdr:row>
          <xdr:rowOff>30480</xdr:rowOff>
        </xdr:from>
        <xdr:to>
          <xdr:col>1</xdr:col>
          <xdr:colOff>411480</xdr:colOff>
          <xdr:row>70</xdr:row>
          <xdr:rowOff>220980</xdr:rowOff>
        </xdr:to>
        <xdr:sp macro="" textlink="">
          <xdr:nvSpPr>
            <xdr:cNvPr id="7222" name="cbxRehab_RangeOfMotion_Passive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6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144780</xdr:colOff>
          <xdr:row>70</xdr:row>
          <xdr:rowOff>30480</xdr:rowOff>
        </xdr:from>
        <xdr:to>
          <xdr:col>7</xdr:col>
          <xdr:colOff>411480</xdr:colOff>
          <xdr:row>70</xdr:row>
          <xdr:rowOff>220980</xdr:rowOff>
        </xdr:to>
        <xdr:sp macro="" textlink="">
          <xdr:nvSpPr>
            <xdr:cNvPr id="7223" name="cbxRehab_SplintBrace" hidden="1">
              <a:extLst>
                <a:ext uri="{63B3BB69-23CF-44E3-9099-C40C66FF867C}">
                  <a14:compatExt spid="_x0000_s7223"/>
                </a:ext>
                <a:ext uri="{FF2B5EF4-FFF2-40B4-BE49-F238E27FC236}">
                  <a16:creationId xmlns:a16="http://schemas.microsoft.com/office/drawing/2014/main" id="{00000000-0008-0000-0600-00003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71</xdr:row>
          <xdr:rowOff>30480</xdr:rowOff>
        </xdr:from>
        <xdr:to>
          <xdr:col>1</xdr:col>
          <xdr:colOff>411480</xdr:colOff>
          <xdr:row>71</xdr:row>
          <xdr:rowOff>220980</xdr:rowOff>
        </xdr:to>
        <xdr:sp macro="" textlink="">
          <xdr:nvSpPr>
            <xdr:cNvPr id="7224" name="cbxRehab_RangeOfMotion_Active" hidden="1">
              <a:extLst>
                <a:ext uri="{63B3BB69-23CF-44E3-9099-C40C66FF867C}">
                  <a14:compatExt spid="_x0000_s7224"/>
                </a:ext>
                <a:ext uri="{FF2B5EF4-FFF2-40B4-BE49-F238E27FC236}">
                  <a16:creationId xmlns:a16="http://schemas.microsoft.com/office/drawing/2014/main" id="{00000000-0008-0000-0600-00003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144780</xdr:colOff>
          <xdr:row>71</xdr:row>
          <xdr:rowOff>30480</xdr:rowOff>
        </xdr:from>
        <xdr:to>
          <xdr:col>7</xdr:col>
          <xdr:colOff>411480</xdr:colOff>
          <xdr:row>71</xdr:row>
          <xdr:rowOff>220980</xdr:rowOff>
        </xdr:to>
        <xdr:sp macro="" textlink="">
          <xdr:nvSpPr>
            <xdr:cNvPr id="7225" name="cbxRehab_None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00000000-0008-0000-0600-00003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74</xdr:row>
          <xdr:rowOff>30480</xdr:rowOff>
        </xdr:from>
        <xdr:to>
          <xdr:col>1</xdr:col>
          <xdr:colOff>411480</xdr:colOff>
          <xdr:row>74</xdr:row>
          <xdr:rowOff>220980</xdr:rowOff>
        </xdr:to>
        <xdr:sp macro="" textlink="">
          <xdr:nvSpPr>
            <xdr:cNvPr id="7226" name="cbxTrng_BedMobility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6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144780</xdr:colOff>
          <xdr:row>74</xdr:row>
          <xdr:rowOff>30480</xdr:rowOff>
        </xdr:from>
        <xdr:to>
          <xdr:col>7</xdr:col>
          <xdr:colOff>411480</xdr:colOff>
          <xdr:row>74</xdr:row>
          <xdr:rowOff>220980</xdr:rowOff>
        </xdr:to>
        <xdr:sp macro="" textlink="">
          <xdr:nvSpPr>
            <xdr:cNvPr id="7227" name="cbxTrng_Amputation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00000000-0008-0000-0600-00003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75</xdr:row>
          <xdr:rowOff>30480</xdr:rowOff>
        </xdr:from>
        <xdr:to>
          <xdr:col>1</xdr:col>
          <xdr:colOff>411480</xdr:colOff>
          <xdr:row>75</xdr:row>
          <xdr:rowOff>220980</xdr:rowOff>
        </xdr:to>
        <xdr:sp macro="" textlink="">
          <xdr:nvSpPr>
            <xdr:cNvPr id="7228" name="cbxTrng_Transferring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00000000-0008-0000-0600-00003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144780</xdr:colOff>
          <xdr:row>75</xdr:row>
          <xdr:rowOff>30480</xdr:rowOff>
        </xdr:from>
        <xdr:to>
          <xdr:col>7</xdr:col>
          <xdr:colOff>411480</xdr:colOff>
          <xdr:row>75</xdr:row>
          <xdr:rowOff>220980</xdr:rowOff>
        </xdr:to>
        <xdr:sp macro="" textlink="">
          <xdr:nvSpPr>
            <xdr:cNvPr id="7229" name="cbxTrng_Communication" hidden="1">
              <a:extLst>
                <a:ext uri="{63B3BB69-23CF-44E3-9099-C40C66FF867C}">
                  <a14:compatExt spid="_x0000_s7229"/>
                </a:ext>
                <a:ext uri="{FF2B5EF4-FFF2-40B4-BE49-F238E27FC236}">
                  <a16:creationId xmlns:a16="http://schemas.microsoft.com/office/drawing/2014/main" id="{00000000-0008-0000-0600-00003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76</xdr:row>
          <xdr:rowOff>30480</xdr:rowOff>
        </xdr:from>
        <xdr:to>
          <xdr:col>1</xdr:col>
          <xdr:colOff>411480</xdr:colOff>
          <xdr:row>76</xdr:row>
          <xdr:rowOff>220980</xdr:rowOff>
        </xdr:to>
        <xdr:sp macro="" textlink="">
          <xdr:nvSpPr>
            <xdr:cNvPr id="7230" name="cbxTrng_Walking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00000000-0008-0000-0600-00003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77</xdr:row>
          <xdr:rowOff>30480</xdr:rowOff>
        </xdr:from>
        <xdr:to>
          <xdr:col>1</xdr:col>
          <xdr:colOff>411480</xdr:colOff>
          <xdr:row>77</xdr:row>
          <xdr:rowOff>220980</xdr:rowOff>
        </xdr:to>
        <xdr:sp macro="" textlink="">
          <xdr:nvSpPr>
            <xdr:cNvPr id="7231" name="cbxTrng_DressGrooming" hidden="1">
              <a:extLst>
                <a:ext uri="{63B3BB69-23CF-44E3-9099-C40C66FF867C}">
                  <a14:compatExt spid="_x0000_s7231"/>
                </a:ext>
                <a:ext uri="{FF2B5EF4-FFF2-40B4-BE49-F238E27FC236}">
                  <a16:creationId xmlns:a16="http://schemas.microsoft.com/office/drawing/2014/main" id="{00000000-0008-0000-0600-00003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78</xdr:row>
          <xdr:rowOff>30480</xdr:rowOff>
        </xdr:from>
        <xdr:to>
          <xdr:col>1</xdr:col>
          <xdr:colOff>411480</xdr:colOff>
          <xdr:row>78</xdr:row>
          <xdr:rowOff>220980</xdr:rowOff>
        </xdr:to>
        <xdr:sp macro="" textlink="">
          <xdr:nvSpPr>
            <xdr:cNvPr id="7232" name="cbxTrng_Eating" hidden="1">
              <a:extLst>
                <a:ext uri="{63B3BB69-23CF-44E3-9099-C40C66FF867C}">
                  <a14:compatExt spid="_x0000_s7232"/>
                </a:ext>
                <a:ext uri="{FF2B5EF4-FFF2-40B4-BE49-F238E27FC236}">
                  <a16:creationId xmlns:a16="http://schemas.microsoft.com/office/drawing/2014/main" id="{00000000-0008-0000-0600-00004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144780</xdr:colOff>
          <xdr:row>76</xdr:row>
          <xdr:rowOff>30480</xdr:rowOff>
        </xdr:from>
        <xdr:to>
          <xdr:col>7</xdr:col>
          <xdr:colOff>411480</xdr:colOff>
          <xdr:row>76</xdr:row>
          <xdr:rowOff>220980</xdr:rowOff>
        </xdr:to>
        <xdr:sp macro="" textlink="">
          <xdr:nvSpPr>
            <xdr:cNvPr id="7233" name="cbxTrng_Other" hidden="1">
              <a:extLst>
                <a:ext uri="{63B3BB69-23CF-44E3-9099-C40C66FF867C}">
                  <a14:compatExt spid="_x0000_s7233"/>
                </a:ext>
                <a:ext uri="{FF2B5EF4-FFF2-40B4-BE49-F238E27FC236}">
                  <a16:creationId xmlns:a16="http://schemas.microsoft.com/office/drawing/2014/main" id="{00000000-0008-0000-0600-00004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144780</xdr:colOff>
          <xdr:row>78</xdr:row>
          <xdr:rowOff>30480</xdr:rowOff>
        </xdr:from>
        <xdr:to>
          <xdr:col>7</xdr:col>
          <xdr:colOff>411480</xdr:colOff>
          <xdr:row>78</xdr:row>
          <xdr:rowOff>220980</xdr:rowOff>
        </xdr:to>
        <xdr:sp macro="" textlink="">
          <xdr:nvSpPr>
            <xdr:cNvPr id="7234" name="cbxTrng_None" hidden="1">
              <a:extLst>
                <a:ext uri="{63B3BB69-23CF-44E3-9099-C40C66FF867C}">
                  <a14:compatExt spid="_x0000_s7234"/>
                </a:ext>
                <a:ext uri="{FF2B5EF4-FFF2-40B4-BE49-F238E27FC236}">
                  <a16:creationId xmlns:a16="http://schemas.microsoft.com/office/drawing/2014/main" id="{00000000-0008-0000-0600-00004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12</xdr:row>
          <xdr:rowOff>30480</xdr:rowOff>
        </xdr:from>
        <xdr:to>
          <xdr:col>1</xdr:col>
          <xdr:colOff>335280</xdr:colOff>
          <xdr:row>12</xdr:row>
          <xdr:rowOff>220980</xdr:rowOff>
        </xdr:to>
        <xdr:sp macro="" textlink="">
          <xdr:nvSpPr>
            <xdr:cNvPr id="7235" name="cbxAbrasions" hidden="1">
              <a:extLst>
                <a:ext uri="{63B3BB69-23CF-44E3-9099-C40C66FF867C}">
                  <a14:compatExt spid="_x0000_s7235"/>
                </a:ext>
                <a:ext uri="{FF2B5EF4-FFF2-40B4-BE49-F238E27FC236}">
                  <a16:creationId xmlns:a16="http://schemas.microsoft.com/office/drawing/2014/main" id="{00000000-0008-0000-0600-00004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13</xdr:row>
          <xdr:rowOff>30480</xdr:rowOff>
        </xdr:from>
        <xdr:to>
          <xdr:col>1</xdr:col>
          <xdr:colOff>335280</xdr:colOff>
          <xdr:row>13</xdr:row>
          <xdr:rowOff>220980</xdr:rowOff>
        </xdr:to>
        <xdr:sp macro="" textlink="">
          <xdr:nvSpPr>
            <xdr:cNvPr id="7236" name="cbxBurns" hidden="1">
              <a:extLst>
                <a:ext uri="{63B3BB69-23CF-44E3-9099-C40C66FF867C}">
                  <a14:compatExt spid="_x0000_s7236"/>
                </a:ext>
                <a:ext uri="{FF2B5EF4-FFF2-40B4-BE49-F238E27FC236}">
                  <a16:creationId xmlns:a16="http://schemas.microsoft.com/office/drawing/2014/main" id="{00000000-0008-0000-0600-00004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14</xdr:row>
          <xdr:rowOff>30480</xdr:rowOff>
        </xdr:from>
        <xdr:to>
          <xdr:col>1</xdr:col>
          <xdr:colOff>335280</xdr:colOff>
          <xdr:row>14</xdr:row>
          <xdr:rowOff>220980</xdr:rowOff>
        </xdr:to>
        <xdr:sp macro="" textlink="">
          <xdr:nvSpPr>
            <xdr:cNvPr id="7237" name="cbxBruises" hidden="1">
              <a:extLst>
                <a:ext uri="{63B3BB69-23CF-44E3-9099-C40C66FF867C}">
                  <a14:compatExt spid="_x0000_s7237"/>
                </a:ext>
                <a:ext uri="{FF2B5EF4-FFF2-40B4-BE49-F238E27FC236}">
                  <a16:creationId xmlns:a16="http://schemas.microsoft.com/office/drawing/2014/main" id="{00000000-0008-0000-0600-00004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15</xdr:row>
          <xdr:rowOff>30480</xdr:rowOff>
        </xdr:from>
        <xdr:to>
          <xdr:col>1</xdr:col>
          <xdr:colOff>335280</xdr:colOff>
          <xdr:row>15</xdr:row>
          <xdr:rowOff>220980</xdr:rowOff>
        </xdr:to>
        <xdr:sp macro="" textlink="">
          <xdr:nvSpPr>
            <xdr:cNvPr id="7238" name="cbxRashes" hidden="1">
              <a:extLst>
                <a:ext uri="{63B3BB69-23CF-44E3-9099-C40C66FF867C}">
                  <a14:compatExt spid="_x0000_s7238"/>
                </a:ext>
                <a:ext uri="{FF2B5EF4-FFF2-40B4-BE49-F238E27FC236}">
                  <a16:creationId xmlns:a16="http://schemas.microsoft.com/office/drawing/2014/main" id="{00000000-0008-0000-0600-00004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13</xdr:row>
          <xdr:rowOff>30480</xdr:rowOff>
        </xdr:from>
        <xdr:to>
          <xdr:col>7</xdr:col>
          <xdr:colOff>335280</xdr:colOff>
          <xdr:row>13</xdr:row>
          <xdr:rowOff>220980</xdr:rowOff>
        </xdr:to>
        <xdr:sp macro="" textlink="">
          <xdr:nvSpPr>
            <xdr:cNvPr id="7239" name="cbxOpenSores" hidden="1">
              <a:extLst>
                <a:ext uri="{63B3BB69-23CF-44E3-9099-C40C66FF867C}">
                  <a14:compatExt spid="_x0000_s7239"/>
                </a:ext>
                <a:ext uri="{FF2B5EF4-FFF2-40B4-BE49-F238E27FC236}">
                  <a16:creationId xmlns:a16="http://schemas.microsoft.com/office/drawing/2014/main" id="{00000000-0008-0000-0600-00004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14</xdr:row>
          <xdr:rowOff>30480</xdr:rowOff>
        </xdr:from>
        <xdr:to>
          <xdr:col>7</xdr:col>
          <xdr:colOff>335280</xdr:colOff>
          <xdr:row>14</xdr:row>
          <xdr:rowOff>220980</xdr:rowOff>
        </xdr:to>
        <xdr:sp macro="" textlink="">
          <xdr:nvSpPr>
            <xdr:cNvPr id="7240" name="cbxSkinTears" hidden="1">
              <a:extLst>
                <a:ext uri="{63B3BB69-23CF-44E3-9099-C40C66FF867C}">
                  <a14:compatExt spid="_x0000_s7240"/>
                </a:ext>
                <a:ext uri="{FF2B5EF4-FFF2-40B4-BE49-F238E27FC236}">
                  <a16:creationId xmlns:a16="http://schemas.microsoft.com/office/drawing/2014/main" id="{00000000-0008-0000-0600-00004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15</xdr:row>
          <xdr:rowOff>30480</xdr:rowOff>
        </xdr:from>
        <xdr:to>
          <xdr:col>7</xdr:col>
          <xdr:colOff>335280</xdr:colOff>
          <xdr:row>15</xdr:row>
          <xdr:rowOff>220980</xdr:rowOff>
        </xdr:to>
        <xdr:sp macro="" textlink="">
          <xdr:nvSpPr>
            <xdr:cNvPr id="7241" name="cbxSurgicalWounds" hidden="1">
              <a:extLst>
                <a:ext uri="{63B3BB69-23CF-44E3-9099-C40C66FF867C}">
                  <a14:compatExt spid="_x0000_s7241"/>
                </a:ext>
                <a:ext uri="{FF2B5EF4-FFF2-40B4-BE49-F238E27FC236}">
                  <a16:creationId xmlns:a16="http://schemas.microsoft.com/office/drawing/2014/main" id="{00000000-0008-0000-0600-00004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16</xdr:row>
          <xdr:rowOff>30480</xdr:rowOff>
        </xdr:from>
        <xdr:to>
          <xdr:col>7</xdr:col>
          <xdr:colOff>335280</xdr:colOff>
          <xdr:row>16</xdr:row>
          <xdr:rowOff>220980</xdr:rowOff>
        </xdr:to>
        <xdr:sp macro="" textlink="">
          <xdr:nvSpPr>
            <xdr:cNvPr id="7242" name="cbxSkinProblems_None" hidden="1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00000000-0008-0000-0600-00004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20</xdr:row>
          <xdr:rowOff>30480</xdr:rowOff>
        </xdr:from>
        <xdr:to>
          <xdr:col>1</xdr:col>
          <xdr:colOff>335280</xdr:colOff>
          <xdr:row>20</xdr:row>
          <xdr:rowOff>220980</xdr:rowOff>
        </xdr:to>
        <xdr:sp macro="" textlink="">
          <xdr:nvSpPr>
            <xdr:cNvPr id="7243" name="cbxTreatment_Positioning" hidden="1">
              <a:extLst>
                <a:ext uri="{63B3BB69-23CF-44E3-9099-C40C66FF867C}">
                  <a14:compatExt spid="_x0000_s7243"/>
                </a:ext>
                <a:ext uri="{FF2B5EF4-FFF2-40B4-BE49-F238E27FC236}">
                  <a16:creationId xmlns:a16="http://schemas.microsoft.com/office/drawing/2014/main" id="{00000000-0008-0000-0600-00004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22</xdr:row>
          <xdr:rowOff>30480</xdr:rowOff>
        </xdr:from>
        <xdr:to>
          <xdr:col>1</xdr:col>
          <xdr:colOff>335280</xdr:colOff>
          <xdr:row>22</xdr:row>
          <xdr:rowOff>220980</xdr:rowOff>
        </xdr:to>
        <xdr:sp macro="" textlink="">
          <xdr:nvSpPr>
            <xdr:cNvPr id="7244" name="cbxTreatment_Dressing" hidden="1">
              <a:extLst>
                <a:ext uri="{63B3BB69-23CF-44E3-9099-C40C66FF867C}">
                  <a14:compatExt spid="_x0000_s7244"/>
                </a:ext>
                <a:ext uri="{FF2B5EF4-FFF2-40B4-BE49-F238E27FC236}">
                  <a16:creationId xmlns:a16="http://schemas.microsoft.com/office/drawing/2014/main" id="{00000000-0008-0000-0600-00004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23</xdr:row>
          <xdr:rowOff>30480</xdr:rowOff>
        </xdr:from>
        <xdr:to>
          <xdr:col>1</xdr:col>
          <xdr:colOff>335280</xdr:colOff>
          <xdr:row>23</xdr:row>
          <xdr:rowOff>220980</xdr:rowOff>
        </xdr:to>
        <xdr:sp macro="" textlink="">
          <xdr:nvSpPr>
            <xdr:cNvPr id="7245" name="cbxTreatment_Ointment" hidden="1">
              <a:extLst>
                <a:ext uri="{63B3BB69-23CF-44E3-9099-C40C66FF867C}">
                  <a14:compatExt spid="_x0000_s7245"/>
                </a:ext>
                <a:ext uri="{FF2B5EF4-FFF2-40B4-BE49-F238E27FC236}">
                  <a16:creationId xmlns:a16="http://schemas.microsoft.com/office/drawing/2014/main" id="{00000000-0008-0000-0600-00004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24</xdr:row>
          <xdr:rowOff>30480</xdr:rowOff>
        </xdr:from>
        <xdr:to>
          <xdr:col>1</xdr:col>
          <xdr:colOff>335280</xdr:colOff>
          <xdr:row>24</xdr:row>
          <xdr:rowOff>220980</xdr:rowOff>
        </xdr:to>
        <xdr:sp macro="" textlink="">
          <xdr:nvSpPr>
            <xdr:cNvPr id="7246" name="cbxTreatment_UlcerCare" hidden="1">
              <a:extLst>
                <a:ext uri="{63B3BB69-23CF-44E3-9099-C40C66FF867C}">
                  <a14:compatExt spid="_x0000_s7246"/>
                </a:ext>
                <a:ext uri="{FF2B5EF4-FFF2-40B4-BE49-F238E27FC236}">
                  <a16:creationId xmlns:a16="http://schemas.microsoft.com/office/drawing/2014/main" id="{00000000-0008-0000-0600-00004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25</xdr:row>
          <xdr:rowOff>30480</xdr:rowOff>
        </xdr:from>
        <xdr:to>
          <xdr:col>1</xdr:col>
          <xdr:colOff>335280</xdr:colOff>
          <xdr:row>25</xdr:row>
          <xdr:rowOff>220980</xdr:rowOff>
        </xdr:to>
        <xdr:sp macro="" textlink="">
          <xdr:nvSpPr>
            <xdr:cNvPr id="7247" name="cbxTreatment_SurgicalWound" hidden="1">
              <a:extLst>
                <a:ext uri="{63B3BB69-23CF-44E3-9099-C40C66FF867C}">
                  <a14:compatExt spid="_x0000_s7247"/>
                </a:ext>
                <a:ext uri="{FF2B5EF4-FFF2-40B4-BE49-F238E27FC236}">
                  <a16:creationId xmlns:a16="http://schemas.microsoft.com/office/drawing/2014/main" id="{00000000-0008-0000-0600-00004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26</xdr:row>
          <xdr:rowOff>30480</xdr:rowOff>
        </xdr:from>
        <xdr:to>
          <xdr:col>1</xdr:col>
          <xdr:colOff>335280</xdr:colOff>
          <xdr:row>26</xdr:row>
          <xdr:rowOff>220980</xdr:rowOff>
        </xdr:to>
        <xdr:sp macro="" textlink="">
          <xdr:nvSpPr>
            <xdr:cNvPr id="7248" name="cbxTreatment_None" hidden="1">
              <a:extLst>
                <a:ext uri="{63B3BB69-23CF-44E3-9099-C40C66FF867C}">
                  <a14:compatExt spid="_x0000_s7248"/>
                </a:ext>
                <a:ext uri="{FF2B5EF4-FFF2-40B4-BE49-F238E27FC236}">
                  <a16:creationId xmlns:a16="http://schemas.microsoft.com/office/drawing/2014/main" id="{00000000-0008-0000-0600-00005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21</xdr:row>
          <xdr:rowOff>30480</xdr:rowOff>
        </xdr:from>
        <xdr:to>
          <xdr:col>10</xdr:col>
          <xdr:colOff>381000</xdr:colOff>
          <xdr:row>21</xdr:row>
          <xdr:rowOff>220980</xdr:rowOff>
        </xdr:to>
        <xdr:sp macro="" textlink="">
          <xdr:nvSpPr>
            <xdr:cNvPr id="7249" name="cbxOutRsrc_Nutrition" hidden="1">
              <a:extLst>
                <a:ext uri="{63B3BB69-23CF-44E3-9099-C40C66FF867C}">
                  <a14:compatExt spid="_x0000_s7249"/>
                </a:ext>
                <a:ext uri="{FF2B5EF4-FFF2-40B4-BE49-F238E27FC236}">
                  <a16:creationId xmlns:a16="http://schemas.microsoft.com/office/drawing/2014/main" id="{00000000-0008-0000-0600-00005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22</xdr:row>
          <xdr:rowOff>30480</xdr:rowOff>
        </xdr:from>
        <xdr:to>
          <xdr:col>10</xdr:col>
          <xdr:colOff>381000</xdr:colOff>
          <xdr:row>22</xdr:row>
          <xdr:rowOff>220980</xdr:rowOff>
        </xdr:to>
        <xdr:sp macro="" textlink="">
          <xdr:nvSpPr>
            <xdr:cNvPr id="7250" name="cbxOutRsrc_Dressing" hidden="1">
              <a:extLst>
                <a:ext uri="{63B3BB69-23CF-44E3-9099-C40C66FF867C}">
                  <a14:compatExt spid="_x0000_s7250"/>
                </a:ext>
                <a:ext uri="{FF2B5EF4-FFF2-40B4-BE49-F238E27FC236}">
                  <a16:creationId xmlns:a16="http://schemas.microsoft.com/office/drawing/2014/main" id="{00000000-0008-0000-0600-00005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23</xdr:row>
          <xdr:rowOff>30480</xdr:rowOff>
        </xdr:from>
        <xdr:to>
          <xdr:col>10</xdr:col>
          <xdr:colOff>381000</xdr:colOff>
          <xdr:row>23</xdr:row>
          <xdr:rowOff>220980</xdr:rowOff>
        </xdr:to>
        <xdr:sp macro="" textlink="">
          <xdr:nvSpPr>
            <xdr:cNvPr id="7251" name="cbxOutRsrc_Ointment" hidden="1">
              <a:extLst>
                <a:ext uri="{63B3BB69-23CF-44E3-9099-C40C66FF867C}">
                  <a14:compatExt spid="_x0000_s7251"/>
                </a:ext>
                <a:ext uri="{FF2B5EF4-FFF2-40B4-BE49-F238E27FC236}">
                  <a16:creationId xmlns:a16="http://schemas.microsoft.com/office/drawing/2014/main" id="{00000000-0008-0000-0600-00005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24</xdr:row>
          <xdr:rowOff>30480</xdr:rowOff>
        </xdr:from>
        <xdr:to>
          <xdr:col>10</xdr:col>
          <xdr:colOff>381000</xdr:colOff>
          <xdr:row>24</xdr:row>
          <xdr:rowOff>220980</xdr:rowOff>
        </xdr:to>
        <xdr:sp macro="" textlink="">
          <xdr:nvSpPr>
            <xdr:cNvPr id="7252" name="cbxOutRsrc_UlcerCare" hidden="1">
              <a:extLst>
                <a:ext uri="{63B3BB69-23CF-44E3-9099-C40C66FF867C}">
                  <a14:compatExt spid="_x0000_s7252"/>
                </a:ext>
                <a:ext uri="{FF2B5EF4-FFF2-40B4-BE49-F238E27FC236}">
                  <a16:creationId xmlns:a16="http://schemas.microsoft.com/office/drawing/2014/main" id="{00000000-0008-0000-0600-00005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25</xdr:row>
          <xdr:rowOff>30480</xdr:rowOff>
        </xdr:from>
        <xdr:to>
          <xdr:col>10</xdr:col>
          <xdr:colOff>381000</xdr:colOff>
          <xdr:row>25</xdr:row>
          <xdr:rowOff>220980</xdr:rowOff>
        </xdr:to>
        <xdr:sp macro="" textlink="">
          <xdr:nvSpPr>
            <xdr:cNvPr id="7253" name="cbxOutRsrc_SurgicalWound" hidden="1">
              <a:extLst>
                <a:ext uri="{63B3BB69-23CF-44E3-9099-C40C66FF867C}">
                  <a14:compatExt spid="_x0000_s7253"/>
                </a:ext>
                <a:ext uri="{FF2B5EF4-FFF2-40B4-BE49-F238E27FC236}">
                  <a16:creationId xmlns:a16="http://schemas.microsoft.com/office/drawing/2014/main" id="{00000000-0008-0000-0600-00005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16</xdr:row>
          <xdr:rowOff>30480</xdr:rowOff>
        </xdr:from>
        <xdr:to>
          <xdr:col>1</xdr:col>
          <xdr:colOff>335280</xdr:colOff>
          <xdr:row>16</xdr:row>
          <xdr:rowOff>220980</xdr:rowOff>
        </xdr:to>
        <xdr:sp macro="" textlink="">
          <xdr:nvSpPr>
            <xdr:cNvPr id="7254" name="cbxLice" hidden="1">
              <a:extLst>
                <a:ext uri="{63B3BB69-23CF-44E3-9099-C40C66FF867C}">
                  <a14:compatExt spid="_x0000_s7254"/>
                </a:ext>
                <a:ext uri="{FF2B5EF4-FFF2-40B4-BE49-F238E27FC236}">
                  <a16:creationId xmlns:a16="http://schemas.microsoft.com/office/drawing/2014/main" id="{00000000-0008-0000-0600-00005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21</xdr:row>
          <xdr:rowOff>30480</xdr:rowOff>
        </xdr:from>
        <xdr:to>
          <xdr:col>1</xdr:col>
          <xdr:colOff>335280</xdr:colOff>
          <xdr:row>21</xdr:row>
          <xdr:rowOff>220980</xdr:rowOff>
        </xdr:to>
        <xdr:sp macro="" textlink="">
          <xdr:nvSpPr>
            <xdr:cNvPr id="7255" name="Check Box 87" hidden="1">
              <a:extLst>
                <a:ext uri="{63B3BB69-23CF-44E3-9099-C40C66FF867C}">
                  <a14:compatExt spid="_x0000_s7255"/>
                </a:ext>
                <a:ext uri="{FF2B5EF4-FFF2-40B4-BE49-F238E27FC236}">
                  <a16:creationId xmlns:a16="http://schemas.microsoft.com/office/drawing/2014/main" id="{00000000-0008-0000-0600-00005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436563</xdr:colOff>
      <xdr:row>11</xdr:row>
      <xdr:rowOff>10545</xdr:rowOff>
    </xdr:from>
    <xdr:to>
      <xdr:col>14</xdr:col>
      <xdr:colOff>11113</xdr:colOff>
      <xdr:row>21</xdr:row>
      <xdr:rowOff>69273</xdr:rowOff>
    </xdr:to>
    <xdr:sp macro="" textlink="" fLocksText="0">
      <xdr:nvSpPr>
        <xdr:cNvPr id="2" name="txtNotes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>
          <a:spLocks noChangeArrowheads="1"/>
        </xdr:cNvSpPr>
      </xdr:nvSpPr>
      <xdr:spPr bwMode="auto">
        <a:xfrm>
          <a:off x="436563" y="2731520"/>
          <a:ext cx="5889625" cy="2344728"/>
        </a:xfrm>
        <a:prstGeom prst="rect">
          <a:avLst/>
        </a:prstGeom>
        <a:solidFill>
          <a:srgbClr val="FFFFFF"/>
        </a:solidFill>
        <a:ln w="12700">
          <a:solidFill>
            <a:srgbClr val="969696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000"/>
            </a:lnSpc>
            <a:defRPr sz="1000"/>
          </a:pPr>
          <a:endParaRPr lang="en-US" sz="800" b="0" i="0" u="none" strike="noStrike" baseline="0">
            <a:solidFill>
              <a:srgbClr val="0000FF"/>
            </a:solidFill>
            <a:latin typeface="+mn-lt"/>
            <a:cs typeface="Arial"/>
          </a:endParaRPr>
        </a:p>
      </xdr:txBody>
    </xdr:sp>
    <xdr:clientData/>
  </xdr:twoCellAnchor>
  <xdr:twoCellAnchor>
    <xdr:from>
      <xdr:col>0</xdr:col>
      <xdr:colOff>438158</xdr:colOff>
      <xdr:row>25</xdr:row>
      <xdr:rowOff>12172</xdr:rowOff>
    </xdr:from>
    <xdr:to>
      <xdr:col>14</xdr:col>
      <xdr:colOff>12708</xdr:colOff>
      <xdr:row>36</xdr:row>
      <xdr:rowOff>8659</xdr:rowOff>
    </xdr:to>
    <xdr:sp macro="" textlink="" fLocksText="0">
      <xdr:nvSpPr>
        <xdr:cNvPr id="3" name="txtNotes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>
          <a:spLocks noChangeArrowheads="1"/>
        </xdr:cNvSpPr>
      </xdr:nvSpPr>
      <xdr:spPr bwMode="auto">
        <a:xfrm>
          <a:off x="438158" y="5933547"/>
          <a:ext cx="5889625" cy="2511087"/>
        </a:xfrm>
        <a:prstGeom prst="rect">
          <a:avLst/>
        </a:prstGeom>
        <a:solidFill>
          <a:srgbClr val="FFFFFF"/>
        </a:solidFill>
        <a:ln w="12700">
          <a:solidFill>
            <a:srgbClr val="969696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000"/>
            </a:lnSpc>
            <a:defRPr sz="1000"/>
          </a:pPr>
          <a:endParaRPr lang="en-US" sz="800" b="0" i="0" u="none" strike="noStrike" baseline="0">
            <a:solidFill>
              <a:srgbClr val="0000FF"/>
            </a:solidFill>
            <a:latin typeface="+mn-lt"/>
            <a:cs typeface="Arial"/>
          </a:endParaRPr>
        </a:p>
      </xdr:txBody>
    </xdr:sp>
    <xdr:clientData/>
  </xdr:twoCellAnchor>
  <xdr:twoCellAnchor>
    <xdr:from>
      <xdr:col>0</xdr:col>
      <xdr:colOff>438158</xdr:colOff>
      <xdr:row>39</xdr:row>
      <xdr:rowOff>12173</xdr:rowOff>
    </xdr:from>
    <xdr:to>
      <xdr:col>14</xdr:col>
      <xdr:colOff>12708</xdr:colOff>
      <xdr:row>51</xdr:row>
      <xdr:rowOff>138546</xdr:rowOff>
    </xdr:to>
    <xdr:sp macro="" textlink="" fLocksText="0">
      <xdr:nvSpPr>
        <xdr:cNvPr id="4" name="txtNotes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>
          <a:spLocks noChangeArrowheads="1"/>
        </xdr:cNvSpPr>
      </xdr:nvSpPr>
      <xdr:spPr bwMode="auto">
        <a:xfrm>
          <a:off x="438158" y="9133948"/>
          <a:ext cx="5889625" cy="2869573"/>
        </a:xfrm>
        <a:prstGeom prst="rect">
          <a:avLst/>
        </a:prstGeom>
        <a:solidFill>
          <a:srgbClr val="FFFFFF"/>
        </a:solidFill>
        <a:ln w="12700">
          <a:solidFill>
            <a:srgbClr val="969696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000"/>
            </a:lnSpc>
            <a:defRPr sz="1000"/>
          </a:pPr>
          <a:endParaRPr lang="en-US" sz="800" b="0" i="0" u="none" strike="noStrike" baseline="0">
            <a:solidFill>
              <a:srgbClr val="0000FF"/>
            </a:solidFill>
            <a:latin typeface="+mn-lt"/>
            <a:cs typeface="Arial"/>
          </a:endParaRPr>
        </a:p>
      </xdr:txBody>
    </xdr:sp>
    <xdr:clientData/>
  </xdr:twoCellAnchor>
  <xdr:twoCellAnchor>
    <xdr:from>
      <xdr:col>0</xdr:col>
      <xdr:colOff>438158</xdr:colOff>
      <xdr:row>55</xdr:row>
      <xdr:rowOff>69272</xdr:rowOff>
    </xdr:from>
    <xdr:to>
      <xdr:col>14</xdr:col>
      <xdr:colOff>12708</xdr:colOff>
      <xdr:row>67</xdr:row>
      <xdr:rowOff>129886</xdr:rowOff>
    </xdr:to>
    <xdr:sp macro="" textlink="" fLocksText="0">
      <xdr:nvSpPr>
        <xdr:cNvPr id="5" name="txtNotes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>
          <a:spLocks noChangeArrowheads="1"/>
        </xdr:cNvSpPr>
      </xdr:nvSpPr>
      <xdr:spPr bwMode="auto">
        <a:xfrm>
          <a:off x="438158" y="12848647"/>
          <a:ext cx="5889625" cy="2800639"/>
        </a:xfrm>
        <a:prstGeom prst="rect">
          <a:avLst/>
        </a:prstGeom>
        <a:solidFill>
          <a:srgbClr val="FFFFFF"/>
        </a:solidFill>
        <a:ln w="12700">
          <a:solidFill>
            <a:srgbClr val="969696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000"/>
            </a:lnSpc>
            <a:defRPr sz="1000"/>
          </a:pPr>
          <a:endParaRPr lang="en-US" sz="800" b="0" i="0" u="none" strike="noStrike" baseline="0">
            <a:solidFill>
              <a:srgbClr val="0000FF"/>
            </a:solidFill>
            <a:latin typeface="+mn-lt"/>
            <a:cs typeface="Arial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120</xdr:row>
          <xdr:rowOff>0</xdr:rowOff>
        </xdr:from>
        <xdr:to>
          <xdr:col>2</xdr:col>
          <xdr:colOff>678180</xdr:colOff>
          <xdr:row>121</xdr:row>
          <xdr:rowOff>15240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1104900</xdr:colOff>
          <xdr:row>120</xdr:row>
          <xdr:rowOff>15240</xdr:rowOff>
        </xdr:from>
        <xdr:to>
          <xdr:col>2</xdr:col>
          <xdr:colOff>1562100</xdr:colOff>
          <xdr:row>121</xdr:row>
          <xdr:rowOff>30480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117</xdr:row>
          <xdr:rowOff>0</xdr:rowOff>
        </xdr:from>
        <xdr:to>
          <xdr:col>2</xdr:col>
          <xdr:colOff>678180</xdr:colOff>
          <xdr:row>118</xdr:row>
          <xdr:rowOff>15240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1104900</xdr:colOff>
          <xdr:row>117</xdr:row>
          <xdr:rowOff>15240</xdr:rowOff>
        </xdr:from>
        <xdr:to>
          <xdr:col>2</xdr:col>
          <xdr:colOff>1562100</xdr:colOff>
          <xdr:row>118</xdr:row>
          <xdr:rowOff>30480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8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5</xdr:row>
          <xdr:rowOff>30480</xdr:rowOff>
        </xdr:from>
        <xdr:to>
          <xdr:col>1</xdr:col>
          <xdr:colOff>335280</xdr:colOff>
          <xdr:row>5</xdr:row>
          <xdr:rowOff>220980</xdr:rowOff>
        </xdr:to>
        <xdr:sp macro="" textlink="">
          <xdr:nvSpPr>
            <xdr:cNvPr id="10241" name="cbxClient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9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6</xdr:row>
          <xdr:rowOff>38100</xdr:rowOff>
        </xdr:from>
        <xdr:to>
          <xdr:col>1</xdr:col>
          <xdr:colOff>335280</xdr:colOff>
          <xdr:row>7</xdr:row>
          <xdr:rowOff>0</xdr:rowOff>
        </xdr:to>
        <xdr:sp macro="" textlink="">
          <xdr:nvSpPr>
            <xdr:cNvPr id="10242" name="cbxFamily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9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7</xdr:row>
          <xdr:rowOff>38100</xdr:rowOff>
        </xdr:from>
        <xdr:to>
          <xdr:col>1</xdr:col>
          <xdr:colOff>335280</xdr:colOff>
          <xdr:row>8</xdr:row>
          <xdr:rowOff>0</xdr:rowOff>
        </xdr:to>
        <xdr:sp macro="" textlink="">
          <xdr:nvSpPr>
            <xdr:cNvPr id="10243" name="cbxLegalRep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9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8</xdr:row>
          <xdr:rowOff>38100</xdr:rowOff>
        </xdr:from>
        <xdr:to>
          <xdr:col>1</xdr:col>
          <xdr:colOff>335280</xdr:colOff>
          <xdr:row>9</xdr:row>
          <xdr:rowOff>0</xdr:rowOff>
        </xdr:to>
        <xdr:sp macro="" textlink="">
          <xdr:nvSpPr>
            <xdr:cNvPr id="10244" name="cbxOther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9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15</xdr:row>
          <xdr:rowOff>76200</xdr:rowOff>
        </xdr:from>
        <xdr:to>
          <xdr:col>3</xdr:col>
          <xdr:colOff>182880</xdr:colOff>
          <xdr:row>16</xdr:row>
          <xdr:rowOff>68580</xdr:rowOff>
        </xdr:to>
        <xdr:sp macro="" textlink="">
          <xdr:nvSpPr>
            <xdr:cNvPr id="10245" name="Option Button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9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  YES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16</xdr:row>
          <xdr:rowOff>144780</xdr:rowOff>
        </xdr:from>
        <xdr:to>
          <xdr:col>3</xdr:col>
          <xdr:colOff>190500</xdr:colOff>
          <xdr:row>17</xdr:row>
          <xdr:rowOff>106680</xdr:rowOff>
        </xdr:to>
        <xdr:sp macro="" textlink="">
          <xdr:nvSpPr>
            <xdr:cNvPr id="10246" name="Option Button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9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   NO</a:t>
              </a:r>
            </a:p>
          </xdr:txBody>
        </xdr:sp>
        <xdr:clientData fLocksWithSheet="0"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62</xdr:row>
          <xdr:rowOff>15240</xdr:rowOff>
        </xdr:from>
        <xdr:to>
          <xdr:col>10</xdr:col>
          <xdr:colOff>335280</xdr:colOff>
          <xdr:row>63</xdr:row>
          <xdr:rowOff>15240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00000000-0008-0000-0A00-00000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63</xdr:row>
          <xdr:rowOff>15240</xdr:rowOff>
        </xdr:from>
        <xdr:to>
          <xdr:col>10</xdr:col>
          <xdr:colOff>525780</xdr:colOff>
          <xdr:row>64</xdr:row>
          <xdr:rowOff>15240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00000000-0008-0000-0A00-00000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64</xdr:row>
          <xdr:rowOff>15240</xdr:rowOff>
        </xdr:from>
        <xdr:to>
          <xdr:col>10</xdr:col>
          <xdr:colOff>525780</xdr:colOff>
          <xdr:row>65</xdr:row>
          <xdr:rowOff>15240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00000000-0008-0000-0A00-00001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65</xdr:row>
          <xdr:rowOff>15240</xdr:rowOff>
        </xdr:from>
        <xdr:to>
          <xdr:col>11</xdr:col>
          <xdr:colOff>281940</xdr:colOff>
          <xdr:row>66</xdr:row>
          <xdr:rowOff>15240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00000000-0008-0000-0A00-00001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67</xdr:row>
          <xdr:rowOff>15240</xdr:rowOff>
        </xdr:from>
        <xdr:to>
          <xdr:col>11</xdr:col>
          <xdr:colOff>91440</xdr:colOff>
          <xdr:row>67</xdr:row>
          <xdr:rowOff>213360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00000000-0008-0000-0A00-00001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68</xdr:row>
          <xdr:rowOff>15240</xdr:rowOff>
        </xdr:from>
        <xdr:to>
          <xdr:col>11</xdr:col>
          <xdr:colOff>91440</xdr:colOff>
          <xdr:row>68</xdr:row>
          <xdr:rowOff>213360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00000000-0008-0000-0A00-00001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69</xdr:row>
          <xdr:rowOff>15240</xdr:rowOff>
        </xdr:from>
        <xdr:to>
          <xdr:col>12</xdr:col>
          <xdr:colOff>243840</xdr:colOff>
          <xdr:row>69</xdr:row>
          <xdr:rowOff>213360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00000000-0008-0000-0A00-00001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70</xdr:row>
          <xdr:rowOff>15240</xdr:rowOff>
        </xdr:from>
        <xdr:to>
          <xdr:col>11</xdr:col>
          <xdr:colOff>91440</xdr:colOff>
          <xdr:row>70</xdr:row>
          <xdr:rowOff>213360</xdr:rowOff>
        </xdr:to>
        <xdr:sp macro="" textlink="">
          <xdr:nvSpPr>
            <xdr:cNvPr id="11285" name="Check Box 21" hidden="1">
              <a:extLst>
                <a:ext uri="{63B3BB69-23CF-44E3-9099-C40C66FF867C}">
                  <a14:compatExt spid="_x0000_s11285"/>
                </a:ext>
                <a:ext uri="{FF2B5EF4-FFF2-40B4-BE49-F238E27FC236}">
                  <a16:creationId xmlns:a16="http://schemas.microsoft.com/office/drawing/2014/main" id="{00000000-0008-0000-0A00-00001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71</xdr:row>
          <xdr:rowOff>15240</xdr:rowOff>
        </xdr:from>
        <xdr:to>
          <xdr:col>10</xdr:col>
          <xdr:colOff>335280</xdr:colOff>
          <xdr:row>72</xdr:row>
          <xdr:rowOff>15240</xdr:rowOff>
        </xdr:to>
        <xdr:sp macro="" textlink="">
          <xdr:nvSpPr>
            <xdr:cNvPr id="11398" name="Check Box 134" hidden="1">
              <a:extLst>
                <a:ext uri="{63B3BB69-23CF-44E3-9099-C40C66FF867C}">
                  <a14:compatExt spid="_x0000_s11398"/>
                </a:ext>
                <a:ext uri="{FF2B5EF4-FFF2-40B4-BE49-F238E27FC236}">
                  <a16:creationId xmlns:a16="http://schemas.microsoft.com/office/drawing/2014/main" id="{00000000-0008-0000-0A00-00008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72</xdr:row>
          <xdr:rowOff>15240</xdr:rowOff>
        </xdr:from>
        <xdr:to>
          <xdr:col>10</xdr:col>
          <xdr:colOff>525780</xdr:colOff>
          <xdr:row>73</xdr:row>
          <xdr:rowOff>15240</xdr:rowOff>
        </xdr:to>
        <xdr:sp macro="" textlink="">
          <xdr:nvSpPr>
            <xdr:cNvPr id="11399" name="Check Box 135" hidden="1">
              <a:extLst>
                <a:ext uri="{63B3BB69-23CF-44E3-9099-C40C66FF867C}">
                  <a14:compatExt spid="_x0000_s11399"/>
                </a:ext>
                <a:ext uri="{FF2B5EF4-FFF2-40B4-BE49-F238E27FC236}">
                  <a16:creationId xmlns:a16="http://schemas.microsoft.com/office/drawing/2014/main" id="{00000000-0008-0000-0A00-00008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73</xdr:row>
          <xdr:rowOff>15240</xdr:rowOff>
        </xdr:from>
        <xdr:to>
          <xdr:col>10</xdr:col>
          <xdr:colOff>525780</xdr:colOff>
          <xdr:row>74</xdr:row>
          <xdr:rowOff>15240</xdr:rowOff>
        </xdr:to>
        <xdr:sp macro="" textlink="">
          <xdr:nvSpPr>
            <xdr:cNvPr id="11400" name="Check Box 136" hidden="1">
              <a:extLst>
                <a:ext uri="{63B3BB69-23CF-44E3-9099-C40C66FF867C}">
                  <a14:compatExt spid="_x0000_s11400"/>
                </a:ext>
                <a:ext uri="{FF2B5EF4-FFF2-40B4-BE49-F238E27FC236}">
                  <a16:creationId xmlns:a16="http://schemas.microsoft.com/office/drawing/2014/main" id="{00000000-0008-0000-0A00-00008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74</xdr:row>
          <xdr:rowOff>15240</xdr:rowOff>
        </xdr:from>
        <xdr:to>
          <xdr:col>11</xdr:col>
          <xdr:colOff>281940</xdr:colOff>
          <xdr:row>75</xdr:row>
          <xdr:rowOff>15240</xdr:rowOff>
        </xdr:to>
        <xdr:sp macro="" textlink="">
          <xdr:nvSpPr>
            <xdr:cNvPr id="11401" name="Check Box 137" hidden="1">
              <a:extLst>
                <a:ext uri="{63B3BB69-23CF-44E3-9099-C40C66FF867C}">
                  <a14:compatExt spid="_x0000_s11401"/>
                </a:ext>
                <a:ext uri="{FF2B5EF4-FFF2-40B4-BE49-F238E27FC236}">
                  <a16:creationId xmlns:a16="http://schemas.microsoft.com/office/drawing/2014/main" id="{00000000-0008-0000-0A00-00008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76</xdr:row>
          <xdr:rowOff>15240</xdr:rowOff>
        </xdr:from>
        <xdr:to>
          <xdr:col>11</xdr:col>
          <xdr:colOff>91440</xdr:colOff>
          <xdr:row>76</xdr:row>
          <xdr:rowOff>213360</xdr:rowOff>
        </xdr:to>
        <xdr:sp macro="" textlink="">
          <xdr:nvSpPr>
            <xdr:cNvPr id="11402" name="Check Box 138" hidden="1">
              <a:extLst>
                <a:ext uri="{63B3BB69-23CF-44E3-9099-C40C66FF867C}">
                  <a14:compatExt spid="_x0000_s11402"/>
                </a:ext>
                <a:ext uri="{FF2B5EF4-FFF2-40B4-BE49-F238E27FC236}">
                  <a16:creationId xmlns:a16="http://schemas.microsoft.com/office/drawing/2014/main" id="{00000000-0008-0000-0A00-00008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77</xdr:row>
          <xdr:rowOff>15240</xdr:rowOff>
        </xdr:from>
        <xdr:to>
          <xdr:col>11</xdr:col>
          <xdr:colOff>91440</xdr:colOff>
          <xdr:row>77</xdr:row>
          <xdr:rowOff>213360</xdr:rowOff>
        </xdr:to>
        <xdr:sp macro="" textlink="">
          <xdr:nvSpPr>
            <xdr:cNvPr id="11403" name="Check Box 139" hidden="1">
              <a:extLst>
                <a:ext uri="{63B3BB69-23CF-44E3-9099-C40C66FF867C}">
                  <a14:compatExt spid="_x0000_s11403"/>
                </a:ext>
                <a:ext uri="{FF2B5EF4-FFF2-40B4-BE49-F238E27FC236}">
                  <a16:creationId xmlns:a16="http://schemas.microsoft.com/office/drawing/2014/main" id="{00000000-0008-0000-0A00-00008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78</xdr:row>
          <xdr:rowOff>15240</xdr:rowOff>
        </xdr:from>
        <xdr:to>
          <xdr:col>12</xdr:col>
          <xdr:colOff>243840</xdr:colOff>
          <xdr:row>78</xdr:row>
          <xdr:rowOff>213360</xdr:rowOff>
        </xdr:to>
        <xdr:sp macro="" textlink="">
          <xdr:nvSpPr>
            <xdr:cNvPr id="11404" name="Check Box 140" hidden="1">
              <a:extLst>
                <a:ext uri="{63B3BB69-23CF-44E3-9099-C40C66FF867C}">
                  <a14:compatExt spid="_x0000_s11404"/>
                </a:ext>
                <a:ext uri="{FF2B5EF4-FFF2-40B4-BE49-F238E27FC236}">
                  <a16:creationId xmlns:a16="http://schemas.microsoft.com/office/drawing/2014/main" id="{00000000-0008-0000-0A00-00008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79</xdr:row>
          <xdr:rowOff>15240</xdr:rowOff>
        </xdr:from>
        <xdr:to>
          <xdr:col>11</xdr:col>
          <xdr:colOff>91440</xdr:colOff>
          <xdr:row>79</xdr:row>
          <xdr:rowOff>213360</xdr:rowOff>
        </xdr:to>
        <xdr:sp macro="" textlink="">
          <xdr:nvSpPr>
            <xdr:cNvPr id="11405" name="Check Box 141" hidden="1">
              <a:extLst>
                <a:ext uri="{63B3BB69-23CF-44E3-9099-C40C66FF867C}">
                  <a14:compatExt spid="_x0000_s11405"/>
                </a:ext>
                <a:ext uri="{FF2B5EF4-FFF2-40B4-BE49-F238E27FC236}">
                  <a16:creationId xmlns:a16="http://schemas.microsoft.com/office/drawing/2014/main" id="{00000000-0008-0000-0A00-00008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80</xdr:row>
          <xdr:rowOff>30480</xdr:rowOff>
        </xdr:from>
        <xdr:to>
          <xdr:col>10</xdr:col>
          <xdr:colOff>335280</xdr:colOff>
          <xdr:row>81</xdr:row>
          <xdr:rowOff>30480</xdr:rowOff>
        </xdr:to>
        <xdr:sp macro="" textlink="">
          <xdr:nvSpPr>
            <xdr:cNvPr id="11407" name="Check Box 143" hidden="1">
              <a:extLst>
                <a:ext uri="{63B3BB69-23CF-44E3-9099-C40C66FF867C}">
                  <a14:compatExt spid="_x0000_s11407"/>
                </a:ext>
                <a:ext uri="{FF2B5EF4-FFF2-40B4-BE49-F238E27FC236}">
                  <a16:creationId xmlns:a16="http://schemas.microsoft.com/office/drawing/2014/main" id="{00000000-0008-0000-0A00-00008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81</xdr:row>
          <xdr:rowOff>30480</xdr:rowOff>
        </xdr:from>
        <xdr:to>
          <xdr:col>10</xdr:col>
          <xdr:colOff>525780</xdr:colOff>
          <xdr:row>82</xdr:row>
          <xdr:rowOff>30480</xdr:rowOff>
        </xdr:to>
        <xdr:sp macro="" textlink="">
          <xdr:nvSpPr>
            <xdr:cNvPr id="11408" name="Check Box 144" hidden="1">
              <a:extLst>
                <a:ext uri="{63B3BB69-23CF-44E3-9099-C40C66FF867C}">
                  <a14:compatExt spid="_x0000_s11408"/>
                </a:ext>
                <a:ext uri="{FF2B5EF4-FFF2-40B4-BE49-F238E27FC236}">
                  <a16:creationId xmlns:a16="http://schemas.microsoft.com/office/drawing/2014/main" id="{00000000-0008-0000-0A00-00009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82</xdr:row>
          <xdr:rowOff>30480</xdr:rowOff>
        </xdr:from>
        <xdr:to>
          <xdr:col>10</xdr:col>
          <xdr:colOff>525780</xdr:colOff>
          <xdr:row>83</xdr:row>
          <xdr:rowOff>30480</xdr:rowOff>
        </xdr:to>
        <xdr:sp macro="" textlink="">
          <xdr:nvSpPr>
            <xdr:cNvPr id="11409" name="Check Box 145" hidden="1">
              <a:extLst>
                <a:ext uri="{63B3BB69-23CF-44E3-9099-C40C66FF867C}">
                  <a14:compatExt spid="_x0000_s11409"/>
                </a:ext>
                <a:ext uri="{FF2B5EF4-FFF2-40B4-BE49-F238E27FC236}">
                  <a16:creationId xmlns:a16="http://schemas.microsoft.com/office/drawing/2014/main" id="{00000000-0008-0000-0A00-00009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83</xdr:row>
          <xdr:rowOff>30480</xdr:rowOff>
        </xdr:from>
        <xdr:to>
          <xdr:col>11</xdr:col>
          <xdr:colOff>281940</xdr:colOff>
          <xdr:row>84</xdr:row>
          <xdr:rowOff>30480</xdr:rowOff>
        </xdr:to>
        <xdr:sp macro="" textlink="">
          <xdr:nvSpPr>
            <xdr:cNvPr id="11410" name="Check Box 146" hidden="1">
              <a:extLst>
                <a:ext uri="{63B3BB69-23CF-44E3-9099-C40C66FF867C}">
                  <a14:compatExt spid="_x0000_s11410"/>
                </a:ext>
                <a:ext uri="{FF2B5EF4-FFF2-40B4-BE49-F238E27FC236}">
                  <a16:creationId xmlns:a16="http://schemas.microsoft.com/office/drawing/2014/main" id="{00000000-0008-0000-0A00-00009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85</xdr:row>
          <xdr:rowOff>15240</xdr:rowOff>
        </xdr:from>
        <xdr:to>
          <xdr:col>11</xdr:col>
          <xdr:colOff>91440</xdr:colOff>
          <xdr:row>85</xdr:row>
          <xdr:rowOff>213360</xdr:rowOff>
        </xdr:to>
        <xdr:sp macro="" textlink="">
          <xdr:nvSpPr>
            <xdr:cNvPr id="11411" name="Check Box 147" hidden="1">
              <a:extLst>
                <a:ext uri="{63B3BB69-23CF-44E3-9099-C40C66FF867C}">
                  <a14:compatExt spid="_x0000_s11411"/>
                </a:ext>
                <a:ext uri="{FF2B5EF4-FFF2-40B4-BE49-F238E27FC236}">
                  <a16:creationId xmlns:a16="http://schemas.microsoft.com/office/drawing/2014/main" id="{00000000-0008-0000-0A00-00009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86</xdr:row>
          <xdr:rowOff>15240</xdr:rowOff>
        </xdr:from>
        <xdr:to>
          <xdr:col>11</xdr:col>
          <xdr:colOff>91440</xdr:colOff>
          <xdr:row>86</xdr:row>
          <xdr:rowOff>213360</xdr:rowOff>
        </xdr:to>
        <xdr:sp macro="" textlink="">
          <xdr:nvSpPr>
            <xdr:cNvPr id="11412" name="Check Box 148" hidden="1">
              <a:extLst>
                <a:ext uri="{63B3BB69-23CF-44E3-9099-C40C66FF867C}">
                  <a14:compatExt spid="_x0000_s11412"/>
                </a:ext>
                <a:ext uri="{FF2B5EF4-FFF2-40B4-BE49-F238E27FC236}">
                  <a16:creationId xmlns:a16="http://schemas.microsoft.com/office/drawing/2014/main" id="{00000000-0008-0000-0A00-00009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87</xdr:row>
          <xdr:rowOff>15240</xdr:rowOff>
        </xdr:from>
        <xdr:to>
          <xdr:col>12</xdr:col>
          <xdr:colOff>243840</xdr:colOff>
          <xdr:row>87</xdr:row>
          <xdr:rowOff>213360</xdr:rowOff>
        </xdr:to>
        <xdr:sp macro="" textlink="">
          <xdr:nvSpPr>
            <xdr:cNvPr id="11413" name="Check Box 149" hidden="1">
              <a:extLst>
                <a:ext uri="{63B3BB69-23CF-44E3-9099-C40C66FF867C}">
                  <a14:compatExt spid="_x0000_s11413"/>
                </a:ext>
                <a:ext uri="{FF2B5EF4-FFF2-40B4-BE49-F238E27FC236}">
                  <a16:creationId xmlns:a16="http://schemas.microsoft.com/office/drawing/2014/main" id="{00000000-0008-0000-0A00-00009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88</xdr:row>
          <xdr:rowOff>15240</xdr:rowOff>
        </xdr:from>
        <xdr:to>
          <xdr:col>11</xdr:col>
          <xdr:colOff>91440</xdr:colOff>
          <xdr:row>88</xdr:row>
          <xdr:rowOff>213360</xdr:rowOff>
        </xdr:to>
        <xdr:sp macro="" textlink="">
          <xdr:nvSpPr>
            <xdr:cNvPr id="11414" name="Check Box 150" hidden="1">
              <a:extLst>
                <a:ext uri="{63B3BB69-23CF-44E3-9099-C40C66FF867C}">
                  <a14:compatExt spid="_x0000_s11414"/>
                </a:ext>
                <a:ext uri="{FF2B5EF4-FFF2-40B4-BE49-F238E27FC236}">
                  <a16:creationId xmlns:a16="http://schemas.microsoft.com/office/drawing/2014/main" id="{00000000-0008-0000-0A00-00009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89</xdr:row>
          <xdr:rowOff>30480</xdr:rowOff>
        </xdr:from>
        <xdr:to>
          <xdr:col>10</xdr:col>
          <xdr:colOff>335280</xdr:colOff>
          <xdr:row>90</xdr:row>
          <xdr:rowOff>30480</xdr:rowOff>
        </xdr:to>
        <xdr:sp macro="" textlink="">
          <xdr:nvSpPr>
            <xdr:cNvPr id="11417" name="Check Box 153" hidden="1">
              <a:extLst>
                <a:ext uri="{63B3BB69-23CF-44E3-9099-C40C66FF867C}">
                  <a14:compatExt spid="_x0000_s11417"/>
                </a:ext>
                <a:ext uri="{FF2B5EF4-FFF2-40B4-BE49-F238E27FC236}">
                  <a16:creationId xmlns:a16="http://schemas.microsoft.com/office/drawing/2014/main" id="{00000000-0008-0000-0A00-00009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90</xdr:row>
          <xdr:rowOff>30480</xdr:rowOff>
        </xdr:from>
        <xdr:to>
          <xdr:col>10</xdr:col>
          <xdr:colOff>525780</xdr:colOff>
          <xdr:row>91</xdr:row>
          <xdr:rowOff>30480</xdr:rowOff>
        </xdr:to>
        <xdr:sp macro="" textlink="">
          <xdr:nvSpPr>
            <xdr:cNvPr id="11418" name="Check Box 154" hidden="1">
              <a:extLst>
                <a:ext uri="{63B3BB69-23CF-44E3-9099-C40C66FF867C}">
                  <a14:compatExt spid="_x0000_s11418"/>
                </a:ext>
                <a:ext uri="{FF2B5EF4-FFF2-40B4-BE49-F238E27FC236}">
                  <a16:creationId xmlns:a16="http://schemas.microsoft.com/office/drawing/2014/main" id="{00000000-0008-0000-0A00-00009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91</xdr:row>
          <xdr:rowOff>30480</xdr:rowOff>
        </xdr:from>
        <xdr:to>
          <xdr:col>10</xdr:col>
          <xdr:colOff>525780</xdr:colOff>
          <xdr:row>92</xdr:row>
          <xdr:rowOff>30480</xdr:rowOff>
        </xdr:to>
        <xdr:sp macro="" textlink="">
          <xdr:nvSpPr>
            <xdr:cNvPr id="11419" name="Check Box 155" hidden="1">
              <a:extLst>
                <a:ext uri="{63B3BB69-23CF-44E3-9099-C40C66FF867C}">
                  <a14:compatExt spid="_x0000_s11419"/>
                </a:ext>
                <a:ext uri="{FF2B5EF4-FFF2-40B4-BE49-F238E27FC236}">
                  <a16:creationId xmlns:a16="http://schemas.microsoft.com/office/drawing/2014/main" id="{00000000-0008-0000-0A00-00009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92</xdr:row>
          <xdr:rowOff>30480</xdr:rowOff>
        </xdr:from>
        <xdr:to>
          <xdr:col>11</xdr:col>
          <xdr:colOff>281940</xdr:colOff>
          <xdr:row>93</xdr:row>
          <xdr:rowOff>30480</xdr:rowOff>
        </xdr:to>
        <xdr:sp macro="" textlink="">
          <xdr:nvSpPr>
            <xdr:cNvPr id="11420" name="Check Box 156" hidden="1">
              <a:extLst>
                <a:ext uri="{63B3BB69-23CF-44E3-9099-C40C66FF867C}">
                  <a14:compatExt spid="_x0000_s11420"/>
                </a:ext>
                <a:ext uri="{FF2B5EF4-FFF2-40B4-BE49-F238E27FC236}">
                  <a16:creationId xmlns:a16="http://schemas.microsoft.com/office/drawing/2014/main" id="{00000000-0008-0000-0A00-00009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94</xdr:row>
          <xdr:rowOff>15240</xdr:rowOff>
        </xdr:from>
        <xdr:to>
          <xdr:col>11</xdr:col>
          <xdr:colOff>91440</xdr:colOff>
          <xdr:row>94</xdr:row>
          <xdr:rowOff>213360</xdr:rowOff>
        </xdr:to>
        <xdr:sp macro="" textlink="">
          <xdr:nvSpPr>
            <xdr:cNvPr id="11421" name="Check Box 157" hidden="1">
              <a:extLst>
                <a:ext uri="{63B3BB69-23CF-44E3-9099-C40C66FF867C}">
                  <a14:compatExt spid="_x0000_s11421"/>
                </a:ext>
                <a:ext uri="{FF2B5EF4-FFF2-40B4-BE49-F238E27FC236}">
                  <a16:creationId xmlns:a16="http://schemas.microsoft.com/office/drawing/2014/main" id="{00000000-0008-0000-0A00-00009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95</xdr:row>
          <xdr:rowOff>15240</xdr:rowOff>
        </xdr:from>
        <xdr:to>
          <xdr:col>11</xdr:col>
          <xdr:colOff>91440</xdr:colOff>
          <xdr:row>95</xdr:row>
          <xdr:rowOff>213360</xdr:rowOff>
        </xdr:to>
        <xdr:sp macro="" textlink="">
          <xdr:nvSpPr>
            <xdr:cNvPr id="11422" name="Check Box 158" hidden="1">
              <a:extLst>
                <a:ext uri="{63B3BB69-23CF-44E3-9099-C40C66FF867C}">
                  <a14:compatExt spid="_x0000_s11422"/>
                </a:ext>
                <a:ext uri="{FF2B5EF4-FFF2-40B4-BE49-F238E27FC236}">
                  <a16:creationId xmlns:a16="http://schemas.microsoft.com/office/drawing/2014/main" id="{00000000-0008-0000-0A00-00009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96</xdr:row>
          <xdr:rowOff>15240</xdr:rowOff>
        </xdr:from>
        <xdr:to>
          <xdr:col>12</xdr:col>
          <xdr:colOff>243840</xdr:colOff>
          <xdr:row>96</xdr:row>
          <xdr:rowOff>213360</xdr:rowOff>
        </xdr:to>
        <xdr:sp macro="" textlink="">
          <xdr:nvSpPr>
            <xdr:cNvPr id="11423" name="Check Box 159" hidden="1">
              <a:extLst>
                <a:ext uri="{63B3BB69-23CF-44E3-9099-C40C66FF867C}">
                  <a14:compatExt spid="_x0000_s11423"/>
                </a:ext>
                <a:ext uri="{FF2B5EF4-FFF2-40B4-BE49-F238E27FC236}">
                  <a16:creationId xmlns:a16="http://schemas.microsoft.com/office/drawing/2014/main" id="{00000000-0008-0000-0A00-00009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97</xdr:row>
          <xdr:rowOff>15240</xdr:rowOff>
        </xdr:from>
        <xdr:to>
          <xdr:col>11</xdr:col>
          <xdr:colOff>91440</xdr:colOff>
          <xdr:row>97</xdr:row>
          <xdr:rowOff>213360</xdr:rowOff>
        </xdr:to>
        <xdr:sp macro="" textlink="">
          <xdr:nvSpPr>
            <xdr:cNvPr id="11424" name="Check Box 160" hidden="1">
              <a:extLst>
                <a:ext uri="{63B3BB69-23CF-44E3-9099-C40C66FF867C}">
                  <a14:compatExt spid="_x0000_s11424"/>
                </a:ext>
                <a:ext uri="{FF2B5EF4-FFF2-40B4-BE49-F238E27FC236}">
                  <a16:creationId xmlns:a16="http://schemas.microsoft.com/office/drawing/2014/main" id="{00000000-0008-0000-0A00-0000A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98</xdr:row>
          <xdr:rowOff>30480</xdr:rowOff>
        </xdr:from>
        <xdr:to>
          <xdr:col>10</xdr:col>
          <xdr:colOff>335280</xdr:colOff>
          <xdr:row>99</xdr:row>
          <xdr:rowOff>30480</xdr:rowOff>
        </xdr:to>
        <xdr:sp macro="" textlink="">
          <xdr:nvSpPr>
            <xdr:cNvPr id="11428" name="Check Box 164" hidden="1">
              <a:extLst>
                <a:ext uri="{63B3BB69-23CF-44E3-9099-C40C66FF867C}">
                  <a14:compatExt spid="_x0000_s11428"/>
                </a:ext>
                <a:ext uri="{FF2B5EF4-FFF2-40B4-BE49-F238E27FC236}">
                  <a16:creationId xmlns:a16="http://schemas.microsoft.com/office/drawing/2014/main" id="{00000000-0008-0000-0A00-0000A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99</xdr:row>
          <xdr:rowOff>30480</xdr:rowOff>
        </xdr:from>
        <xdr:to>
          <xdr:col>10</xdr:col>
          <xdr:colOff>525780</xdr:colOff>
          <xdr:row>100</xdr:row>
          <xdr:rowOff>30480</xdr:rowOff>
        </xdr:to>
        <xdr:sp macro="" textlink="">
          <xdr:nvSpPr>
            <xdr:cNvPr id="11429" name="Check Box 165" hidden="1">
              <a:extLst>
                <a:ext uri="{63B3BB69-23CF-44E3-9099-C40C66FF867C}">
                  <a14:compatExt spid="_x0000_s11429"/>
                </a:ext>
                <a:ext uri="{FF2B5EF4-FFF2-40B4-BE49-F238E27FC236}">
                  <a16:creationId xmlns:a16="http://schemas.microsoft.com/office/drawing/2014/main" id="{00000000-0008-0000-0A00-0000A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100</xdr:row>
          <xdr:rowOff>30480</xdr:rowOff>
        </xdr:from>
        <xdr:to>
          <xdr:col>10</xdr:col>
          <xdr:colOff>525780</xdr:colOff>
          <xdr:row>101</xdr:row>
          <xdr:rowOff>30480</xdr:rowOff>
        </xdr:to>
        <xdr:sp macro="" textlink="">
          <xdr:nvSpPr>
            <xdr:cNvPr id="11430" name="Check Box 166" hidden="1">
              <a:extLst>
                <a:ext uri="{63B3BB69-23CF-44E3-9099-C40C66FF867C}">
                  <a14:compatExt spid="_x0000_s11430"/>
                </a:ext>
                <a:ext uri="{FF2B5EF4-FFF2-40B4-BE49-F238E27FC236}">
                  <a16:creationId xmlns:a16="http://schemas.microsoft.com/office/drawing/2014/main" id="{00000000-0008-0000-0A00-0000A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101</xdr:row>
          <xdr:rowOff>30480</xdr:rowOff>
        </xdr:from>
        <xdr:to>
          <xdr:col>11</xdr:col>
          <xdr:colOff>281940</xdr:colOff>
          <xdr:row>102</xdr:row>
          <xdr:rowOff>30480</xdr:rowOff>
        </xdr:to>
        <xdr:sp macro="" textlink="">
          <xdr:nvSpPr>
            <xdr:cNvPr id="11431" name="Check Box 167" hidden="1">
              <a:extLst>
                <a:ext uri="{63B3BB69-23CF-44E3-9099-C40C66FF867C}">
                  <a14:compatExt spid="_x0000_s11431"/>
                </a:ext>
                <a:ext uri="{FF2B5EF4-FFF2-40B4-BE49-F238E27FC236}">
                  <a16:creationId xmlns:a16="http://schemas.microsoft.com/office/drawing/2014/main" id="{00000000-0008-0000-0A00-0000A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103</xdr:row>
          <xdr:rowOff>15240</xdr:rowOff>
        </xdr:from>
        <xdr:to>
          <xdr:col>11</xdr:col>
          <xdr:colOff>91440</xdr:colOff>
          <xdr:row>103</xdr:row>
          <xdr:rowOff>213360</xdr:rowOff>
        </xdr:to>
        <xdr:sp macro="" textlink="">
          <xdr:nvSpPr>
            <xdr:cNvPr id="11432" name="Check Box 168" hidden="1">
              <a:extLst>
                <a:ext uri="{63B3BB69-23CF-44E3-9099-C40C66FF867C}">
                  <a14:compatExt spid="_x0000_s11432"/>
                </a:ext>
                <a:ext uri="{FF2B5EF4-FFF2-40B4-BE49-F238E27FC236}">
                  <a16:creationId xmlns:a16="http://schemas.microsoft.com/office/drawing/2014/main" id="{00000000-0008-0000-0A00-0000A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104</xdr:row>
          <xdr:rowOff>15240</xdr:rowOff>
        </xdr:from>
        <xdr:to>
          <xdr:col>11</xdr:col>
          <xdr:colOff>91440</xdr:colOff>
          <xdr:row>104</xdr:row>
          <xdr:rowOff>213360</xdr:rowOff>
        </xdr:to>
        <xdr:sp macro="" textlink="">
          <xdr:nvSpPr>
            <xdr:cNvPr id="11433" name="Check Box 169" hidden="1">
              <a:extLst>
                <a:ext uri="{63B3BB69-23CF-44E3-9099-C40C66FF867C}">
                  <a14:compatExt spid="_x0000_s11433"/>
                </a:ext>
                <a:ext uri="{FF2B5EF4-FFF2-40B4-BE49-F238E27FC236}">
                  <a16:creationId xmlns:a16="http://schemas.microsoft.com/office/drawing/2014/main" id="{00000000-0008-0000-0A00-0000A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105</xdr:row>
          <xdr:rowOff>15240</xdr:rowOff>
        </xdr:from>
        <xdr:to>
          <xdr:col>12</xdr:col>
          <xdr:colOff>243840</xdr:colOff>
          <xdr:row>105</xdr:row>
          <xdr:rowOff>213360</xdr:rowOff>
        </xdr:to>
        <xdr:sp macro="" textlink="">
          <xdr:nvSpPr>
            <xdr:cNvPr id="11434" name="Check Box 170" hidden="1">
              <a:extLst>
                <a:ext uri="{63B3BB69-23CF-44E3-9099-C40C66FF867C}">
                  <a14:compatExt spid="_x0000_s11434"/>
                </a:ext>
                <a:ext uri="{FF2B5EF4-FFF2-40B4-BE49-F238E27FC236}">
                  <a16:creationId xmlns:a16="http://schemas.microsoft.com/office/drawing/2014/main" id="{00000000-0008-0000-0A00-0000A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106</xdr:row>
          <xdr:rowOff>15240</xdr:rowOff>
        </xdr:from>
        <xdr:to>
          <xdr:col>11</xdr:col>
          <xdr:colOff>91440</xdr:colOff>
          <xdr:row>106</xdr:row>
          <xdr:rowOff>213360</xdr:rowOff>
        </xdr:to>
        <xdr:sp macro="" textlink="">
          <xdr:nvSpPr>
            <xdr:cNvPr id="11435" name="Check Box 171" hidden="1">
              <a:extLst>
                <a:ext uri="{63B3BB69-23CF-44E3-9099-C40C66FF867C}">
                  <a14:compatExt spid="_x0000_s11435"/>
                </a:ext>
                <a:ext uri="{FF2B5EF4-FFF2-40B4-BE49-F238E27FC236}">
                  <a16:creationId xmlns:a16="http://schemas.microsoft.com/office/drawing/2014/main" id="{00000000-0008-0000-0A00-0000A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107</xdr:row>
          <xdr:rowOff>30480</xdr:rowOff>
        </xdr:from>
        <xdr:to>
          <xdr:col>10</xdr:col>
          <xdr:colOff>335280</xdr:colOff>
          <xdr:row>108</xdr:row>
          <xdr:rowOff>30480</xdr:rowOff>
        </xdr:to>
        <xdr:sp macro="" textlink="">
          <xdr:nvSpPr>
            <xdr:cNvPr id="11440" name="Check Box 176" hidden="1">
              <a:extLst>
                <a:ext uri="{63B3BB69-23CF-44E3-9099-C40C66FF867C}">
                  <a14:compatExt spid="_x0000_s11440"/>
                </a:ext>
                <a:ext uri="{FF2B5EF4-FFF2-40B4-BE49-F238E27FC236}">
                  <a16:creationId xmlns:a16="http://schemas.microsoft.com/office/drawing/2014/main" id="{00000000-0008-0000-0A00-0000B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108</xdr:row>
          <xdr:rowOff>30480</xdr:rowOff>
        </xdr:from>
        <xdr:to>
          <xdr:col>10</xdr:col>
          <xdr:colOff>525780</xdr:colOff>
          <xdr:row>109</xdr:row>
          <xdr:rowOff>30480</xdr:rowOff>
        </xdr:to>
        <xdr:sp macro="" textlink="">
          <xdr:nvSpPr>
            <xdr:cNvPr id="11441" name="Check Box 177" hidden="1">
              <a:extLst>
                <a:ext uri="{63B3BB69-23CF-44E3-9099-C40C66FF867C}">
                  <a14:compatExt spid="_x0000_s11441"/>
                </a:ext>
                <a:ext uri="{FF2B5EF4-FFF2-40B4-BE49-F238E27FC236}">
                  <a16:creationId xmlns:a16="http://schemas.microsoft.com/office/drawing/2014/main" id="{00000000-0008-0000-0A00-0000B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109</xdr:row>
          <xdr:rowOff>30480</xdr:rowOff>
        </xdr:from>
        <xdr:to>
          <xdr:col>10</xdr:col>
          <xdr:colOff>525780</xdr:colOff>
          <xdr:row>110</xdr:row>
          <xdr:rowOff>30480</xdr:rowOff>
        </xdr:to>
        <xdr:sp macro="" textlink="">
          <xdr:nvSpPr>
            <xdr:cNvPr id="11442" name="Check Box 178" hidden="1">
              <a:extLst>
                <a:ext uri="{63B3BB69-23CF-44E3-9099-C40C66FF867C}">
                  <a14:compatExt spid="_x0000_s11442"/>
                </a:ext>
                <a:ext uri="{FF2B5EF4-FFF2-40B4-BE49-F238E27FC236}">
                  <a16:creationId xmlns:a16="http://schemas.microsoft.com/office/drawing/2014/main" id="{00000000-0008-0000-0A00-0000B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110</xdr:row>
          <xdr:rowOff>30480</xdr:rowOff>
        </xdr:from>
        <xdr:to>
          <xdr:col>11</xdr:col>
          <xdr:colOff>281940</xdr:colOff>
          <xdr:row>111</xdr:row>
          <xdr:rowOff>30480</xdr:rowOff>
        </xdr:to>
        <xdr:sp macro="" textlink="">
          <xdr:nvSpPr>
            <xdr:cNvPr id="11443" name="Check Box 179" hidden="1">
              <a:extLst>
                <a:ext uri="{63B3BB69-23CF-44E3-9099-C40C66FF867C}">
                  <a14:compatExt spid="_x0000_s11443"/>
                </a:ext>
                <a:ext uri="{FF2B5EF4-FFF2-40B4-BE49-F238E27FC236}">
                  <a16:creationId xmlns:a16="http://schemas.microsoft.com/office/drawing/2014/main" id="{00000000-0008-0000-0A00-0000B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112</xdr:row>
          <xdr:rowOff>15240</xdr:rowOff>
        </xdr:from>
        <xdr:to>
          <xdr:col>11</xdr:col>
          <xdr:colOff>91440</xdr:colOff>
          <xdr:row>112</xdr:row>
          <xdr:rowOff>213360</xdr:rowOff>
        </xdr:to>
        <xdr:sp macro="" textlink="">
          <xdr:nvSpPr>
            <xdr:cNvPr id="11444" name="Check Box 180" hidden="1">
              <a:extLst>
                <a:ext uri="{63B3BB69-23CF-44E3-9099-C40C66FF867C}">
                  <a14:compatExt spid="_x0000_s11444"/>
                </a:ext>
                <a:ext uri="{FF2B5EF4-FFF2-40B4-BE49-F238E27FC236}">
                  <a16:creationId xmlns:a16="http://schemas.microsoft.com/office/drawing/2014/main" id="{00000000-0008-0000-0A00-0000B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113</xdr:row>
          <xdr:rowOff>15240</xdr:rowOff>
        </xdr:from>
        <xdr:to>
          <xdr:col>11</xdr:col>
          <xdr:colOff>91440</xdr:colOff>
          <xdr:row>113</xdr:row>
          <xdr:rowOff>213360</xdr:rowOff>
        </xdr:to>
        <xdr:sp macro="" textlink="">
          <xdr:nvSpPr>
            <xdr:cNvPr id="11445" name="Check Box 181" hidden="1">
              <a:extLst>
                <a:ext uri="{63B3BB69-23CF-44E3-9099-C40C66FF867C}">
                  <a14:compatExt spid="_x0000_s11445"/>
                </a:ext>
                <a:ext uri="{FF2B5EF4-FFF2-40B4-BE49-F238E27FC236}">
                  <a16:creationId xmlns:a16="http://schemas.microsoft.com/office/drawing/2014/main" id="{00000000-0008-0000-0A00-0000B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114</xdr:row>
          <xdr:rowOff>15240</xdr:rowOff>
        </xdr:from>
        <xdr:to>
          <xdr:col>12</xdr:col>
          <xdr:colOff>243840</xdr:colOff>
          <xdr:row>114</xdr:row>
          <xdr:rowOff>213360</xdr:rowOff>
        </xdr:to>
        <xdr:sp macro="" textlink="">
          <xdr:nvSpPr>
            <xdr:cNvPr id="11446" name="Check Box 182" hidden="1">
              <a:extLst>
                <a:ext uri="{63B3BB69-23CF-44E3-9099-C40C66FF867C}">
                  <a14:compatExt spid="_x0000_s11446"/>
                </a:ext>
                <a:ext uri="{FF2B5EF4-FFF2-40B4-BE49-F238E27FC236}">
                  <a16:creationId xmlns:a16="http://schemas.microsoft.com/office/drawing/2014/main" id="{00000000-0008-0000-0A00-0000B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115</xdr:row>
          <xdr:rowOff>15240</xdr:rowOff>
        </xdr:from>
        <xdr:to>
          <xdr:col>11</xdr:col>
          <xdr:colOff>91440</xdr:colOff>
          <xdr:row>115</xdr:row>
          <xdr:rowOff>213360</xdr:rowOff>
        </xdr:to>
        <xdr:sp macro="" textlink="">
          <xdr:nvSpPr>
            <xdr:cNvPr id="11447" name="Check Box 183" hidden="1">
              <a:extLst>
                <a:ext uri="{63B3BB69-23CF-44E3-9099-C40C66FF867C}">
                  <a14:compatExt spid="_x0000_s11447"/>
                </a:ext>
                <a:ext uri="{FF2B5EF4-FFF2-40B4-BE49-F238E27FC236}">
                  <a16:creationId xmlns:a16="http://schemas.microsoft.com/office/drawing/2014/main" id="{00000000-0008-0000-0A00-0000B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118</xdr:row>
          <xdr:rowOff>30480</xdr:rowOff>
        </xdr:from>
        <xdr:to>
          <xdr:col>10</xdr:col>
          <xdr:colOff>335280</xdr:colOff>
          <xdr:row>119</xdr:row>
          <xdr:rowOff>30480</xdr:rowOff>
        </xdr:to>
        <xdr:sp macro="" textlink="">
          <xdr:nvSpPr>
            <xdr:cNvPr id="11466" name="Check Box 202" hidden="1">
              <a:extLst>
                <a:ext uri="{63B3BB69-23CF-44E3-9099-C40C66FF867C}">
                  <a14:compatExt spid="_x0000_s11466"/>
                </a:ext>
                <a:ext uri="{FF2B5EF4-FFF2-40B4-BE49-F238E27FC236}">
                  <a16:creationId xmlns:a16="http://schemas.microsoft.com/office/drawing/2014/main" id="{00000000-0008-0000-0A00-0000C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119</xdr:row>
          <xdr:rowOff>30480</xdr:rowOff>
        </xdr:from>
        <xdr:to>
          <xdr:col>10</xdr:col>
          <xdr:colOff>525780</xdr:colOff>
          <xdr:row>120</xdr:row>
          <xdr:rowOff>30480</xdr:rowOff>
        </xdr:to>
        <xdr:sp macro="" textlink="">
          <xdr:nvSpPr>
            <xdr:cNvPr id="11467" name="Check Box 203" hidden="1">
              <a:extLst>
                <a:ext uri="{63B3BB69-23CF-44E3-9099-C40C66FF867C}">
                  <a14:compatExt spid="_x0000_s11467"/>
                </a:ext>
                <a:ext uri="{FF2B5EF4-FFF2-40B4-BE49-F238E27FC236}">
                  <a16:creationId xmlns:a16="http://schemas.microsoft.com/office/drawing/2014/main" id="{00000000-0008-0000-0A00-0000C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120</xdr:row>
          <xdr:rowOff>30480</xdr:rowOff>
        </xdr:from>
        <xdr:to>
          <xdr:col>10</xdr:col>
          <xdr:colOff>525780</xdr:colOff>
          <xdr:row>121</xdr:row>
          <xdr:rowOff>30480</xdr:rowOff>
        </xdr:to>
        <xdr:sp macro="" textlink="">
          <xdr:nvSpPr>
            <xdr:cNvPr id="11468" name="Check Box 204" hidden="1">
              <a:extLst>
                <a:ext uri="{63B3BB69-23CF-44E3-9099-C40C66FF867C}">
                  <a14:compatExt spid="_x0000_s11468"/>
                </a:ext>
                <a:ext uri="{FF2B5EF4-FFF2-40B4-BE49-F238E27FC236}">
                  <a16:creationId xmlns:a16="http://schemas.microsoft.com/office/drawing/2014/main" id="{00000000-0008-0000-0A00-0000C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121</xdr:row>
          <xdr:rowOff>30480</xdr:rowOff>
        </xdr:from>
        <xdr:to>
          <xdr:col>11</xdr:col>
          <xdr:colOff>281940</xdr:colOff>
          <xdr:row>122</xdr:row>
          <xdr:rowOff>30480</xdr:rowOff>
        </xdr:to>
        <xdr:sp macro="" textlink="">
          <xdr:nvSpPr>
            <xdr:cNvPr id="11469" name="Check Box 205" hidden="1">
              <a:extLst>
                <a:ext uri="{63B3BB69-23CF-44E3-9099-C40C66FF867C}">
                  <a14:compatExt spid="_x0000_s11469"/>
                </a:ext>
                <a:ext uri="{FF2B5EF4-FFF2-40B4-BE49-F238E27FC236}">
                  <a16:creationId xmlns:a16="http://schemas.microsoft.com/office/drawing/2014/main" id="{00000000-0008-0000-0A00-0000C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123</xdr:row>
          <xdr:rowOff>15240</xdr:rowOff>
        </xdr:from>
        <xdr:to>
          <xdr:col>11</xdr:col>
          <xdr:colOff>91440</xdr:colOff>
          <xdr:row>123</xdr:row>
          <xdr:rowOff>213360</xdr:rowOff>
        </xdr:to>
        <xdr:sp macro="" textlink="">
          <xdr:nvSpPr>
            <xdr:cNvPr id="11470" name="Check Box 206" hidden="1">
              <a:extLst>
                <a:ext uri="{63B3BB69-23CF-44E3-9099-C40C66FF867C}">
                  <a14:compatExt spid="_x0000_s11470"/>
                </a:ext>
                <a:ext uri="{FF2B5EF4-FFF2-40B4-BE49-F238E27FC236}">
                  <a16:creationId xmlns:a16="http://schemas.microsoft.com/office/drawing/2014/main" id="{00000000-0008-0000-0A00-0000C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124</xdr:row>
          <xdr:rowOff>15240</xdr:rowOff>
        </xdr:from>
        <xdr:to>
          <xdr:col>11</xdr:col>
          <xdr:colOff>91440</xdr:colOff>
          <xdr:row>124</xdr:row>
          <xdr:rowOff>213360</xdr:rowOff>
        </xdr:to>
        <xdr:sp macro="" textlink="">
          <xdr:nvSpPr>
            <xdr:cNvPr id="11471" name="Check Box 207" hidden="1">
              <a:extLst>
                <a:ext uri="{63B3BB69-23CF-44E3-9099-C40C66FF867C}">
                  <a14:compatExt spid="_x0000_s11471"/>
                </a:ext>
                <a:ext uri="{FF2B5EF4-FFF2-40B4-BE49-F238E27FC236}">
                  <a16:creationId xmlns:a16="http://schemas.microsoft.com/office/drawing/2014/main" id="{00000000-0008-0000-0A00-0000C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125</xdr:row>
          <xdr:rowOff>15240</xdr:rowOff>
        </xdr:from>
        <xdr:to>
          <xdr:col>12</xdr:col>
          <xdr:colOff>243840</xdr:colOff>
          <xdr:row>125</xdr:row>
          <xdr:rowOff>213360</xdr:rowOff>
        </xdr:to>
        <xdr:sp macro="" textlink="">
          <xdr:nvSpPr>
            <xdr:cNvPr id="11472" name="Check Box 208" hidden="1">
              <a:extLst>
                <a:ext uri="{63B3BB69-23CF-44E3-9099-C40C66FF867C}">
                  <a14:compatExt spid="_x0000_s11472"/>
                </a:ext>
                <a:ext uri="{FF2B5EF4-FFF2-40B4-BE49-F238E27FC236}">
                  <a16:creationId xmlns:a16="http://schemas.microsoft.com/office/drawing/2014/main" id="{00000000-0008-0000-0A00-0000D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126</xdr:row>
          <xdr:rowOff>15240</xdr:rowOff>
        </xdr:from>
        <xdr:to>
          <xdr:col>11</xdr:col>
          <xdr:colOff>91440</xdr:colOff>
          <xdr:row>126</xdr:row>
          <xdr:rowOff>213360</xdr:rowOff>
        </xdr:to>
        <xdr:sp macro="" textlink="">
          <xdr:nvSpPr>
            <xdr:cNvPr id="11473" name="Check Box 209" hidden="1">
              <a:extLst>
                <a:ext uri="{63B3BB69-23CF-44E3-9099-C40C66FF867C}">
                  <a14:compatExt spid="_x0000_s11473"/>
                </a:ext>
                <a:ext uri="{FF2B5EF4-FFF2-40B4-BE49-F238E27FC236}">
                  <a16:creationId xmlns:a16="http://schemas.microsoft.com/office/drawing/2014/main" id="{00000000-0008-0000-0A00-0000D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127</xdr:row>
          <xdr:rowOff>30480</xdr:rowOff>
        </xdr:from>
        <xdr:to>
          <xdr:col>10</xdr:col>
          <xdr:colOff>335280</xdr:colOff>
          <xdr:row>128</xdr:row>
          <xdr:rowOff>30480</xdr:rowOff>
        </xdr:to>
        <xdr:sp macro="" textlink="">
          <xdr:nvSpPr>
            <xdr:cNvPr id="11480" name="Check Box 216" hidden="1">
              <a:extLst>
                <a:ext uri="{63B3BB69-23CF-44E3-9099-C40C66FF867C}">
                  <a14:compatExt spid="_x0000_s11480"/>
                </a:ext>
                <a:ext uri="{FF2B5EF4-FFF2-40B4-BE49-F238E27FC236}">
                  <a16:creationId xmlns:a16="http://schemas.microsoft.com/office/drawing/2014/main" id="{00000000-0008-0000-0A00-0000D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128</xdr:row>
          <xdr:rowOff>30480</xdr:rowOff>
        </xdr:from>
        <xdr:to>
          <xdr:col>10</xdr:col>
          <xdr:colOff>525780</xdr:colOff>
          <xdr:row>129</xdr:row>
          <xdr:rowOff>30480</xdr:rowOff>
        </xdr:to>
        <xdr:sp macro="" textlink="">
          <xdr:nvSpPr>
            <xdr:cNvPr id="11481" name="Check Box 217" hidden="1">
              <a:extLst>
                <a:ext uri="{63B3BB69-23CF-44E3-9099-C40C66FF867C}">
                  <a14:compatExt spid="_x0000_s11481"/>
                </a:ext>
                <a:ext uri="{FF2B5EF4-FFF2-40B4-BE49-F238E27FC236}">
                  <a16:creationId xmlns:a16="http://schemas.microsoft.com/office/drawing/2014/main" id="{00000000-0008-0000-0A00-0000D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129</xdr:row>
          <xdr:rowOff>30480</xdr:rowOff>
        </xdr:from>
        <xdr:to>
          <xdr:col>10</xdr:col>
          <xdr:colOff>525780</xdr:colOff>
          <xdr:row>130</xdr:row>
          <xdr:rowOff>30480</xdr:rowOff>
        </xdr:to>
        <xdr:sp macro="" textlink="">
          <xdr:nvSpPr>
            <xdr:cNvPr id="11482" name="Check Box 218" hidden="1">
              <a:extLst>
                <a:ext uri="{63B3BB69-23CF-44E3-9099-C40C66FF867C}">
                  <a14:compatExt spid="_x0000_s11482"/>
                </a:ext>
                <a:ext uri="{FF2B5EF4-FFF2-40B4-BE49-F238E27FC236}">
                  <a16:creationId xmlns:a16="http://schemas.microsoft.com/office/drawing/2014/main" id="{00000000-0008-0000-0A00-0000D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130</xdr:row>
          <xdr:rowOff>30480</xdr:rowOff>
        </xdr:from>
        <xdr:to>
          <xdr:col>11</xdr:col>
          <xdr:colOff>281940</xdr:colOff>
          <xdr:row>131</xdr:row>
          <xdr:rowOff>30480</xdr:rowOff>
        </xdr:to>
        <xdr:sp macro="" textlink="">
          <xdr:nvSpPr>
            <xdr:cNvPr id="11483" name="Check Box 219" hidden="1">
              <a:extLst>
                <a:ext uri="{63B3BB69-23CF-44E3-9099-C40C66FF867C}">
                  <a14:compatExt spid="_x0000_s11483"/>
                </a:ext>
                <a:ext uri="{FF2B5EF4-FFF2-40B4-BE49-F238E27FC236}">
                  <a16:creationId xmlns:a16="http://schemas.microsoft.com/office/drawing/2014/main" id="{00000000-0008-0000-0A00-0000D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132</xdr:row>
          <xdr:rowOff>15240</xdr:rowOff>
        </xdr:from>
        <xdr:to>
          <xdr:col>11</xdr:col>
          <xdr:colOff>91440</xdr:colOff>
          <xdr:row>132</xdr:row>
          <xdr:rowOff>213360</xdr:rowOff>
        </xdr:to>
        <xdr:sp macro="" textlink="">
          <xdr:nvSpPr>
            <xdr:cNvPr id="11484" name="Check Box 220" hidden="1">
              <a:extLst>
                <a:ext uri="{63B3BB69-23CF-44E3-9099-C40C66FF867C}">
                  <a14:compatExt spid="_x0000_s11484"/>
                </a:ext>
                <a:ext uri="{FF2B5EF4-FFF2-40B4-BE49-F238E27FC236}">
                  <a16:creationId xmlns:a16="http://schemas.microsoft.com/office/drawing/2014/main" id="{00000000-0008-0000-0A00-0000D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133</xdr:row>
          <xdr:rowOff>15240</xdr:rowOff>
        </xdr:from>
        <xdr:to>
          <xdr:col>11</xdr:col>
          <xdr:colOff>91440</xdr:colOff>
          <xdr:row>133</xdr:row>
          <xdr:rowOff>213360</xdr:rowOff>
        </xdr:to>
        <xdr:sp macro="" textlink="">
          <xdr:nvSpPr>
            <xdr:cNvPr id="11485" name="Check Box 221" hidden="1">
              <a:extLst>
                <a:ext uri="{63B3BB69-23CF-44E3-9099-C40C66FF867C}">
                  <a14:compatExt spid="_x0000_s11485"/>
                </a:ext>
                <a:ext uri="{FF2B5EF4-FFF2-40B4-BE49-F238E27FC236}">
                  <a16:creationId xmlns:a16="http://schemas.microsoft.com/office/drawing/2014/main" id="{00000000-0008-0000-0A00-0000D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134</xdr:row>
          <xdr:rowOff>15240</xdr:rowOff>
        </xdr:from>
        <xdr:to>
          <xdr:col>12</xdr:col>
          <xdr:colOff>243840</xdr:colOff>
          <xdr:row>134</xdr:row>
          <xdr:rowOff>213360</xdr:rowOff>
        </xdr:to>
        <xdr:sp macro="" textlink="">
          <xdr:nvSpPr>
            <xdr:cNvPr id="11486" name="Check Box 222" hidden="1">
              <a:extLst>
                <a:ext uri="{63B3BB69-23CF-44E3-9099-C40C66FF867C}">
                  <a14:compatExt spid="_x0000_s11486"/>
                </a:ext>
                <a:ext uri="{FF2B5EF4-FFF2-40B4-BE49-F238E27FC236}">
                  <a16:creationId xmlns:a16="http://schemas.microsoft.com/office/drawing/2014/main" id="{00000000-0008-0000-0A00-0000D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135</xdr:row>
          <xdr:rowOff>15240</xdr:rowOff>
        </xdr:from>
        <xdr:to>
          <xdr:col>11</xdr:col>
          <xdr:colOff>91440</xdr:colOff>
          <xdr:row>135</xdr:row>
          <xdr:rowOff>213360</xdr:rowOff>
        </xdr:to>
        <xdr:sp macro="" textlink="">
          <xdr:nvSpPr>
            <xdr:cNvPr id="11487" name="Check Box 223" hidden="1">
              <a:extLst>
                <a:ext uri="{63B3BB69-23CF-44E3-9099-C40C66FF867C}">
                  <a14:compatExt spid="_x0000_s11487"/>
                </a:ext>
                <a:ext uri="{FF2B5EF4-FFF2-40B4-BE49-F238E27FC236}">
                  <a16:creationId xmlns:a16="http://schemas.microsoft.com/office/drawing/2014/main" id="{00000000-0008-0000-0A00-0000D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136</xdr:row>
          <xdr:rowOff>30480</xdr:rowOff>
        </xdr:from>
        <xdr:to>
          <xdr:col>10</xdr:col>
          <xdr:colOff>335280</xdr:colOff>
          <xdr:row>137</xdr:row>
          <xdr:rowOff>30480</xdr:rowOff>
        </xdr:to>
        <xdr:sp macro="" textlink="">
          <xdr:nvSpPr>
            <xdr:cNvPr id="11489" name="Check Box 225" hidden="1">
              <a:extLst>
                <a:ext uri="{63B3BB69-23CF-44E3-9099-C40C66FF867C}">
                  <a14:compatExt spid="_x0000_s11489"/>
                </a:ext>
                <a:ext uri="{FF2B5EF4-FFF2-40B4-BE49-F238E27FC236}">
                  <a16:creationId xmlns:a16="http://schemas.microsoft.com/office/drawing/2014/main" id="{00000000-0008-0000-0A00-0000E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137</xdr:row>
          <xdr:rowOff>30480</xdr:rowOff>
        </xdr:from>
        <xdr:to>
          <xdr:col>10</xdr:col>
          <xdr:colOff>525780</xdr:colOff>
          <xdr:row>138</xdr:row>
          <xdr:rowOff>30480</xdr:rowOff>
        </xdr:to>
        <xdr:sp macro="" textlink="">
          <xdr:nvSpPr>
            <xdr:cNvPr id="11490" name="Check Box 226" hidden="1">
              <a:extLst>
                <a:ext uri="{63B3BB69-23CF-44E3-9099-C40C66FF867C}">
                  <a14:compatExt spid="_x0000_s11490"/>
                </a:ext>
                <a:ext uri="{FF2B5EF4-FFF2-40B4-BE49-F238E27FC236}">
                  <a16:creationId xmlns:a16="http://schemas.microsoft.com/office/drawing/2014/main" id="{00000000-0008-0000-0A00-0000E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138</xdr:row>
          <xdr:rowOff>30480</xdr:rowOff>
        </xdr:from>
        <xdr:to>
          <xdr:col>10</xdr:col>
          <xdr:colOff>525780</xdr:colOff>
          <xdr:row>139</xdr:row>
          <xdr:rowOff>30480</xdr:rowOff>
        </xdr:to>
        <xdr:sp macro="" textlink="">
          <xdr:nvSpPr>
            <xdr:cNvPr id="11491" name="Check Box 227" hidden="1">
              <a:extLst>
                <a:ext uri="{63B3BB69-23CF-44E3-9099-C40C66FF867C}">
                  <a14:compatExt spid="_x0000_s11491"/>
                </a:ext>
                <a:ext uri="{FF2B5EF4-FFF2-40B4-BE49-F238E27FC236}">
                  <a16:creationId xmlns:a16="http://schemas.microsoft.com/office/drawing/2014/main" id="{00000000-0008-0000-0A00-0000E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139</xdr:row>
          <xdr:rowOff>30480</xdr:rowOff>
        </xdr:from>
        <xdr:to>
          <xdr:col>11</xdr:col>
          <xdr:colOff>281940</xdr:colOff>
          <xdr:row>140</xdr:row>
          <xdr:rowOff>30480</xdr:rowOff>
        </xdr:to>
        <xdr:sp macro="" textlink="">
          <xdr:nvSpPr>
            <xdr:cNvPr id="11492" name="Check Box 228" hidden="1">
              <a:extLst>
                <a:ext uri="{63B3BB69-23CF-44E3-9099-C40C66FF867C}">
                  <a14:compatExt spid="_x0000_s11492"/>
                </a:ext>
                <a:ext uri="{FF2B5EF4-FFF2-40B4-BE49-F238E27FC236}">
                  <a16:creationId xmlns:a16="http://schemas.microsoft.com/office/drawing/2014/main" id="{00000000-0008-0000-0A00-0000E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141</xdr:row>
          <xdr:rowOff>15240</xdr:rowOff>
        </xdr:from>
        <xdr:to>
          <xdr:col>11</xdr:col>
          <xdr:colOff>91440</xdr:colOff>
          <xdr:row>141</xdr:row>
          <xdr:rowOff>213360</xdr:rowOff>
        </xdr:to>
        <xdr:sp macro="" textlink="">
          <xdr:nvSpPr>
            <xdr:cNvPr id="11493" name="Check Box 229" hidden="1">
              <a:extLst>
                <a:ext uri="{63B3BB69-23CF-44E3-9099-C40C66FF867C}">
                  <a14:compatExt spid="_x0000_s11493"/>
                </a:ext>
                <a:ext uri="{FF2B5EF4-FFF2-40B4-BE49-F238E27FC236}">
                  <a16:creationId xmlns:a16="http://schemas.microsoft.com/office/drawing/2014/main" id="{00000000-0008-0000-0A00-0000E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142</xdr:row>
          <xdr:rowOff>15240</xdr:rowOff>
        </xdr:from>
        <xdr:to>
          <xdr:col>11</xdr:col>
          <xdr:colOff>91440</xdr:colOff>
          <xdr:row>142</xdr:row>
          <xdr:rowOff>213360</xdr:rowOff>
        </xdr:to>
        <xdr:sp macro="" textlink="">
          <xdr:nvSpPr>
            <xdr:cNvPr id="11494" name="Check Box 230" hidden="1">
              <a:extLst>
                <a:ext uri="{63B3BB69-23CF-44E3-9099-C40C66FF867C}">
                  <a14:compatExt spid="_x0000_s11494"/>
                </a:ext>
                <a:ext uri="{FF2B5EF4-FFF2-40B4-BE49-F238E27FC236}">
                  <a16:creationId xmlns:a16="http://schemas.microsoft.com/office/drawing/2014/main" id="{00000000-0008-0000-0A00-0000E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143</xdr:row>
          <xdr:rowOff>15240</xdr:rowOff>
        </xdr:from>
        <xdr:to>
          <xdr:col>12</xdr:col>
          <xdr:colOff>243840</xdr:colOff>
          <xdr:row>143</xdr:row>
          <xdr:rowOff>213360</xdr:rowOff>
        </xdr:to>
        <xdr:sp macro="" textlink="">
          <xdr:nvSpPr>
            <xdr:cNvPr id="11495" name="Check Box 231" hidden="1">
              <a:extLst>
                <a:ext uri="{63B3BB69-23CF-44E3-9099-C40C66FF867C}">
                  <a14:compatExt spid="_x0000_s11495"/>
                </a:ext>
                <a:ext uri="{FF2B5EF4-FFF2-40B4-BE49-F238E27FC236}">
                  <a16:creationId xmlns:a16="http://schemas.microsoft.com/office/drawing/2014/main" id="{00000000-0008-0000-0A00-0000E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144</xdr:row>
          <xdr:rowOff>15240</xdr:rowOff>
        </xdr:from>
        <xdr:to>
          <xdr:col>11</xdr:col>
          <xdr:colOff>91440</xdr:colOff>
          <xdr:row>144</xdr:row>
          <xdr:rowOff>213360</xdr:rowOff>
        </xdr:to>
        <xdr:sp macro="" textlink="">
          <xdr:nvSpPr>
            <xdr:cNvPr id="11496" name="Check Box 232" hidden="1">
              <a:extLst>
                <a:ext uri="{63B3BB69-23CF-44E3-9099-C40C66FF867C}">
                  <a14:compatExt spid="_x0000_s11496"/>
                </a:ext>
                <a:ext uri="{FF2B5EF4-FFF2-40B4-BE49-F238E27FC236}">
                  <a16:creationId xmlns:a16="http://schemas.microsoft.com/office/drawing/2014/main" id="{00000000-0008-0000-0A00-0000E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145</xdr:row>
          <xdr:rowOff>30480</xdr:rowOff>
        </xdr:from>
        <xdr:to>
          <xdr:col>10</xdr:col>
          <xdr:colOff>335280</xdr:colOff>
          <xdr:row>146</xdr:row>
          <xdr:rowOff>30480</xdr:rowOff>
        </xdr:to>
        <xdr:sp macro="" textlink="">
          <xdr:nvSpPr>
            <xdr:cNvPr id="11499" name="Check Box 235" hidden="1">
              <a:extLst>
                <a:ext uri="{63B3BB69-23CF-44E3-9099-C40C66FF867C}">
                  <a14:compatExt spid="_x0000_s11499"/>
                </a:ext>
                <a:ext uri="{FF2B5EF4-FFF2-40B4-BE49-F238E27FC236}">
                  <a16:creationId xmlns:a16="http://schemas.microsoft.com/office/drawing/2014/main" id="{00000000-0008-0000-0A00-0000E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146</xdr:row>
          <xdr:rowOff>30480</xdr:rowOff>
        </xdr:from>
        <xdr:to>
          <xdr:col>10</xdr:col>
          <xdr:colOff>525780</xdr:colOff>
          <xdr:row>147</xdr:row>
          <xdr:rowOff>30480</xdr:rowOff>
        </xdr:to>
        <xdr:sp macro="" textlink="">
          <xdr:nvSpPr>
            <xdr:cNvPr id="11500" name="Check Box 236" hidden="1">
              <a:extLst>
                <a:ext uri="{63B3BB69-23CF-44E3-9099-C40C66FF867C}">
                  <a14:compatExt spid="_x0000_s11500"/>
                </a:ext>
                <a:ext uri="{FF2B5EF4-FFF2-40B4-BE49-F238E27FC236}">
                  <a16:creationId xmlns:a16="http://schemas.microsoft.com/office/drawing/2014/main" id="{00000000-0008-0000-0A00-0000E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147</xdr:row>
          <xdr:rowOff>30480</xdr:rowOff>
        </xdr:from>
        <xdr:to>
          <xdr:col>10</xdr:col>
          <xdr:colOff>525780</xdr:colOff>
          <xdr:row>148</xdr:row>
          <xdr:rowOff>30480</xdr:rowOff>
        </xdr:to>
        <xdr:sp macro="" textlink="">
          <xdr:nvSpPr>
            <xdr:cNvPr id="11501" name="Check Box 237" hidden="1">
              <a:extLst>
                <a:ext uri="{63B3BB69-23CF-44E3-9099-C40C66FF867C}">
                  <a14:compatExt spid="_x0000_s11501"/>
                </a:ext>
                <a:ext uri="{FF2B5EF4-FFF2-40B4-BE49-F238E27FC236}">
                  <a16:creationId xmlns:a16="http://schemas.microsoft.com/office/drawing/2014/main" id="{00000000-0008-0000-0A00-0000E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148</xdr:row>
          <xdr:rowOff>30480</xdr:rowOff>
        </xdr:from>
        <xdr:to>
          <xdr:col>11</xdr:col>
          <xdr:colOff>281940</xdr:colOff>
          <xdr:row>149</xdr:row>
          <xdr:rowOff>30480</xdr:rowOff>
        </xdr:to>
        <xdr:sp macro="" textlink="">
          <xdr:nvSpPr>
            <xdr:cNvPr id="11502" name="Check Box 238" hidden="1">
              <a:extLst>
                <a:ext uri="{63B3BB69-23CF-44E3-9099-C40C66FF867C}">
                  <a14:compatExt spid="_x0000_s11502"/>
                </a:ext>
                <a:ext uri="{FF2B5EF4-FFF2-40B4-BE49-F238E27FC236}">
                  <a16:creationId xmlns:a16="http://schemas.microsoft.com/office/drawing/2014/main" id="{00000000-0008-0000-0A00-0000E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150</xdr:row>
          <xdr:rowOff>15240</xdr:rowOff>
        </xdr:from>
        <xdr:to>
          <xdr:col>11</xdr:col>
          <xdr:colOff>91440</xdr:colOff>
          <xdr:row>150</xdr:row>
          <xdr:rowOff>213360</xdr:rowOff>
        </xdr:to>
        <xdr:sp macro="" textlink="">
          <xdr:nvSpPr>
            <xdr:cNvPr id="11503" name="Check Box 239" hidden="1">
              <a:extLst>
                <a:ext uri="{63B3BB69-23CF-44E3-9099-C40C66FF867C}">
                  <a14:compatExt spid="_x0000_s11503"/>
                </a:ext>
                <a:ext uri="{FF2B5EF4-FFF2-40B4-BE49-F238E27FC236}">
                  <a16:creationId xmlns:a16="http://schemas.microsoft.com/office/drawing/2014/main" id="{00000000-0008-0000-0A00-0000E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151</xdr:row>
          <xdr:rowOff>15240</xdr:rowOff>
        </xdr:from>
        <xdr:to>
          <xdr:col>11</xdr:col>
          <xdr:colOff>91440</xdr:colOff>
          <xdr:row>151</xdr:row>
          <xdr:rowOff>213360</xdr:rowOff>
        </xdr:to>
        <xdr:sp macro="" textlink="">
          <xdr:nvSpPr>
            <xdr:cNvPr id="11504" name="Check Box 240" hidden="1">
              <a:extLst>
                <a:ext uri="{63B3BB69-23CF-44E3-9099-C40C66FF867C}">
                  <a14:compatExt spid="_x0000_s11504"/>
                </a:ext>
                <a:ext uri="{FF2B5EF4-FFF2-40B4-BE49-F238E27FC236}">
                  <a16:creationId xmlns:a16="http://schemas.microsoft.com/office/drawing/2014/main" id="{00000000-0008-0000-0A00-0000F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152</xdr:row>
          <xdr:rowOff>15240</xdr:rowOff>
        </xdr:from>
        <xdr:to>
          <xdr:col>12</xdr:col>
          <xdr:colOff>243840</xdr:colOff>
          <xdr:row>152</xdr:row>
          <xdr:rowOff>213360</xdr:rowOff>
        </xdr:to>
        <xdr:sp macro="" textlink="">
          <xdr:nvSpPr>
            <xdr:cNvPr id="11505" name="Check Box 241" hidden="1">
              <a:extLst>
                <a:ext uri="{63B3BB69-23CF-44E3-9099-C40C66FF867C}">
                  <a14:compatExt spid="_x0000_s11505"/>
                </a:ext>
                <a:ext uri="{FF2B5EF4-FFF2-40B4-BE49-F238E27FC236}">
                  <a16:creationId xmlns:a16="http://schemas.microsoft.com/office/drawing/2014/main" id="{00000000-0008-0000-0A00-0000F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153</xdr:row>
          <xdr:rowOff>15240</xdr:rowOff>
        </xdr:from>
        <xdr:to>
          <xdr:col>11</xdr:col>
          <xdr:colOff>91440</xdr:colOff>
          <xdr:row>153</xdr:row>
          <xdr:rowOff>213360</xdr:rowOff>
        </xdr:to>
        <xdr:sp macro="" textlink="">
          <xdr:nvSpPr>
            <xdr:cNvPr id="11506" name="Check Box 242" hidden="1">
              <a:extLst>
                <a:ext uri="{63B3BB69-23CF-44E3-9099-C40C66FF867C}">
                  <a14:compatExt spid="_x0000_s11506"/>
                </a:ext>
                <a:ext uri="{FF2B5EF4-FFF2-40B4-BE49-F238E27FC236}">
                  <a16:creationId xmlns:a16="http://schemas.microsoft.com/office/drawing/2014/main" id="{00000000-0008-0000-0A00-0000F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154</xdr:row>
          <xdr:rowOff>30480</xdr:rowOff>
        </xdr:from>
        <xdr:to>
          <xdr:col>10</xdr:col>
          <xdr:colOff>335280</xdr:colOff>
          <xdr:row>155</xdr:row>
          <xdr:rowOff>30480</xdr:rowOff>
        </xdr:to>
        <xdr:sp macro="" textlink="">
          <xdr:nvSpPr>
            <xdr:cNvPr id="11510" name="Check Box 246" hidden="1">
              <a:extLst>
                <a:ext uri="{63B3BB69-23CF-44E3-9099-C40C66FF867C}">
                  <a14:compatExt spid="_x0000_s11510"/>
                </a:ext>
                <a:ext uri="{FF2B5EF4-FFF2-40B4-BE49-F238E27FC236}">
                  <a16:creationId xmlns:a16="http://schemas.microsoft.com/office/drawing/2014/main" id="{00000000-0008-0000-0A00-0000F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155</xdr:row>
          <xdr:rowOff>30480</xdr:rowOff>
        </xdr:from>
        <xdr:to>
          <xdr:col>10</xdr:col>
          <xdr:colOff>525780</xdr:colOff>
          <xdr:row>156</xdr:row>
          <xdr:rowOff>30480</xdr:rowOff>
        </xdr:to>
        <xdr:sp macro="" textlink="">
          <xdr:nvSpPr>
            <xdr:cNvPr id="11511" name="Check Box 247" hidden="1">
              <a:extLst>
                <a:ext uri="{63B3BB69-23CF-44E3-9099-C40C66FF867C}">
                  <a14:compatExt spid="_x0000_s11511"/>
                </a:ext>
                <a:ext uri="{FF2B5EF4-FFF2-40B4-BE49-F238E27FC236}">
                  <a16:creationId xmlns:a16="http://schemas.microsoft.com/office/drawing/2014/main" id="{00000000-0008-0000-0A00-0000F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156</xdr:row>
          <xdr:rowOff>30480</xdr:rowOff>
        </xdr:from>
        <xdr:to>
          <xdr:col>10</xdr:col>
          <xdr:colOff>525780</xdr:colOff>
          <xdr:row>157</xdr:row>
          <xdr:rowOff>30480</xdr:rowOff>
        </xdr:to>
        <xdr:sp macro="" textlink="">
          <xdr:nvSpPr>
            <xdr:cNvPr id="11512" name="Check Box 248" hidden="1">
              <a:extLst>
                <a:ext uri="{63B3BB69-23CF-44E3-9099-C40C66FF867C}">
                  <a14:compatExt spid="_x0000_s11512"/>
                </a:ext>
                <a:ext uri="{FF2B5EF4-FFF2-40B4-BE49-F238E27FC236}">
                  <a16:creationId xmlns:a16="http://schemas.microsoft.com/office/drawing/2014/main" id="{00000000-0008-0000-0A00-0000F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157</xdr:row>
          <xdr:rowOff>30480</xdr:rowOff>
        </xdr:from>
        <xdr:to>
          <xdr:col>11</xdr:col>
          <xdr:colOff>281940</xdr:colOff>
          <xdr:row>158</xdr:row>
          <xdr:rowOff>30480</xdr:rowOff>
        </xdr:to>
        <xdr:sp macro="" textlink="">
          <xdr:nvSpPr>
            <xdr:cNvPr id="11513" name="Check Box 249" hidden="1">
              <a:extLst>
                <a:ext uri="{63B3BB69-23CF-44E3-9099-C40C66FF867C}">
                  <a14:compatExt spid="_x0000_s11513"/>
                </a:ext>
                <a:ext uri="{FF2B5EF4-FFF2-40B4-BE49-F238E27FC236}">
                  <a16:creationId xmlns:a16="http://schemas.microsoft.com/office/drawing/2014/main" id="{00000000-0008-0000-0A00-0000F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159</xdr:row>
          <xdr:rowOff>15240</xdr:rowOff>
        </xdr:from>
        <xdr:to>
          <xdr:col>11</xdr:col>
          <xdr:colOff>91440</xdr:colOff>
          <xdr:row>159</xdr:row>
          <xdr:rowOff>213360</xdr:rowOff>
        </xdr:to>
        <xdr:sp macro="" textlink="">
          <xdr:nvSpPr>
            <xdr:cNvPr id="11514" name="Check Box 250" hidden="1">
              <a:extLst>
                <a:ext uri="{63B3BB69-23CF-44E3-9099-C40C66FF867C}">
                  <a14:compatExt spid="_x0000_s11514"/>
                </a:ext>
                <a:ext uri="{FF2B5EF4-FFF2-40B4-BE49-F238E27FC236}">
                  <a16:creationId xmlns:a16="http://schemas.microsoft.com/office/drawing/2014/main" id="{00000000-0008-0000-0A00-0000F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160</xdr:row>
          <xdr:rowOff>15240</xdr:rowOff>
        </xdr:from>
        <xdr:to>
          <xdr:col>11</xdr:col>
          <xdr:colOff>91440</xdr:colOff>
          <xdr:row>160</xdr:row>
          <xdr:rowOff>213360</xdr:rowOff>
        </xdr:to>
        <xdr:sp macro="" textlink="">
          <xdr:nvSpPr>
            <xdr:cNvPr id="11515" name="Check Box 251" hidden="1">
              <a:extLst>
                <a:ext uri="{63B3BB69-23CF-44E3-9099-C40C66FF867C}">
                  <a14:compatExt spid="_x0000_s11515"/>
                </a:ext>
                <a:ext uri="{FF2B5EF4-FFF2-40B4-BE49-F238E27FC236}">
                  <a16:creationId xmlns:a16="http://schemas.microsoft.com/office/drawing/2014/main" id="{00000000-0008-0000-0A00-0000F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161</xdr:row>
          <xdr:rowOff>15240</xdr:rowOff>
        </xdr:from>
        <xdr:to>
          <xdr:col>12</xdr:col>
          <xdr:colOff>243840</xdr:colOff>
          <xdr:row>161</xdr:row>
          <xdr:rowOff>213360</xdr:rowOff>
        </xdr:to>
        <xdr:sp macro="" textlink="">
          <xdr:nvSpPr>
            <xdr:cNvPr id="11516" name="Check Box 252" hidden="1">
              <a:extLst>
                <a:ext uri="{63B3BB69-23CF-44E3-9099-C40C66FF867C}">
                  <a14:compatExt spid="_x0000_s11516"/>
                </a:ext>
                <a:ext uri="{FF2B5EF4-FFF2-40B4-BE49-F238E27FC236}">
                  <a16:creationId xmlns:a16="http://schemas.microsoft.com/office/drawing/2014/main" id="{00000000-0008-0000-0A00-0000F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162</xdr:row>
          <xdr:rowOff>15240</xdr:rowOff>
        </xdr:from>
        <xdr:to>
          <xdr:col>11</xdr:col>
          <xdr:colOff>91440</xdr:colOff>
          <xdr:row>162</xdr:row>
          <xdr:rowOff>213360</xdr:rowOff>
        </xdr:to>
        <xdr:sp macro="" textlink="">
          <xdr:nvSpPr>
            <xdr:cNvPr id="11517" name="Check Box 253" hidden="1">
              <a:extLst>
                <a:ext uri="{63B3BB69-23CF-44E3-9099-C40C66FF867C}">
                  <a14:compatExt spid="_x0000_s11517"/>
                </a:ext>
                <a:ext uri="{FF2B5EF4-FFF2-40B4-BE49-F238E27FC236}">
                  <a16:creationId xmlns:a16="http://schemas.microsoft.com/office/drawing/2014/main" id="{00000000-0008-0000-0A00-0000F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163</xdr:row>
          <xdr:rowOff>30480</xdr:rowOff>
        </xdr:from>
        <xdr:to>
          <xdr:col>10</xdr:col>
          <xdr:colOff>335280</xdr:colOff>
          <xdr:row>164</xdr:row>
          <xdr:rowOff>30480</xdr:rowOff>
        </xdr:to>
        <xdr:sp macro="" textlink="">
          <xdr:nvSpPr>
            <xdr:cNvPr id="11519" name="Check Box 255" hidden="1">
              <a:extLst>
                <a:ext uri="{63B3BB69-23CF-44E3-9099-C40C66FF867C}">
                  <a14:compatExt spid="_x0000_s11519"/>
                </a:ext>
                <a:ext uri="{FF2B5EF4-FFF2-40B4-BE49-F238E27FC236}">
                  <a16:creationId xmlns:a16="http://schemas.microsoft.com/office/drawing/2014/main" id="{00000000-0008-0000-0A00-0000F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164</xdr:row>
          <xdr:rowOff>30480</xdr:rowOff>
        </xdr:from>
        <xdr:to>
          <xdr:col>10</xdr:col>
          <xdr:colOff>525780</xdr:colOff>
          <xdr:row>165</xdr:row>
          <xdr:rowOff>30480</xdr:rowOff>
        </xdr:to>
        <xdr:sp macro="" textlink="">
          <xdr:nvSpPr>
            <xdr:cNvPr id="11520" name="Check Box 256" hidden="1">
              <a:extLst>
                <a:ext uri="{63B3BB69-23CF-44E3-9099-C40C66FF867C}">
                  <a14:compatExt spid="_x0000_s11520"/>
                </a:ext>
                <a:ext uri="{FF2B5EF4-FFF2-40B4-BE49-F238E27FC236}">
                  <a16:creationId xmlns:a16="http://schemas.microsoft.com/office/drawing/2014/main" id="{00000000-0008-0000-0A00-000000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165</xdr:row>
          <xdr:rowOff>30480</xdr:rowOff>
        </xdr:from>
        <xdr:to>
          <xdr:col>10</xdr:col>
          <xdr:colOff>525780</xdr:colOff>
          <xdr:row>166</xdr:row>
          <xdr:rowOff>30480</xdr:rowOff>
        </xdr:to>
        <xdr:sp macro="" textlink="">
          <xdr:nvSpPr>
            <xdr:cNvPr id="11521" name="Check Box 257" hidden="1">
              <a:extLst>
                <a:ext uri="{63B3BB69-23CF-44E3-9099-C40C66FF867C}">
                  <a14:compatExt spid="_x0000_s11521"/>
                </a:ext>
                <a:ext uri="{FF2B5EF4-FFF2-40B4-BE49-F238E27FC236}">
                  <a16:creationId xmlns:a16="http://schemas.microsoft.com/office/drawing/2014/main" id="{00000000-0008-0000-0A00-000001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166</xdr:row>
          <xdr:rowOff>30480</xdr:rowOff>
        </xdr:from>
        <xdr:to>
          <xdr:col>11</xdr:col>
          <xdr:colOff>281940</xdr:colOff>
          <xdr:row>167</xdr:row>
          <xdr:rowOff>30480</xdr:rowOff>
        </xdr:to>
        <xdr:sp macro="" textlink="">
          <xdr:nvSpPr>
            <xdr:cNvPr id="11522" name="Check Box 258" hidden="1">
              <a:extLst>
                <a:ext uri="{63B3BB69-23CF-44E3-9099-C40C66FF867C}">
                  <a14:compatExt spid="_x0000_s11522"/>
                </a:ext>
                <a:ext uri="{FF2B5EF4-FFF2-40B4-BE49-F238E27FC236}">
                  <a16:creationId xmlns:a16="http://schemas.microsoft.com/office/drawing/2014/main" id="{00000000-0008-0000-0A00-000002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168</xdr:row>
          <xdr:rowOff>15240</xdr:rowOff>
        </xdr:from>
        <xdr:to>
          <xdr:col>11</xdr:col>
          <xdr:colOff>91440</xdr:colOff>
          <xdr:row>168</xdr:row>
          <xdr:rowOff>213360</xdr:rowOff>
        </xdr:to>
        <xdr:sp macro="" textlink="">
          <xdr:nvSpPr>
            <xdr:cNvPr id="11523" name="Check Box 259" hidden="1">
              <a:extLst>
                <a:ext uri="{63B3BB69-23CF-44E3-9099-C40C66FF867C}">
                  <a14:compatExt spid="_x0000_s11523"/>
                </a:ext>
                <a:ext uri="{FF2B5EF4-FFF2-40B4-BE49-F238E27FC236}">
                  <a16:creationId xmlns:a16="http://schemas.microsoft.com/office/drawing/2014/main" id="{00000000-0008-0000-0A00-000003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169</xdr:row>
          <xdr:rowOff>15240</xdr:rowOff>
        </xdr:from>
        <xdr:to>
          <xdr:col>11</xdr:col>
          <xdr:colOff>91440</xdr:colOff>
          <xdr:row>169</xdr:row>
          <xdr:rowOff>213360</xdr:rowOff>
        </xdr:to>
        <xdr:sp macro="" textlink="">
          <xdr:nvSpPr>
            <xdr:cNvPr id="11524" name="Check Box 260" hidden="1">
              <a:extLst>
                <a:ext uri="{63B3BB69-23CF-44E3-9099-C40C66FF867C}">
                  <a14:compatExt spid="_x0000_s11524"/>
                </a:ext>
                <a:ext uri="{FF2B5EF4-FFF2-40B4-BE49-F238E27FC236}">
                  <a16:creationId xmlns:a16="http://schemas.microsoft.com/office/drawing/2014/main" id="{00000000-0008-0000-0A00-000004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170</xdr:row>
          <xdr:rowOff>15240</xdr:rowOff>
        </xdr:from>
        <xdr:to>
          <xdr:col>12</xdr:col>
          <xdr:colOff>243840</xdr:colOff>
          <xdr:row>170</xdr:row>
          <xdr:rowOff>213360</xdr:rowOff>
        </xdr:to>
        <xdr:sp macro="" textlink="">
          <xdr:nvSpPr>
            <xdr:cNvPr id="11525" name="Check Box 261" hidden="1">
              <a:extLst>
                <a:ext uri="{63B3BB69-23CF-44E3-9099-C40C66FF867C}">
                  <a14:compatExt spid="_x0000_s11525"/>
                </a:ext>
                <a:ext uri="{FF2B5EF4-FFF2-40B4-BE49-F238E27FC236}">
                  <a16:creationId xmlns:a16="http://schemas.microsoft.com/office/drawing/2014/main" id="{00000000-0008-0000-0A00-000005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171</xdr:row>
          <xdr:rowOff>15240</xdr:rowOff>
        </xdr:from>
        <xdr:to>
          <xdr:col>11</xdr:col>
          <xdr:colOff>91440</xdr:colOff>
          <xdr:row>171</xdr:row>
          <xdr:rowOff>213360</xdr:rowOff>
        </xdr:to>
        <xdr:sp macro="" textlink="">
          <xdr:nvSpPr>
            <xdr:cNvPr id="11526" name="Check Box 262" hidden="1">
              <a:extLst>
                <a:ext uri="{63B3BB69-23CF-44E3-9099-C40C66FF867C}">
                  <a14:compatExt spid="_x0000_s11526"/>
                </a:ext>
                <a:ext uri="{FF2B5EF4-FFF2-40B4-BE49-F238E27FC236}">
                  <a16:creationId xmlns:a16="http://schemas.microsoft.com/office/drawing/2014/main" id="{00000000-0008-0000-0A00-000006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172</xdr:row>
          <xdr:rowOff>30480</xdr:rowOff>
        </xdr:from>
        <xdr:to>
          <xdr:col>10</xdr:col>
          <xdr:colOff>335280</xdr:colOff>
          <xdr:row>173</xdr:row>
          <xdr:rowOff>30480</xdr:rowOff>
        </xdr:to>
        <xdr:sp macro="" textlink="">
          <xdr:nvSpPr>
            <xdr:cNvPr id="11528" name="Check Box 264" hidden="1">
              <a:extLst>
                <a:ext uri="{63B3BB69-23CF-44E3-9099-C40C66FF867C}">
                  <a14:compatExt spid="_x0000_s11528"/>
                </a:ext>
                <a:ext uri="{FF2B5EF4-FFF2-40B4-BE49-F238E27FC236}">
                  <a16:creationId xmlns:a16="http://schemas.microsoft.com/office/drawing/2014/main" id="{00000000-0008-0000-0A00-000008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173</xdr:row>
          <xdr:rowOff>30480</xdr:rowOff>
        </xdr:from>
        <xdr:to>
          <xdr:col>10</xdr:col>
          <xdr:colOff>525780</xdr:colOff>
          <xdr:row>174</xdr:row>
          <xdr:rowOff>30480</xdr:rowOff>
        </xdr:to>
        <xdr:sp macro="" textlink="">
          <xdr:nvSpPr>
            <xdr:cNvPr id="11529" name="Check Box 265" hidden="1">
              <a:extLst>
                <a:ext uri="{63B3BB69-23CF-44E3-9099-C40C66FF867C}">
                  <a14:compatExt spid="_x0000_s11529"/>
                </a:ext>
                <a:ext uri="{FF2B5EF4-FFF2-40B4-BE49-F238E27FC236}">
                  <a16:creationId xmlns:a16="http://schemas.microsoft.com/office/drawing/2014/main" id="{00000000-0008-0000-0A00-000009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174</xdr:row>
          <xdr:rowOff>30480</xdr:rowOff>
        </xdr:from>
        <xdr:to>
          <xdr:col>10</xdr:col>
          <xdr:colOff>525780</xdr:colOff>
          <xdr:row>175</xdr:row>
          <xdr:rowOff>30480</xdr:rowOff>
        </xdr:to>
        <xdr:sp macro="" textlink="">
          <xdr:nvSpPr>
            <xdr:cNvPr id="11530" name="Check Box 266" hidden="1">
              <a:extLst>
                <a:ext uri="{63B3BB69-23CF-44E3-9099-C40C66FF867C}">
                  <a14:compatExt spid="_x0000_s11530"/>
                </a:ext>
                <a:ext uri="{FF2B5EF4-FFF2-40B4-BE49-F238E27FC236}">
                  <a16:creationId xmlns:a16="http://schemas.microsoft.com/office/drawing/2014/main" id="{00000000-0008-0000-0A00-00000A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175</xdr:row>
          <xdr:rowOff>30480</xdr:rowOff>
        </xdr:from>
        <xdr:to>
          <xdr:col>11</xdr:col>
          <xdr:colOff>281940</xdr:colOff>
          <xdr:row>176</xdr:row>
          <xdr:rowOff>30480</xdr:rowOff>
        </xdr:to>
        <xdr:sp macro="" textlink="">
          <xdr:nvSpPr>
            <xdr:cNvPr id="11531" name="Check Box 267" hidden="1">
              <a:extLst>
                <a:ext uri="{63B3BB69-23CF-44E3-9099-C40C66FF867C}">
                  <a14:compatExt spid="_x0000_s11531"/>
                </a:ext>
                <a:ext uri="{FF2B5EF4-FFF2-40B4-BE49-F238E27FC236}">
                  <a16:creationId xmlns:a16="http://schemas.microsoft.com/office/drawing/2014/main" id="{00000000-0008-0000-0A00-00000B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177</xdr:row>
          <xdr:rowOff>15240</xdr:rowOff>
        </xdr:from>
        <xdr:to>
          <xdr:col>11</xdr:col>
          <xdr:colOff>91440</xdr:colOff>
          <xdr:row>177</xdr:row>
          <xdr:rowOff>213360</xdr:rowOff>
        </xdr:to>
        <xdr:sp macro="" textlink="">
          <xdr:nvSpPr>
            <xdr:cNvPr id="11532" name="Check Box 268" hidden="1">
              <a:extLst>
                <a:ext uri="{63B3BB69-23CF-44E3-9099-C40C66FF867C}">
                  <a14:compatExt spid="_x0000_s11532"/>
                </a:ext>
                <a:ext uri="{FF2B5EF4-FFF2-40B4-BE49-F238E27FC236}">
                  <a16:creationId xmlns:a16="http://schemas.microsoft.com/office/drawing/2014/main" id="{00000000-0008-0000-0A00-00000C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178</xdr:row>
          <xdr:rowOff>15240</xdr:rowOff>
        </xdr:from>
        <xdr:to>
          <xdr:col>11</xdr:col>
          <xdr:colOff>91440</xdr:colOff>
          <xdr:row>178</xdr:row>
          <xdr:rowOff>213360</xdr:rowOff>
        </xdr:to>
        <xdr:sp macro="" textlink="">
          <xdr:nvSpPr>
            <xdr:cNvPr id="11533" name="Check Box 269" hidden="1">
              <a:extLst>
                <a:ext uri="{63B3BB69-23CF-44E3-9099-C40C66FF867C}">
                  <a14:compatExt spid="_x0000_s11533"/>
                </a:ext>
                <a:ext uri="{FF2B5EF4-FFF2-40B4-BE49-F238E27FC236}">
                  <a16:creationId xmlns:a16="http://schemas.microsoft.com/office/drawing/2014/main" id="{00000000-0008-0000-0A00-00000D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179</xdr:row>
          <xdr:rowOff>15240</xdr:rowOff>
        </xdr:from>
        <xdr:to>
          <xdr:col>12</xdr:col>
          <xdr:colOff>243840</xdr:colOff>
          <xdr:row>179</xdr:row>
          <xdr:rowOff>213360</xdr:rowOff>
        </xdr:to>
        <xdr:sp macro="" textlink="">
          <xdr:nvSpPr>
            <xdr:cNvPr id="11534" name="Check Box 270" hidden="1">
              <a:extLst>
                <a:ext uri="{63B3BB69-23CF-44E3-9099-C40C66FF867C}">
                  <a14:compatExt spid="_x0000_s11534"/>
                </a:ext>
                <a:ext uri="{FF2B5EF4-FFF2-40B4-BE49-F238E27FC236}">
                  <a16:creationId xmlns:a16="http://schemas.microsoft.com/office/drawing/2014/main" id="{00000000-0008-0000-0A00-00000E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180</xdr:row>
          <xdr:rowOff>15240</xdr:rowOff>
        </xdr:from>
        <xdr:to>
          <xdr:col>11</xdr:col>
          <xdr:colOff>91440</xdr:colOff>
          <xdr:row>180</xdr:row>
          <xdr:rowOff>213360</xdr:rowOff>
        </xdr:to>
        <xdr:sp macro="" textlink="">
          <xdr:nvSpPr>
            <xdr:cNvPr id="11535" name="Check Box 271" hidden="1">
              <a:extLst>
                <a:ext uri="{63B3BB69-23CF-44E3-9099-C40C66FF867C}">
                  <a14:compatExt spid="_x0000_s11535"/>
                </a:ext>
                <a:ext uri="{FF2B5EF4-FFF2-40B4-BE49-F238E27FC236}">
                  <a16:creationId xmlns:a16="http://schemas.microsoft.com/office/drawing/2014/main" id="{00000000-0008-0000-0A00-00000F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181</xdr:row>
          <xdr:rowOff>30480</xdr:rowOff>
        </xdr:from>
        <xdr:to>
          <xdr:col>10</xdr:col>
          <xdr:colOff>335280</xdr:colOff>
          <xdr:row>182</xdr:row>
          <xdr:rowOff>30480</xdr:rowOff>
        </xdr:to>
        <xdr:sp macro="" textlink="">
          <xdr:nvSpPr>
            <xdr:cNvPr id="11537" name="Check Box 273" hidden="1">
              <a:extLst>
                <a:ext uri="{63B3BB69-23CF-44E3-9099-C40C66FF867C}">
                  <a14:compatExt spid="_x0000_s11537"/>
                </a:ext>
                <a:ext uri="{FF2B5EF4-FFF2-40B4-BE49-F238E27FC236}">
                  <a16:creationId xmlns:a16="http://schemas.microsoft.com/office/drawing/2014/main" id="{00000000-0008-0000-0A00-000011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182</xdr:row>
          <xdr:rowOff>30480</xdr:rowOff>
        </xdr:from>
        <xdr:to>
          <xdr:col>10</xdr:col>
          <xdr:colOff>525780</xdr:colOff>
          <xdr:row>183</xdr:row>
          <xdr:rowOff>30480</xdr:rowOff>
        </xdr:to>
        <xdr:sp macro="" textlink="">
          <xdr:nvSpPr>
            <xdr:cNvPr id="11538" name="Check Box 274" hidden="1">
              <a:extLst>
                <a:ext uri="{63B3BB69-23CF-44E3-9099-C40C66FF867C}">
                  <a14:compatExt spid="_x0000_s11538"/>
                </a:ext>
                <a:ext uri="{FF2B5EF4-FFF2-40B4-BE49-F238E27FC236}">
                  <a16:creationId xmlns:a16="http://schemas.microsoft.com/office/drawing/2014/main" id="{00000000-0008-0000-0A00-000012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183</xdr:row>
          <xdr:rowOff>30480</xdr:rowOff>
        </xdr:from>
        <xdr:to>
          <xdr:col>10</xdr:col>
          <xdr:colOff>525780</xdr:colOff>
          <xdr:row>184</xdr:row>
          <xdr:rowOff>30480</xdr:rowOff>
        </xdr:to>
        <xdr:sp macro="" textlink="">
          <xdr:nvSpPr>
            <xdr:cNvPr id="11539" name="Check Box 275" hidden="1">
              <a:extLst>
                <a:ext uri="{63B3BB69-23CF-44E3-9099-C40C66FF867C}">
                  <a14:compatExt spid="_x0000_s11539"/>
                </a:ext>
                <a:ext uri="{FF2B5EF4-FFF2-40B4-BE49-F238E27FC236}">
                  <a16:creationId xmlns:a16="http://schemas.microsoft.com/office/drawing/2014/main" id="{00000000-0008-0000-0A00-000013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184</xdr:row>
          <xdr:rowOff>30480</xdr:rowOff>
        </xdr:from>
        <xdr:to>
          <xdr:col>11</xdr:col>
          <xdr:colOff>281940</xdr:colOff>
          <xdr:row>185</xdr:row>
          <xdr:rowOff>30480</xdr:rowOff>
        </xdr:to>
        <xdr:sp macro="" textlink="">
          <xdr:nvSpPr>
            <xdr:cNvPr id="11540" name="Check Box 276" hidden="1">
              <a:extLst>
                <a:ext uri="{63B3BB69-23CF-44E3-9099-C40C66FF867C}">
                  <a14:compatExt spid="_x0000_s11540"/>
                </a:ext>
                <a:ext uri="{FF2B5EF4-FFF2-40B4-BE49-F238E27FC236}">
                  <a16:creationId xmlns:a16="http://schemas.microsoft.com/office/drawing/2014/main" id="{00000000-0008-0000-0A00-000014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186</xdr:row>
          <xdr:rowOff>15240</xdr:rowOff>
        </xdr:from>
        <xdr:to>
          <xdr:col>11</xdr:col>
          <xdr:colOff>91440</xdr:colOff>
          <xdr:row>186</xdr:row>
          <xdr:rowOff>213360</xdr:rowOff>
        </xdr:to>
        <xdr:sp macro="" textlink="">
          <xdr:nvSpPr>
            <xdr:cNvPr id="11541" name="Check Box 277" hidden="1">
              <a:extLst>
                <a:ext uri="{63B3BB69-23CF-44E3-9099-C40C66FF867C}">
                  <a14:compatExt spid="_x0000_s11541"/>
                </a:ext>
                <a:ext uri="{FF2B5EF4-FFF2-40B4-BE49-F238E27FC236}">
                  <a16:creationId xmlns:a16="http://schemas.microsoft.com/office/drawing/2014/main" id="{00000000-0008-0000-0A00-000015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187</xdr:row>
          <xdr:rowOff>15240</xdr:rowOff>
        </xdr:from>
        <xdr:to>
          <xdr:col>11</xdr:col>
          <xdr:colOff>91440</xdr:colOff>
          <xdr:row>187</xdr:row>
          <xdr:rowOff>213360</xdr:rowOff>
        </xdr:to>
        <xdr:sp macro="" textlink="">
          <xdr:nvSpPr>
            <xdr:cNvPr id="11542" name="Check Box 278" hidden="1">
              <a:extLst>
                <a:ext uri="{63B3BB69-23CF-44E3-9099-C40C66FF867C}">
                  <a14:compatExt spid="_x0000_s11542"/>
                </a:ext>
                <a:ext uri="{FF2B5EF4-FFF2-40B4-BE49-F238E27FC236}">
                  <a16:creationId xmlns:a16="http://schemas.microsoft.com/office/drawing/2014/main" id="{00000000-0008-0000-0A00-000016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188</xdr:row>
          <xdr:rowOff>15240</xdr:rowOff>
        </xdr:from>
        <xdr:to>
          <xdr:col>12</xdr:col>
          <xdr:colOff>243840</xdr:colOff>
          <xdr:row>188</xdr:row>
          <xdr:rowOff>213360</xdr:rowOff>
        </xdr:to>
        <xdr:sp macro="" textlink="">
          <xdr:nvSpPr>
            <xdr:cNvPr id="11543" name="Check Box 279" hidden="1">
              <a:extLst>
                <a:ext uri="{63B3BB69-23CF-44E3-9099-C40C66FF867C}">
                  <a14:compatExt spid="_x0000_s11543"/>
                </a:ext>
                <a:ext uri="{FF2B5EF4-FFF2-40B4-BE49-F238E27FC236}">
                  <a16:creationId xmlns:a16="http://schemas.microsoft.com/office/drawing/2014/main" id="{00000000-0008-0000-0A00-000017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189</xdr:row>
          <xdr:rowOff>15240</xdr:rowOff>
        </xdr:from>
        <xdr:to>
          <xdr:col>11</xdr:col>
          <xdr:colOff>91440</xdr:colOff>
          <xdr:row>190</xdr:row>
          <xdr:rowOff>0</xdr:rowOff>
        </xdr:to>
        <xdr:sp macro="" textlink="">
          <xdr:nvSpPr>
            <xdr:cNvPr id="11544" name="Check Box 280" hidden="1">
              <a:extLst>
                <a:ext uri="{63B3BB69-23CF-44E3-9099-C40C66FF867C}">
                  <a14:compatExt spid="_x0000_s11544"/>
                </a:ext>
                <a:ext uri="{FF2B5EF4-FFF2-40B4-BE49-F238E27FC236}">
                  <a16:creationId xmlns:a16="http://schemas.microsoft.com/office/drawing/2014/main" id="{00000000-0008-0000-0A00-000018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219</xdr:row>
          <xdr:rowOff>30480</xdr:rowOff>
        </xdr:from>
        <xdr:to>
          <xdr:col>4</xdr:col>
          <xdr:colOff>1082040</xdr:colOff>
          <xdr:row>220</xdr:row>
          <xdr:rowOff>30480</xdr:rowOff>
        </xdr:to>
        <xdr:sp macro="" textlink="">
          <xdr:nvSpPr>
            <xdr:cNvPr id="11555" name="Check Box 291" hidden="1">
              <a:extLst>
                <a:ext uri="{63B3BB69-23CF-44E3-9099-C40C66FF867C}">
                  <a14:compatExt spid="_x0000_s11555"/>
                </a:ext>
                <a:ext uri="{FF2B5EF4-FFF2-40B4-BE49-F238E27FC236}">
                  <a16:creationId xmlns:a16="http://schemas.microsoft.com/office/drawing/2014/main" id="{00000000-0008-0000-0A00-000023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Self-Administered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1043940</xdr:colOff>
          <xdr:row>219</xdr:row>
          <xdr:rowOff>53340</xdr:rowOff>
        </xdr:from>
        <xdr:to>
          <xdr:col>6</xdr:col>
          <xdr:colOff>259080</xdr:colOff>
          <xdr:row>220</xdr:row>
          <xdr:rowOff>0</xdr:rowOff>
        </xdr:to>
        <xdr:sp macro="" textlink="">
          <xdr:nvSpPr>
            <xdr:cNvPr id="11557" name="Check Box 293" hidden="1">
              <a:extLst>
                <a:ext uri="{63B3BB69-23CF-44E3-9099-C40C66FF867C}">
                  <a14:compatExt spid="_x0000_s11557"/>
                </a:ext>
                <a:ext uri="{FF2B5EF4-FFF2-40B4-BE49-F238E27FC236}">
                  <a16:creationId xmlns:a16="http://schemas.microsoft.com/office/drawing/2014/main" id="{00000000-0008-0000-0A00-000025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Provider-Administered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190</xdr:row>
          <xdr:rowOff>30480</xdr:rowOff>
        </xdr:from>
        <xdr:to>
          <xdr:col>10</xdr:col>
          <xdr:colOff>335280</xdr:colOff>
          <xdr:row>191</xdr:row>
          <xdr:rowOff>30480</xdr:rowOff>
        </xdr:to>
        <xdr:sp macro="" textlink="">
          <xdr:nvSpPr>
            <xdr:cNvPr id="11569" name="Check Box 305" hidden="1">
              <a:extLst>
                <a:ext uri="{63B3BB69-23CF-44E3-9099-C40C66FF867C}">
                  <a14:compatExt spid="_x0000_s11569"/>
                </a:ext>
                <a:ext uri="{FF2B5EF4-FFF2-40B4-BE49-F238E27FC236}">
                  <a16:creationId xmlns:a16="http://schemas.microsoft.com/office/drawing/2014/main" id="{00000000-0008-0000-0A00-000031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191</xdr:row>
          <xdr:rowOff>30480</xdr:rowOff>
        </xdr:from>
        <xdr:to>
          <xdr:col>10</xdr:col>
          <xdr:colOff>525780</xdr:colOff>
          <xdr:row>192</xdr:row>
          <xdr:rowOff>30480</xdr:rowOff>
        </xdr:to>
        <xdr:sp macro="" textlink="">
          <xdr:nvSpPr>
            <xdr:cNvPr id="11570" name="Check Box 306" hidden="1">
              <a:extLst>
                <a:ext uri="{63B3BB69-23CF-44E3-9099-C40C66FF867C}">
                  <a14:compatExt spid="_x0000_s11570"/>
                </a:ext>
                <a:ext uri="{FF2B5EF4-FFF2-40B4-BE49-F238E27FC236}">
                  <a16:creationId xmlns:a16="http://schemas.microsoft.com/office/drawing/2014/main" id="{00000000-0008-0000-0A00-000032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192</xdr:row>
          <xdr:rowOff>30480</xdr:rowOff>
        </xdr:from>
        <xdr:to>
          <xdr:col>10</xdr:col>
          <xdr:colOff>525780</xdr:colOff>
          <xdr:row>193</xdr:row>
          <xdr:rowOff>30480</xdr:rowOff>
        </xdr:to>
        <xdr:sp macro="" textlink="">
          <xdr:nvSpPr>
            <xdr:cNvPr id="11571" name="Check Box 307" hidden="1">
              <a:extLst>
                <a:ext uri="{63B3BB69-23CF-44E3-9099-C40C66FF867C}">
                  <a14:compatExt spid="_x0000_s11571"/>
                </a:ext>
                <a:ext uri="{FF2B5EF4-FFF2-40B4-BE49-F238E27FC236}">
                  <a16:creationId xmlns:a16="http://schemas.microsoft.com/office/drawing/2014/main" id="{00000000-0008-0000-0A00-000033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193</xdr:row>
          <xdr:rowOff>30480</xdr:rowOff>
        </xdr:from>
        <xdr:to>
          <xdr:col>11</xdr:col>
          <xdr:colOff>281940</xdr:colOff>
          <xdr:row>194</xdr:row>
          <xdr:rowOff>30480</xdr:rowOff>
        </xdr:to>
        <xdr:sp macro="" textlink="">
          <xdr:nvSpPr>
            <xdr:cNvPr id="11572" name="Check Box 308" hidden="1">
              <a:extLst>
                <a:ext uri="{63B3BB69-23CF-44E3-9099-C40C66FF867C}">
                  <a14:compatExt spid="_x0000_s11572"/>
                </a:ext>
                <a:ext uri="{FF2B5EF4-FFF2-40B4-BE49-F238E27FC236}">
                  <a16:creationId xmlns:a16="http://schemas.microsoft.com/office/drawing/2014/main" id="{00000000-0008-0000-0A00-000034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195</xdr:row>
          <xdr:rowOff>15240</xdr:rowOff>
        </xdr:from>
        <xdr:to>
          <xdr:col>11</xdr:col>
          <xdr:colOff>91440</xdr:colOff>
          <xdr:row>196</xdr:row>
          <xdr:rowOff>0</xdr:rowOff>
        </xdr:to>
        <xdr:sp macro="" textlink="">
          <xdr:nvSpPr>
            <xdr:cNvPr id="11573" name="Check Box 309" hidden="1">
              <a:extLst>
                <a:ext uri="{63B3BB69-23CF-44E3-9099-C40C66FF867C}">
                  <a14:compatExt spid="_x0000_s11573"/>
                </a:ext>
                <a:ext uri="{FF2B5EF4-FFF2-40B4-BE49-F238E27FC236}">
                  <a16:creationId xmlns:a16="http://schemas.microsoft.com/office/drawing/2014/main" id="{00000000-0008-0000-0A00-000035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196</xdr:row>
          <xdr:rowOff>15240</xdr:rowOff>
        </xdr:from>
        <xdr:to>
          <xdr:col>11</xdr:col>
          <xdr:colOff>91440</xdr:colOff>
          <xdr:row>197</xdr:row>
          <xdr:rowOff>0</xdr:rowOff>
        </xdr:to>
        <xdr:sp macro="" textlink="">
          <xdr:nvSpPr>
            <xdr:cNvPr id="11574" name="Check Box 310" hidden="1">
              <a:extLst>
                <a:ext uri="{63B3BB69-23CF-44E3-9099-C40C66FF867C}">
                  <a14:compatExt spid="_x0000_s11574"/>
                </a:ext>
                <a:ext uri="{FF2B5EF4-FFF2-40B4-BE49-F238E27FC236}">
                  <a16:creationId xmlns:a16="http://schemas.microsoft.com/office/drawing/2014/main" id="{00000000-0008-0000-0A00-000036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197</xdr:row>
          <xdr:rowOff>15240</xdr:rowOff>
        </xdr:from>
        <xdr:to>
          <xdr:col>12</xdr:col>
          <xdr:colOff>243840</xdr:colOff>
          <xdr:row>198</xdr:row>
          <xdr:rowOff>0</xdr:rowOff>
        </xdr:to>
        <xdr:sp macro="" textlink="">
          <xdr:nvSpPr>
            <xdr:cNvPr id="11575" name="Check Box 311" hidden="1">
              <a:extLst>
                <a:ext uri="{63B3BB69-23CF-44E3-9099-C40C66FF867C}">
                  <a14:compatExt spid="_x0000_s11575"/>
                </a:ext>
                <a:ext uri="{FF2B5EF4-FFF2-40B4-BE49-F238E27FC236}">
                  <a16:creationId xmlns:a16="http://schemas.microsoft.com/office/drawing/2014/main" id="{00000000-0008-0000-0A00-000037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198</xdr:row>
          <xdr:rowOff>15240</xdr:rowOff>
        </xdr:from>
        <xdr:to>
          <xdr:col>11</xdr:col>
          <xdr:colOff>91440</xdr:colOff>
          <xdr:row>199</xdr:row>
          <xdr:rowOff>0</xdr:rowOff>
        </xdr:to>
        <xdr:sp macro="" textlink="">
          <xdr:nvSpPr>
            <xdr:cNvPr id="11576" name="Check Box 312" hidden="1">
              <a:extLst>
                <a:ext uri="{63B3BB69-23CF-44E3-9099-C40C66FF867C}">
                  <a14:compatExt spid="_x0000_s11576"/>
                </a:ext>
                <a:ext uri="{FF2B5EF4-FFF2-40B4-BE49-F238E27FC236}">
                  <a16:creationId xmlns:a16="http://schemas.microsoft.com/office/drawing/2014/main" id="{00000000-0008-0000-0A00-000038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201</xdr:row>
          <xdr:rowOff>30480</xdr:rowOff>
        </xdr:from>
        <xdr:to>
          <xdr:col>10</xdr:col>
          <xdr:colOff>335280</xdr:colOff>
          <xdr:row>202</xdr:row>
          <xdr:rowOff>30480</xdr:rowOff>
        </xdr:to>
        <xdr:sp macro="" textlink="">
          <xdr:nvSpPr>
            <xdr:cNvPr id="11577" name="Check Box 313" hidden="1">
              <a:extLst>
                <a:ext uri="{63B3BB69-23CF-44E3-9099-C40C66FF867C}">
                  <a14:compatExt spid="_x0000_s11577"/>
                </a:ext>
                <a:ext uri="{FF2B5EF4-FFF2-40B4-BE49-F238E27FC236}">
                  <a16:creationId xmlns:a16="http://schemas.microsoft.com/office/drawing/2014/main" id="{00000000-0008-0000-0A00-000039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202</xdr:row>
          <xdr:rowOff>30480</xdr:rowOff>
        </xdr:from>
        <xdr:to>
          <xdr:col>10</xdr:col>
          <xdr:colOff>525780</xdr:colOff>
          <xdr:row>203</xdr:row>
          <xdr:rowOff>30480</xdr:rowOff>
        </xdr:to>
        <xdr:sp macro="" textlink="">
          <xdr:nvSpPr>
            <xdr:cNvPr id="11578" name="Check Box 314" hidden="1">
              <a:extLst>
                <a:ext uri="{63B3BB69-23CF-44E3-9099-C40C66FF867C}">
                  <a14:compatExt spid="_x0000_s11578"/>
                </a:ext>
                <a:ext uri="{FF2B5EF4-FFF2-40B4-BE49-F238E27FC236}">
                  <a16:creationId xmlns:a16="http://schemas.microsoft.com/office/drawing/2014/main" id="{00000000-0008-0000-0A00-00003A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203</xdr:row>
          <xdr:rowOff>30480</xdr:rowOff>
        </xdr:from>
        <xdr:to>
          <xdr:col>10</xdr:col>
          <xdr:colOff>525780</xdr:colOff>
          <xdr:row>204</xdr:row>
          <xdr:rowOff>30480</xdr:rowOff>
        </xdr:to>
        <xdr:sp macro="" textlink="">
          <xdr:nvSpPr>
            <xdr:cNvPr id="11579" name="Check Box 315" hidden="1">
              <a:extLst>
                <a:ext uri="{63B3BB69-23CF-44E3-9099-C40C66FF867C}">
                  <a14:compatExt spid="_x0000_s11579"/>
                </a:ext>
                <a:ext uri="{FF2B5EF4-FFF2-40B4-BE49-F238E27FC236}">
                  <a16:creationId xmlns:a16="http://schemas.microsoft.com/office/drawing/2014/main" id="{00000000-0008-0000-0A00-00003B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204</xdr:row>
          <xdr:rowOff>30480</xdr:rowOff>
        </xdr:from>
        <xdr:to>
          <xdr:col>11</xdr:col>
          <xdr:colOff>281940</xdr:colOff>
          <xdr:row>205</xdr:row>
          <xdr:rowOff>30480</xdr:rowOff>
        </xdr:to>
        <xdr:sp macro="" textlink="">
          <xdr:nvSpPr>
            <xdr:cNvPr id="11580" name="Check Box 316" hidden="1">
              <a:extLst>
                <a:ext uri="{63B3BB69-23CF-44E3-9099-C40C66FF867C}">
                  <a14:compatExt spid="_x0000_s11580"/>
                </a:ext>
                <a:ext uri="{FF2B5EF4-FFF2-40B4-BE49-F238E27FC236}">
                  <a16:creationId xmlns:a16="http://schemas.microsoft.com/office/drawing/2014/main" id="{00000000-0008-0000-0A00-00003C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206</xdr:row>
          <xdr:rowOff>30480</xdr:rowOff>
        </xdr:from>
        <xdr:to>
          <xdr:col>11</xdr:col>
          <xdr:colOff>91440</xdr:colOff>
          <xdr:row>206</xdr:row>
          <xdr:rowOff>213360</xdr:rowOff>
        </xdr:to>
        <xdr:sp macro="" textlink="">
          <xdr:nvSpPr>
            <xdr:cNvPr id="11581" name="Check Box 317" hidden="1">
              <a:extLst>
                <a:ext uri="{63B3BB69-23CF-44E3-9099-C40C66FF867C}">
                  <a14:compatExt spid="_x0000_s11581"/>
                </a:ext>
                <a:ext uri="{FF2B5EF4-FFF2-40B4-BE49-F238E27FC236}">
                  <a16:creationId xmlns:a16="http://schemas.microsoft.com/office/drawing/2014/main" id="{00000000-0008-0000-0A00-00003D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207</xdr:row>
          <xdr:rowOff>30480</xdr:rowOff>
        </xdr:from>
        <xdr:to>
          <xdr:col>11</xdr:col>
          <xdr:colOff>91440</xdr:colOff>
          <xdr:row>207</xdr:row>
          <xdr:rowOff>213360</xdr:rowOff>
        </xdr:to>
        <xdr:sp macro="" textlink="">
          <xdr:nvSpPr>
            <xdr:cNvPr id="11582" name="Check Box 318" hidden="1">
              <a:extLst>
                <a:ext uri="{63B3BB69-23CF-44E3-9099-C40C66FF867C}">
                  <a14:compatExt spid="_x0000_s11582"/>
                </a:ext>
                <a:ext uri="{FF2B5EF4-FFF2-40B4-BE49-F238E27FC236}">
                  <a16:creationId xmlns:a16="http://schemas.microsoft.com/office/drawing/2014/main" id="{00000000-0008-0000-0A00-00003E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208</xdr:row>
          <xdr:rowOff>30480</xdr:rowOff>
        </xdr:from>
        <xdr:to>
          <xdr:col>12</xdr:col>
          <xdr:colOff>0</xdr:colOff>
          <xdr:row>209</xdr:row>
          <xdr:rowOff>15240</xdr:rowOff>
        </xdr:to>
        <xdr:sp macro="" textlink="">
          <xdr:nvSpPr>
            <xdr:cNvPr id="11583" name="Check Box 319" hidden="1">
              <a:extLst>
                <a:ext uri="{63B3BB69-23CF-44E3-9099-C40C66FF867C}">
                  <a14:compatExt spid="_x0000_s11583"/>
                </a:ext>
                <a:ext uri="{FF2B5EF4-FFF2-40B4-BE49-F238E27FC236}">
                  <a16:creationId xmlns:a16="http://schemas.microsoft.com/office/drawing/2014/main" id="{00000000-0008-0000-0A00-00003F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209</xdr:row>
          <xdr:rowOff>30480</xdr:rowOff>
        </xdr:from>
        <xdr:to>
          <xdr:col>11</xdr:col>
          <xdr:colOff>91440</xdr:colOff>
          <xdr:row>209</xdr:row>
          <xdr:rowOff>213360</xdr:rowOff>
        </xdr:to>
        <xdr:sp macro="" textlink="">
          <xdr:nvSpPr>
            <xdr:cNvPr id="11584" name="Check Box 320" hidden="1">
              <a:extLst>
                <a:ext uri="{63B3BB69-23CF-44E3-9099-C40C66FF867C}">
                  <a14:compatExt spid="_x0000_s11584"/>
                </a:ext>
                <a:ext uri="{FF2B5EF4-FFF2-40B4-BE49-F238E27FC236}">
                  <a16:creationId xmlns:a16="http://schemas.microsoft.com/office/drawing/2014/main" id="{00000000-0008-0000-0A00-000040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210</xdr:row>
          <xdr:rowOff>30480</xdr:rowOff>
        </xdr:from>
        <xdr:to>
          <xdr:col>10</xdr:col>
          <xdr:colOff>335280</xdr:colOff>
          <xdr:row>211</xdr:row>
          <xdr:rowOff>30480</xdr:rowOff>
        </xdr:to>
        <xdr:sp macro="" textlink="">
          <xdr:nvSpPr>
            <xdr:cNvPr id="11585" name="Check Box 321" hidden="1">
              <a:extLst>
                <a:ext uri="{63B3BB69-23CF-44E3-9099-C40C66FF867C}">
                  <a14:compatExt spid="_x0000_s11585"/>
                </a:ext>
                <a:ext uri="{FF2B5EF4-FFF2-40B4-BE49-F238E27FC236}">
                  <a16:creationId xmlns:a16="http://schemas.microsoft.com/office/drawing/2014/main" id="{00000000-0008-0000-0A00-000041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211</xdr:row>
          <xdr:rowOff>30480</xdr:rowOff>
        </xdr:from>
        <xdr:to>
          <xdr:col>10</xdr:col>
          <xdr:colOff>525780</xdr:colOff>
          <xdr:row>212</xdr:row>
          <xdr:rowOff>30480</xdr:rowOff>
        </xdr:to>
        <xdr:sp macro="" textlink="">
          <xdr:nvSpPr>
            <xdr:cNvPr id="11586" name="Check Box 322" hidden="1">
              <a:extLst>
                <a:ext uri="{63B3BB69-23CF-44E3-9099-C40C66FF867C}">
                  <a14:compatExt spid="_x0000_s11586"/>
                </a:ext>
                <a:ext uri="{FF2B5EF4-FFF2-40B4-BE49-F238E27FC236}">
                  <a16:creationId xmlns:a16="http://schemas.microsoft.com/office/drawing/2014/main" id="{00000000-0008-0000-0A00-000042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212</xdr:row>
          <xdr:rowOff>30480</xdr:rowOff>
        </xdr:from>
        <xdr:to>
          <xdr:col>10</xdr:col>
          <xdr:colOff>525780</xdr:colOff>
          <xdr:row>213</xdr:row>
          <xdr:rowOff>30480</xdr:rowOff>
        </xdr:to>
        <xdr:sp macro="" textlink="">
          <xdr:nvSpPr>
            <xdr:cNvPr id="11587" name="Check Box 323" hidden="1">
              <a:extLst>
                <a:ext uri="{63B3BB69-23CF-44E3-9099-C40C66FF867C}">
                  <a14:compatExt spid="_x0000_s11587"/>
                </a:ext>
                <a:ext uri="{FF2B5EF4-FFF2-40B4-BE49-F238E27FC236}">
                  <a16:creationId xmlns:a16="http://schemas.microsoft.com/office/drawing/2014/main" id="{00000000-0008-0000-0A00-000043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213</xdr:row>
          <xdr:rowOff>30480</xdr:rowOff>
        </xdr:from>
        <xdr:to>
          <xdr:col>11</xdr:col>
          <xdr:colOff>281940</xdr:colOff>
          <xdr:row>214</xdr:row>
          <xdr:rowOff>30480</xdr:rowOff>
        </xdr:to>
        <xdr:sp macro="" textlink="">
          <xdr:nvSpPr>
            <xdr:cNvPr id="11588" name="Check Box 324" hidden="1">
              <a:extLst>
                <a:ext uri="{63B3BB69-23CF-44E3-9099-C40C66FF867C}">
                  <a14:compatExt spid="_x0000_s11588"/>
                </a:ext>
                <a:ext uri="{FF2B5EF4-FFF2-40B4-BE49-F238E27FC236}">
                  <a16:creationId xmlns:a16="http://schemas.microsoft.com/office/drawing/2014/main" id="{00000000-0008-0000-0A00-000044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215</xdr:row>
          <xdr:rowOff>30480</xdr:rowOff>
        </xdr:from>
        <xdr:to>
          <xdr:col>11</xdr:col>
          <xdr:colOff>91440</xdr:colOff>
          <xdr:row>215</xdr:row>
          <xdr:rowOff>213360</xdr:rowOff>
        </xdr:to>
        <xdr:sp macro="" textlink="">
          <xdr:nvSpPr>
            <xdr:cNvPr id="11589" name="Check Box 325" hidden="1">
              <a:extLst>
                <a:ext uri="{63B3BB69-23CF-44E3-9099-C40C66FF867C}">
                  <a14:compatExt spid="_x0000_s11589"/>
                </a:ext>
                <a:ext uri="{FF2B5EF4-FFF2-40B4-BE49-F238E27FC236}">
                  <a16:creationId xmlns:a16="http://schemas.microsoft.com/office/drawing/2014/main" id="{00000000-0008-0000-0A00-000045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216</xdr:row>
          <xdr:rowOff>30480</xdr:rowOff>
        </xdr:from>
        <xdr:to>
          <xdr:col>11</xdr:col>
          <xdr:colOff>91440</xdr:colOff>
          <xdr:row>216</xdr:row>
          <xdr:rowOff>213360</xdr:rowOff>
        </xdr:to>
        <xdr:sp macro="" textlink="">
          <xdr:nvSpPr>
            <xdr:cNvPr id="11590" name="Check Box 326" hidden="1">
              <a:extLst>
                <a:ext uri="{63B3BB69-23CF-44E3-9099-C40C66FF867C}">
                  <a14:compatExt spid="_x0000_s11590"/>
                </a:ext>
                <a:ext uri="{FF2B5EF4-FFF2-40B4-BE49-F238E27FC236}">
                  <a16:creationId xmlns:a16="http://schemas.microsoft.com/office/drawing/2014/main" id="{00000000-0008-0000-0A00-000046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217</xdr:row>
          <xdr:rowOff>30480</xdr:rowOff>
        </xdr:from>
        <xdr:to>
          <xdr:col>12</xdr:col>
          <xdr:colOff>0</xdr:colOff>
          <xdr:row>217</xdr:row>
          <xdr:rowOff>205740</xdr:rowOff>
        </xdr:to>
        <xdr:sp macro="" textlink="">
          <xdr:nvSpPr>
            <xdr:cNvPr id="11591" name="Check Box 327" hidden="1">
              <a:extLst>
                <a:ext uri="{63B3BB69-23CF-44E3-9099-C40C66FF867C}">
                  <a14:compatExt spid="_x0000_s11591"/>
                </a:ext>
                <a:ext uri="{FF2B5EF4-FFF2-40B4-BE49-F238E27FC236}">
                  <a16:creationId xmlns:a16="http://schemas.microsoft.com/office/drawing/2014/main" id="{00000000-0008-0000-0A00-000047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218</xdr:row>
          <xdr:rowOff>30480</xdr:rowOff>
        </xdr:from>
        <xdr:to>
          <xdr:col>11</xdr:col>
          <xdr:colOff>91440</xdr:colOff>
          <xdr:row>218</xdr:row>
          <xdr:rowOff>213360</xdr:rowOff>
        </xdr:to>
        <xdr:sp macro="" textlink="">
          <xdr:nvSpPr>
            <xdr:cNvPr id="11592" name="Check Box 328" hidden="1">
              <a:extLst>
                <a:ext uri="{63B3BB69-23CF-44E3-9099-C40C66FF867C}">
                  <a14:compatExt spid="_x0000_s11592"/>
                </a:ext>
                <a:ext uri="{FF2B5EF4-FFF2-40B4-BE49-F238E27FC236}">
                  <a16:creationId xmlns:a16="http://schemas.microsoft.com/office/drawing/2014/main" id="{00000000-0008-0000-0A00-000048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219</xdr:row>
          <xdr:rowOff>30480</xdr:rowOff>
        </xdr:from>
        <xdr:to>
          <xdr:col>10</xdr:col>
          <xdr:colOff>335280</xdr:colOff>
          <xdr:row>220</xdr:row>
          <xdr:rowOff>30480</xdr:rowOff>
        </xdr:to>
        <xdr:sp macro="" textlink="">
          <xdr:nvSpPr>
            <xdr:cNvPr id="11593" name="Check Box 329" hidden="1">
              <a:extLst>
                <a:ext uri="{63B3BB69-23CF-44E3-9099-C40C66FF867C}">
                  <a14:compatExt spid="_x0000_s11593"/>
                </a:ext>
                <a:ext uri="{FF2B5EF4-FFF2-40B4-BE49-F238E27FC236}">
                  <a16:creationId xmlns:a16="http://schemas.microsoft.com/office/drawing/2014/main" id="{00000000-0008-0000-0A00-000049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220</xdr:row>
          <xdr:rowOff>30480</xdr:rowOff>
        </xdr:from>
        <xdr:to>
          <xdr:col>10</xdr:col>
          <xdr:colOff>525780</xdr:colOff>
          <xdr:row>221</xdr:row>
          <xdr:rowOff>30480</xdr:rowOff>
        </xdr:to>
        <xdr:sp macro="" textlink="">
          <xdr:nvSpPr>
            <xdr:cNvPr id="11594" name="Check Box 330" hidden="1">
              <a:extLst>
                <a:ext uri="{63B3BB69-23CF-44E3-9099-C40C66FF867C}">
                  <a14:compatExt spid="_x0000_s11594"/>
                </a:ext>
                <a:ext uri="{FF2B5EF4-FFF2-40B4-BE49-F238E27FC236}">
                  <a16:creationId xmlns:a16="http://schemas.microsoft.com/office/drawing/2014/main" id="{00000000-0008-0000-0A00-00004A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221</xdr:row>
          <xdr:rowOff>30480</xdr:rowOff>
        </xdr:from>
        <xdr:to>
          <xdr:col>10</xdr:col>
          <xdr:colOff>525780</xdr:colOff>
          <xdr:row>222</xdr:row>
          <xdr:rowOff>30480</xdr:rowOff>
        </xdr:to>
        <xdr:sp macro="" textlink="">
          <xdr:nvSpPr>
            <xdr:cNvPr id="11595" name="Check Box 331" hidden="1">
              <a:extLst>
                <a:ext uri="{63B3BB69-23CF-44E3-9099-C40C66FF867C}">
                  <a14:compatExt spid="_x0000_s11595"/>
                </a:ext>
                <a:ext uri="{FF2B5EF4-FFF2-40B4-BE49-F238E27FC236}">
                  <a16:creationId xmlns:a16="http://schemas.microsoft.com/office/drawing/2014/main" id="{00000000-0008-0000-0A00-00004B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222</xdr:row>
          <xdr:rowOff>30480</xdr:rowOff>
        </xdr:from>
        <xdr:to>
          <xdr:col>11</xdr:col>
          <xdr:colOff>281940</xdr:colOff>
          <xdr:row>223</xdr:row>
          <xdr:rowOff>30480</xdr:rowOff>
        </xdr:to>
        <xdr:sp macro="" textlink="">
          <xdr:nvSpPr>
            <xdr:cNvPr id="11596" name="Check Box 332" hidden="1">
              <a:extLst>
                <a:ext uri="{63B3BB69-23CF-44E3-9099-C40C66FF867C}">
                  <a14:compatExt spid="_x0000_s11596"/>
                </a:ext>
                <a:ext uri="{FF2B5EF4-FFF2-40B4-BE49-F238E27FC236}">
                  <a16:creationId xmlns:a16="http://schemas.microsoft.com/office/drawing/2014/main" id="{00000000-0008-0000-0A00-00004C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224</xdr:row>
          <xdr:rowOff>30480</xdr:rowOff>
        </xdr:from>
        <xdr:to>
          <xdr:col>11</xdr:col>
          <xdr:colOff>91440</xdr:colOff>
          <xdr:row>224</xdr:row>
          <xdr:rowOff>213360</xdr:rowOff>
        </xdr:to>
        <xdr:sp macro="" textlink="">
          <xdr:nvSpPr>
            <xdr:cNvPr id="11597" name="Check Box 333" hidden="1">
              <a:extLst>
                <a:ext uri="{63B3BB69-23CF-44E3-9099-C40C66FF867C}">
                  <a14:compatExt spid="_x0000_s11597"/>
                </a:ext>
                <a:ext uri="{FF2B5EF4-FFF2-40B4-BE49-F238E27FC236}">
                  <a16:creationId xmlns:a16="http://schemas.microsoft.com/office/drawing/2014/main" id="{00000000-0008-0000-0A00-00004D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225</xdr:row>
          <xdr:rowOff>30480</xdr:rowOff>
        </xdr:from>
        <xdr:to>
          <xdr:col>11</xdr:col>
          <xdr:colOff>91440</xdr:colOff>
          <xdr:row>225</xdr:row>
          <xdr:rowOff>213360</xdr:rowOff>
        </xdr:to>
        <xdr:sp macro="" textlink="">
          <xdr:nvSpPr>
            <xdr:cNvPr id="11598" name="Check Box 334" hidden="1">
              <a:extLst>
                <a:ext uri="{63B3BB69-23CF-44E3-9099-C40C66FF867C}">
                  <a14:compatExt spid="_x0000_s11598"/>
                </a:ext>
                <a:ext uri="{FF2B5EF4-FFF2-40B4-BE49-F238E27FC236}">
                  <a16:creationId xmlns:a16="http://schemas.microsoft.com/office/drawing/2014/main" id="{00000000-0008-0000-0A00-00004E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226</xdr:row>
          <xdr:rowOff>30480</xdr:rowOff>
        </xdr:from>
        <xdr:to>
          <xdr:col>12</xdr:col>
          <xdr:colOff>22860</xdr:colOff>
          <xdr:row>226</xdr:row>
          <xdr:rowOff>213360</xdr:rowOff>
        </xdr:to>
        <xdr:sp macro="" textlink="">
          <xdr:nvSpPr>
            <xdr:cNvPr id="11599" name="Check Box 335" hidden="1">
              <a:extLst>
                <a:ext uri="{63B3BB69-23CF-44E3-9099-C40C66FF867C}">
                  <a14:compatExt spid="_x0000_s11599"/>
                </a:ext>
                <a:ext uri="{FF2B5EF4-FFF2-40B4-BE49-F238E27FC236}">
                  <a16:creationId xmlns:a16="http://schemas.microsoft.com/office/drawing/2014/main" id="{00000000-0008-0000-0A00-00004F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227</xdr:row>
          <xdr:rowOff>30480</xdr:rowOff>
        </xdr:from>
        <xdr:to>
          <xdr:col>11</xdr:col>
          <xdr:colOff>91440</xdr:colOff>
          <xdr:row>227</xdr:row>
          <xdr:rowOff>213360</xdr:rowOff>
        </xdr:to>
        <xdr:sp macro="" textlink="">
          <xdr:nvSpPr>
            <xdr:cNvPr id="11600" name="Check Box 336" hidden="1">
              <a:extLst>
                <a:ext uri="{63B3BB69-23CF-44E3-9099-C40C66FF867C}">
                  <a14:compatExt spid="_x0000_s11600"/>
                </a:ext>
                <a:ext uri="{FF2B5EF4-FFF2-40B4-BE49-F238E27FC236}">
                  <a16:creationId xmlns:a16="http://schemas.microsoft.com/office/drawing/2014/main" id="{00000000-0008-0000-0A00-000050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228</xdr:row>
          <xdr:rowOff>30480</xdr:rowOff>
        </xdr:from>
        <xdr:to>
          <xdr:col>10</xdr:col>
          <xdr:colOff>335280</xdr:colOff>
          <xdr:row>229</xdr:row>
          <xdr:rowOff>30480</xdr:rowOff>
        </xdr:to>
        <xdr:sp macro="" textlink="">
          <xdr:nvSpPr>
            <xdr:cNvPr id="11601" name="Check Box 337" hidden="1">
              <a:extLst>
                <a:ext uri="{63B3BB69-23CF-44E3-9099-C40C66FF867C}">
                  <a14:compatExt spid="_x0000_s11601"/>
                </a:ext>
                <a:ext uri="{FF2B5EF4-FFF2-40B4-BE49-F238E27FC236}">
                  <a16:creationId xmlns:a16="http://schemas.microsoft.com/office/drawing/2014/main" id="{00000000-0008-0000-0A00-000051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229</xdr:row>
          <xdr:rowOff>30480</xdr:rowOff>
        </xdr:from>
        <xdr:to>
          <xdr:col>10</xdr:col>
          <xdr:colOff>525780</xdr:colOff>
          <xdr:row>230</xdr:row>
          <xdr:rowOff>30480</xdr:rowOff>
        </xdr:to>
        <xdr:sp macro="" textlink="">
          <xdr:nvSpPr>
            <xdr:cNvPr id="11602" name="Check Box 338" hidden="1">
              <a:extLst>
                <a:ext uri="{63B3BB69-23CF-44E3-9099-C40C66FF867C}">
                  <a14:compatExt spid="_x0000_s11602"/>
                </a:ext>
                <a:ext uri="{FF2B5EF4-FFF2-40B4-BE49-F238E27FC236}">
                  <a16:creationId xmlns:a16="http://schemas.microsoft.com/office/drawing/2014/main" id="{00000000-0008-0000-0A00-000052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230</xdr:row>
          <xdr:rowOff>30480</xdr:rowOff>
        </xdr:from>
        <xdr:to>
          <xdr:col>10</xdr:col>
          <xdr:colOff>525780</xdr:colOff>
          <xdr:row>231</xdr:row>
          <xdr:rowOff>30480</xdr:rowOff>
        </xdr:to>
        <xdr:sp macro="" textlink="">
          <xdr:nvSpPr>
            <xdr:cNvPr id="11603" name="Check Box 339" hidden="1">
              <a:extLst>
                <a:ext uri="{63B3BB69-23CF-44E3-9099-C40C66FF867C}">
                  <a14:compatExt spid="_x0000_s11603"/>
                </a:ext>
                <a:ext uri="{FF2B5EF4-FFF2-40B4-BE49-F238E27FC236}">
                  <a16:creationId xmlns:a16="http://schemas.microsoft.com/office/drawing/2014/main" id="{00000000-0008-0000-0A00-000053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231</xdr:row>
          <xdr:rowOff>30480</xdr:rowOff>
        </xdr:from>
        <xdr:to>
          <xdr:col>11</xdr:col>
          <xdr:colOff>281940</xdr:colOff>
          <xdr:row>232</xdr:row>
          <xdr:rowOff>30480</xdr:rowOff>
        </xdr:to>
        <xdr:sp macro="" textlink="">
          <xdr:nvSpPr>
            <xdr:cNvPr id="11604" name="Check Box 340" hidden="1">
              <a:extLst>
                <a:ext uri="{63B3BB69-23CF-44E3-9099-C40C66FF867C}">
                  <a14:compatExt spid="_x0000_s11604"/>
                </a:ext>
                <a:ext uri="{FF2B5EF4-FFF2-40B4-BE49-F238E27FC236}">
                  <a16:creationId xmlns:a16="http://schemas.microsoft.com/office/drawing/2014/main" id="{00000000-0008-0000-0A00-000054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233</xdr:row>
          <xdr:rowOff>30480</xdr:rowOff>
        </xdr:from>
        <xdr:to>
          <xdr:col>11</xdr:col>
          <xdr:colOff>91440</xdr:colOff>
          <xdr:row>233</xdr:row>
          <xdr:rowOff>213360</xdr:rowOff>
        </xdr:to>
        <xdr:sp macro="" textlink="">
          <xdr:nvSpPr>
            <xdr:cNvPr id="11605" name="Check Box 341" hidden="1">
              <a:extLst>
                <a:ext uri="{63B3BB69-23CF-44E3-9099-C40C66FF867C}">
                  <a14:compatExt spid="_x0000_s11605"/>
                </a:ext>
                <a:ext uri="{FF2B5EF4-FFF2-40B4-BE49-F238E27FC236}">
                  <a16:creationId xmlns:a16="http://schemas.microsoft.com/office/drawing/2014/main" id="{00000000-0008-0000-0A00-000055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234</xdr:row>
          <xdr:rowOff>30480</xdr:rowOff>
        </xdr:from>
        <xdr:to>
          <xdr:col>11</xdr:col>
          <xdr:colOff>91440</xdr:colOff>
          <xdr:row>234</xdr:row>
          <xdr:rowOff>213360</xdr:rowOff>
        </xdr:to>
        <xdr:sp macro="" textlink="">
          <xdr:nvSpPr>
            <xdr:cNvPr id="11606" name="Check Box 342" hidden="1">
              <a:extLst>
                <a:ext uri="{63B3BB69-23CF-44E3-9099-C40C66FF867C}">
                  <a14:compatExt spid="_x0000_s11606"/>
                </a:ext>
                <a:ext uri="{FF2B5EF4-FFF2-40B4-BE49-F238E27FC236}">
                  <a16:creationId xmlns:a16="http://schemas.microsoft.com/office/drawing/2014/main" id="{00000000-0008-0000-0A00-000056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235</xdr:row>
          <xdr:rowOff>30480</xdr:rowOff>
        </xdr:from>
        <xdr:to>
          <xdr:col>12</xdr:col>
          <xdr:colOff>0</xdr:colOff>
          <xdr:row>235</xdr:row>
          <xdr:rowOff>213360</xdr:rowOff>
        </xdr:to>
        <xdr:sp macro="" textlink="">
          <xdr:nvSpPr>
            <xdr:cNvPr id="11607" name="Check Box 343" hidden="1">
              <a:extLst>
                <a:ext uri="{63B3BB69-23CF-44E3-9099-C40C66FF867C}">
                  <a14:compatExt spid="_x0000_s11607"/>
                </a:ext>
                <a:ext uri="{FF2B5EF4-FFF2-40B4-BE49-F238E27FC236}">
                  <a16:creationId xmlns:a16="http://schemas.microsoft.com/office/drawing/2014/main" id="{00000000-0008-0000-0A00-000057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236</xdr:row>
          <xdr:rowOff>30480</xdr:rowOff>
        </xdr:from>
        <xdr:to>
          <xdr:col>11</xdr:col>
          <xdr:colOff>91440</xdr:colOff>
          <xdr:row>236</xdr:row>
          <xdr:rowOff>213360</xdr:rowOff>
        </xdr:to>
        <xdr:sp macro="" textlink="">
          <xdr:nvSpPr>
            <xdr:cNvPr id="11608" name="Check Box 344" hidden="1">
              <a:extLst>
                <a:ext uri="{63B3BB69-23CF-44E3-9099-C40C66FF867C}">
                  <a14:compatExt spid="_x0000_s11608"/>
                </a:ext>
                <a:ext uri="{FF2B5EF4-FFF2-40B4-BE49-F238E27FC236}">
                  <a16:creationId xmlns:a16="http://schemas.microsoft.com/office/drawing/2014/main" id="{00000000-0008-0000-0A00-000058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246</xdr:row>
          <xdr:rowOff>30480</xdr:rowOff>
        </xdr:from>
        <xdr:to>
          <xdr:col>10</xdr:col>
          <xdr:colOff>335280</xdr:colOff>
          <xdr:row>247</xdr:row>
          <xdr:rowOff>30480</xdr:rowOff>
        </xdr:to>
        <xdr:sp macro="" textlink="">
          <xdr:nvSpPr>
            <xdr:cNvPr id="11609" name="Check Box 345" hidden="1">
              <a:extLst>
                <a:ext uri="{63B3BB69-23CF-44E3-9099-C40C66FF867C}">
                  <a14:compatExt spid="_x0000_s11609"/>
                </a:ext>
                <a:ext uri="{FF2B5EF4-FFF2-40B4-BE49-F238E27FC236}">
                  <a16:creationId xmlns:a16="http://schemas.microsoft.com/office/drawing/2014/main" id="{00000000-0008-0000-0A00-000059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247</xdr:row>
          <xdr:rowOff>30480</xdr:rowOff>
        </xdr:from>
        <xdr:to>
          <xdr:col>10</xdr:col>
          <xdr:colOff>525780</xdr:colOff>
          <xdr:row>248</xdr:row>
          <xdr:rowOff>30480</xdr:rowOff>
        </xdr:to>
        <xdr:sp macro="" textlink="">
          <xdr:nvSpPr>
            <xdr:cNvPr id="11610" name="Check Box 346" hidden="1">
              <a:extLst>
                <a:ext uri="{63B3BB69-23CF-44E3-9099-C40C66FF867C}">
                  <a14:compatExt spid="_x0000_s11610"/>
                </a:ext>
                <a:ext uri="{FF2B5EF4-FFF2-40B4-BE49-F238E27FC236}">
                  <a16:creationId xmlns:a16="http://schemas.microsoft.com/office/drawing/2014/main" id="{00000000-0008-0000-0A00-00005A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248</xdr:row>
          <xdr:rowOff>30480</xdr:rowOff>
        </xdr:from>
        <xdr:to>
          <xdr:col>10</xdr:col>
          <xdr:colOff>525780</xdr:colOff>
          <xdr:row>249</xdr:row>
          <xdr:rowOff>30480</xdr:rowOff>
        </xdr:to>
        <xdr:sp macro="" textlink="">
          <xdr:nvSpPr>
            <xdr:cNvPr id="11611" name="Check Box 347" hidden="1">
              <a:extLst>
                <a:ext uri="{63B3BB69-23CF-44E3-9099-C40C66FF867C}">
                  <a14:compatExt spid="_x0000_s11611"/>
                </a:ext>
                <a:ext uri="{FF2B5EF4-FFF2-40B4-BE49-F238E27FC236}">
                  <a16:creationId xmlns:a16="http://schemas.microsoft.com/office/drawing/2014/main" id="{00000000-0008-0000-0A00-00005B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249</xdr:row>
          <xdr:rowOff>30480</xdr:rowOff>
        </xdr:from>
        <xdr:to>
          <xdr:col>11</xdr:col>
          <xdr:colOff>281940</xdr:colOff>
          <xdr:row>250</xdr:row>
          <xdr:rowOff>30480</xdr:rowOff>
        </xdr:to>
        <xdr:sp macro="" textlink="">
          <xdr:nvSpPr>
            <xdr:cNvPr id="11612" name="Check Box 348" hidden="1">
              <a:extLst>
                <a:ext uri="{63B3BB69-23CF-44E3-9099-C40C66FF867C}">
                  <a14:compatExt spid="_x0000_s11612"/>
                </a:ext>
                <a:ext uri="{FF2B5EF4-FFF2-40B4-BE49-F238E27FC236}">
                  <a16:creationId xmlns:a16="http://schemas.microsoft.com/office/drawing/2014/main" id="{00000000-0008-0000-0A00-00005C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251</xdr:row>
          <xdr:rowOff>30480</xdr:rowOff>
        </xdr:from>
        <xdr:to>
          <xdr:col>11</xdr:col>
          <xdr:colOff>91440</xdr:colOff>
          <xdr:row>251</xdr:row>
          <xdr:rowOff>213360</xdr:rowOff>
        </xdr:to>
        <xdr:sp macro="" textlink="">
          <xdr:nvSpPr>
            <xdr:cNvPr id="11613" name="Check Box 349" hidden="1">
              <a:extLst>
                <a:ext uri="{63B3BB69-23CF-44E3-9099-C40C66FF867C}">
                  <a14:compatExt spid="_x0000_s11613"/>
                </a:ext>
                <a:ext uri="{FF2B5EF4-FFF2-40B4-BE49-F238E27FC236}">
                  <a16:creationId xmlns:a16="http://schemas.microsoft.com/office/drawing/2014/main" id="{00000000-0008-0000-0A00-00005D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252</xdr:row>
          <xdr:rowOff>30480</xdr:rowOff>
        </xdr:from>
        <xdr:to>
          <xdr:col>11</xdr:col>
          <xdr:colOff>91440</xdr:colOff>
          <xdr:row>252</xdr:row>
          <xdr:rowOff>213360</xdr:rowOff>
        </xdr:to>
        <xdr:sp macro="" textlink="">
          <xdr:nvSpPr>
            <xdr:cNvPr id="11614" name="Check Box 350" hidden="1">
              <a:extLst>
                <a:ext uri="{63B3BB69-23CF-44E3-9099-C40C66FF867C}">
                  <a14:compatExt spid="_x0000_s11614"/>
                </a:ext>
                <a:ext uri="{FF2B5EF4-FFF2-40B4-BE49-F238E27FC236}">
                  <a16:creationId xmlns:a16="http://schemas.microsoft.com/office/drawing/2014/main" id="{00000000-0008-0000-0A00-00005E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253</xdr:row>
          <xdr:rowOff>30480</xdr:rowOff>
        </xdr:from>
        <xdr:to>
          <xdr:col>12</xdr:col>
          <xdr:colOff>0</xdr:colOff>
          <xdr:row>253</xdr:row>
          <xdr:rowOff>205740</xdr:rowOff>
        </xdr:to>
        <xdr:sp macro="" textlink="">
          <xdr:nvSpPr>
            <xdr:cNvPr id="11615" name="Check Box 351" hidden="1">
              <a:extLst>
                <a:ext uri="{63B3BB69-23CF-44E3-9099-C40C66FF867C}">
                  <a14:compatExt spid="_x0000_s11615"/>
                </a:ext>
                <a:ext uri="{FF2B5EF4-FFF2-40B4-BE49-F238E27FC236}">
                  <a16:creationId xmlns:a16="http://schemas.microsoft.com/office/drawing/2014/main" id="{00000000-0008-0000-0A00-00005F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254</xdr:row>
          <xdr:rowOff>30480</xdr:rowOff>
        </xdr:from>
        <xdr:to>
          <xdr:col>11</xdr:col>
          <xdr:colOff>91440</xdr:colOff>
          <xdr:row>254</xdr:row>
          <xdr:rowOff>213360</xdr:rowOff>
        </xdr:to>
        <xdr:sp macro="" textlink="">
          <xdr:nvSpPr>
            <xdr:cNvPr id="11616" name="Check Box 352" hidden="1">
              <a:extLst>
                <a:ext uri="{63B3BB69-23CF-44E3-9099-C40C66FF867C}">
                  <a14:compatExt spid="_x0000_s11616"/>
                </a:ext>
                <a:ext uri="{FF2B5EF4-FFF2-40B4-BE49-F238E27FC236}">
                  <a16:creationId xmlns:a16="http://schemas.microsoft.com/office/drawing/2014/main" id="{00000000-0008-0000-0A00-000060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237</xdr:row>
          <xdr:rowOff>30480</xdr:rowOff>
        </xdr:from>
        <xdr:to>
          <xdr:col>10</xdr:col>
          <xdr:colOff>335280</xdr:colOff>
          <xdr:row>238</xdr:row>
          <xdr:rowOff>30480</xdr:rowOff>
        </xdr:to>
        <xdr:sp macro="" textlink="">
          <xdr:nvSpPr>
            <xdr:cNvPr id="11617" name="Check Box 353" hidden="1">
              <a:extLst>
                <a:ext uri="{63B3BB69-23CF-44E3-9099-C40C66FF867C}">
                  <a14:compatExt spid="_x0000_s11617"/>
                </a:ext>
                <a:ext uri="{FF2B5EF4-FFF2-40B4-BE49-F238E27FC236}">
                  <a16:creationId xmlns:a16="http://schemas.microsoft.com/office/drawing/2014/main" id="{00000000-0008-0000-0A00-000061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238</xdr:row>
          <xdr:rowOff>30480</xdr:rowOff>
        </xdr:from>
        <xdr:to>
          <xdr:col>10</xdr:col>
          <xdr:colOff>525780</xdr:colOff>
          <xdr:row>239</xdr:row>
          <xdr:rowOff>30480</xdr:rowOff>
        </xdr:to>
        <xdr:sp macro="" textlink="">
          <xdr:nvSpPr>
            <xdr:cNvPr id="11618" name="Check Box 354" hidden="1">
              <a:extLst>
                <a:ext uri="{63B3BB69-23CF-44E3-9099-C40C66FF867C}">
                  <a14:compatExt spid="_x0000_s11618"/>
                </a:ext>
                <a:ext uri="{FF2B5EF4-FFF2-40B4-BE49-F238E27FC236}">
                  <a16:creationId xmlns:a16="http://schemas.microsoft.com/office/drawing/2014/main" id="{00000000-0008-0000-0A00-000062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RCFE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239</xdr:row>
          <xdr:rowOff>30480</xdr:rowOff>
        </xdr:from>
        <xdr:to>
          <xdr:col>10</xdr:col>
          <xdr:colOff>525780</xdr:colOff>
          <xdr:row>240</xdr:row>
          <xdr:rowOff>30480</xdr:rowOff>
        </xdr:to>
        <xdr:sp macro="" textlink="">
          <xdr:nvSpPr>
            <xdr:cNvPr id="11619" name="Check Box 355" hidden="1">
              <a:extLst>
                <a:ext uri="{63B3BB69-23CF-44E3-9099-C40C66FF867C}">
                  <a14:compatExt spid="_x0000_s11619"/>
                </a:ext>
                <a:ext uri="{FF2B5EF4-FFF2-40B4-BE49-F238E27FC236}">
                  <a16:creationId xmlns:a16="http://schemas.microsoft.com/office/drawing/2014/main" id="{00000000-0008-0000-0A00-000063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240</xdr:row>
          <xdr:rowOff>30480</xdr:rowOff>
        </xdr:from>
        <xdr:to>
          <xdr:col>11</xdr:col>
          <xdr:colOff>281940</xdr:colOff>
          <xdr:row>241</xdr:row>
          <xdr:rowOff>30480</xdr:rowOff>
        </xdr:to>
        <xdr:sp macro="" textlink="">
          <xdr:nvSpPr>
            <xdr:cNvPr id="11620" name="Check Box 356" hidden="1">
              <a:extLst>
                <a:ext uri="{63B3BB69-23CF-44E3-9099-C40C66FF867C}">
                  <a14:compatExt spid="_x0000_s11620"/>
                </a:ext>
                <a:ext uri="{FF2B5EF4-FFF2-40B4-BE49-F238E27FC236}">
                  <a16:creationId xmlns:a16="http://schemas.microsoft.com/office/drawing/2014/main" id="{00000000-0008-0000-0A00-000064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242</xdr:row>
          <xdr:rowOff>30480</xdr:rowOff>
        </xdr:from>
        <xdr:to>
          <xdr:col>11</xdr:col>
          <xdr:colOff>91440</xdr:colOff>
          <xdr:row>242</xdr:row>
          <xdr:rowOff>213360</xdr:rowOff>
        </xdr:to>
        <xdr:sp macro="" textlink="">
          <xdr:nvSpPr>
            <xdr:cNvPr id="11621" name="Check Box 357" hidden="1">
              <a:extLst>
                <a:ext uri="{63B3BB69-23CF-44E3-9099-C40C66FF867C}">
                  <a14:compatExt spid="_x0000_s11621"/>
                </a:ext>
                <a:ext uri="{FF2B5EF4-FFF2-40B4-BE49-F238E27FC236}">
                  <a16:creationId xmlns:a16="http://schemas.microsoft.com/office/drawing/2014/main" id="{00000000-0008-0000-0A00-000065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Supports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243</xdr:row>
          <xdr:rowOff>30480</xdr:rowOff>
        </xdr:from>
        <xdr:to>
          <xdr:col>11</xdr:col>
          <xdr:colOff>91440</xdr:colOff>
          <xdr:row>243</xdr:row>
          <xdr:rowOff>213360</xdr:rowOff>
        </xdr:to>
        <xdr:sp macro="" textlink="">
          <xdr:nvSpPr>
            <xdr:cNvPr id="11622" name="Check Box 358" hidden="1">
              <a:extLst>
                <a:ext uri="{63B3BB69-23CF-44E3-9099-C40C66FF867C}">
                  <a14:compatExt spid="_x0000_s11622"/>
                </a:ext>
                <a:ext uri="{FF2B5EF4-FFF2-40B4-BE49-F238E27FC236}">
                  <a16:creationId xmlns:a16="http://schemas.microsoft.com/office/drawing/2014/main" id="{00000000-0008-0000-0A00-000066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244</xdr:row>
          <xdr:rowOff>30480</xdr:rowOff>
        </xdr:from>
        <xdr:to>
          <xdr:col>12</xdr:col>
          <xdr:colOff>30480</xdr:colOff>
          <xdr:row>244</xdr:row>
          <xdr:rowOff>205740</xdr:rowOff>
        </xdr:to>
        <xdr:sp macro="" textlink="">
          <xdr:nvSpPr>
            <xdr:cNvPr id="11623" name="Check Box 359" hidden="1">
              <a:extLst>
                <a:ext uri="{63B3BB69-23CF-44E3-9099-C40C66FF867C}">
                  <a14:compatExt spid="_x0000_s11623"/>
                </a:ext>
                <a:ext uri="{FF2B5EF4-FFF2-40B4-BE49-F238E27FC236}">
                  <a16:creationId xmlns:a16="http://schemas.microsoft.com/office/drawing/2014/main" id="{00000000-0008-0000-0A00-000067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Community Resources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245</xdr:row>
          <xdr:rowOff>30480</xdr:rowOff>
        </xdr:from>
        <xdr:to>
          <xdr:col>11</xdr:col>
          <xdr:colOff>91440</xdr:colOff>
          <xdr:row>245</xdr:row>
          <xdr:rowOff>213360</xdr:rowOff>
        </xdr:to>
        <xdr:sp macro="" textlink="">
          <xdr:nvSpPr>
            <xdr:cNvPr id="11624" name="Check Box 360" hidden="1">
              <a:extLst>
                <a:ext uri="{63B3BB69-23CF-44E3-9099-C40C66FF867C}">
                  <a14:compatExt spid="_x0000_s11624"/>
                </a:ext>
                <a:ext uri="{FF2B5EF4-FFF2-40B4-BE49-F238E27FC236}">
                  <a16:creationId xmlns:a16="http://schemas.microsoft.com/office/drawing/2014/main" id="{00000000-0008-0000-0A00-000068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1104900</xdr:colOff>
          <xdr:row>268</xdr:row>
          <xdr:rowOff>167640</xdr:rowOff>
        </xdr:from>
        <xdr:to>
          <xdr:col>6</xdr:col>
          <xdr:colOff>518160</xdr:colOff>
          <xdr:row>269</xdr:row>
          <xdr:rowOff>22860</xdr:rowOff>
        </xdr:to>
        <xdr:sp macro="" textlink="">
          <xdr:nvSpPr>
            <xdr:cNvPr id="11643" name="CheckBox7" hidden="1">
              <a:extLst>
                <a:ext uri="{63B3BB69-23CF-44E3-9099-C40C66FF867C}">
                  <a14:compatExt spid="_x0000_s11643"/>
                </a:ext>
                <a:ext uri="{FF2B5EF4-FFF2-40B4-BE49-F238E27FC236}">
                  <a16:creationId xmlns:a16="http://schemas.microsoft.com/office/drawing/2014/main" id="{00000000-0008-0000-0A00-00007B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268</xdr:row>
          <xdr:rowOff>190500</xdr:rowOff>
        </xdr:from>
        <xdr:to>
          <xdr:col>8</xdr:col>
          <xdr:colOff>289560</xdr:colOff>
          <xdr:row>268</xdr:row>
          <xdr:rowOff>426720</xdr:rowOff>
        </xdr:to>
        <xdr:sp macro="" textlink="">
          <xdr:nvSpPr>
            <xdr:cNvPr id="11644" name="CheckBox8" hidden="1">
              <a:extLst>
                <a:ext uri="{63B3BB69-23CF-44E3-9099-C40C66FF867C}">
                  <a14:compatExt spid="_x0000_s11644"/>
                </a:ext>
                <a:ext uri="{FF2B5EF4-FFF2-40B4-BE49-F238E27FC236}">
                  <a16:creationId xmlns:a16="http://schemas.microsoft.com/office/drawing/2014/main" id="{00000000-0008-0000-0A00-00007C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281940</xdr:colOff>
          <xdr:row>268</xdr:row>
          <xdr:rowOff>205740</xdr:rowOff>
        </xdr:from>
        <xdr:to>
          <xdr:col>9</xdr:col>
          <xdr:colOff>388620</xdr:colOff>
          <xdr:row>269</xdr:row>
          <xdr:rowOff>0</xdr:rowOff>
        </xdr:to>
        <xdr:sp macro="" textlink="">
          <xdr:nvSpPr>
            <xdr:cNvPr id="11645" name="CheckBox9" hidden="1">
              <a:extLst>
                <a:ext uri="{63B3BB69-23CF-44E3-9099-C40C66FF867C}">
                  <a14:compatExt spid="_x0000_s11645"/>
                </a:ext>
                <a:ext uri="{FF2B5EF4-FFF2-40B4-BE49-F238E27FC236}">
                  <a16:creationId xmlns:a16="http://schemas.microsoft.com/office/drawing/2014/main" id="{00000000-0008-0000-0A00-00007D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419100</xdr:colOff>
          <xdr:row>268</xdr:row>
          <xdr:rowOff>182880</xdr:rowOff>
        </xdr:from>
        <xdr:to>
          <xdr:col>10</xdr:col>
          <xdr:colOff>693420</xdr:colOff>
          <xdr:row>269</xdr:row>
          <xdr:rowOff>7620</xdr:rowOff>
        </xdr:to>
        <xdr:sp macro="" textlink="">
          <xdr:nvSpPr>
            <xdr:cNvPr id="11646" name="CheckBox10" hidden="1">
              <a:extLst>
                <a:ext uri="{63B3BB69-23CF-44E3-9099-C40C66FF867C}">
                  <a14:compatExt spid="_x0000_s11646"/>
                </a:ext>
                <a:ext uri="{FF2B5EF4-FFF2-40B4-BE49-F238E27FC236}">
                  <a16:creationId xmlns:a16="http://schemas.microsoft.com/office/drawing/2014/main" id="{00000000-0008-0000-0A00-00007E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268</xdr:row>
          <xdr:rowOff>190500</xdr:rowOff>
        </xdr:from>
        <xdr:to>
          <xdr:col>13</xdr:col>
          <xdr:colOff>121920</xdr:colOff>
          <xdr:row>269</xdr:row>
          <xdr:rowOff>7620</xdr:rowOff>
        </xdr:to>
        <xdr:sp macro="" textlink="">
          <xdr:nvSpPr>
            <xdr:cNvPr id="11647" name="CheckBox11" hidden="1">
              <a:extLst>
                <a:ext uri="{63B3BB69-23CF-44E3-9099-C40C66FF867C}">
                  <a14:compatExt spid="_x0000_s11647"/>
                </a:ext>
                <a:ext uri="{FF2B5EF4-FFF2-40B4-BE49-F238E27FC236}">
                  <a16:creationId xmlns:a16="http://schemas.microsoft.com/office/drawing/2014/main" id="{00000000-0008-0000-0A00-00007F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282</xdr:row>
          <xdr:rowOff>190500</xdr:rowOff>
        </xdr:from>
        <xdr:to>
          <xdr:col>2</xdr:col>
          <xdr:colOff>777240</xdr:colOff>
          <xdr:row>284</xdr:row>
          <xdr:rowOff>53340</xdr:rowOff>
        </xdr:to>
        <xdr:sp macro="" textlink="">
          <xdr:nvSpPr>
            <xdr:cNvPr id="11650" name="CheckBox14" hidden="1">
              <a:extLst>
                <a:ext uri="{63B3BB69-23CF-44E3-9099-C40C66FF867C}">
                  <a14:compatExt spid="_x0000_s11650"/>
                </a:ext>
                <a:ext uri="{FF2B5EF4-FFF2-40B4-BE49-F238E27FC236}">
                  <a16:creationId xmlns:a16="http://schemas.microsoft.com/office/drawing/2014/main" id="{00000000-0008-0000-0A00-000082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792480</xdr:colOff>
          <xdr:row>282</xdr:row>
          <xdr:rowOff>190500</xdr:rowOff>
        </xdr:from>
        <xdr:to>
          <xdr:col>3</xdr:col>
          <xdr:colOff>510540</xdr:colOff>
          <xdr:row>284</xdr:row>
          <xdr:rowOff>53340</xdr:rowOff>
        </xdr:to>
        <xdr:sp macro="" textlink="">
          <xdr:nvSpPr>
            <xdr:cNvPr id="11651" name="CheckBox15" hidden="1">
              <a:extLst>
                <a:ext uri="{63B3BB69-23CF-44E3-9099-C40C66FF867C}">
                  <a14:compatExt spid="_x0000_s11651"/>
                </a:ext>
                <a:ext uri="{FF2B5EF4-FFF2-40B4-BE49-F238E27FC236}">
                  <a16:creationId xmlns:a16="http://schemas.microsoft.com/office/drawing/2014/main" id="{00000000-0008-0000-0A00-000083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510540</xdr:colOff>
          <xdr:row>282</xdr:row>
          <xdr:rowOff>190500</xdr:rowOff>
        </xdr:from>
        <xdr:to>
          <xdr:col>4</xdr:col>
          <xdr:colOff>662940</xdr:colOff>
          <xdr:row>284</xdr:row>
          <xdr:rowOff>68580</xdr:rowOff>
        </xdr:to>
        <xdr:sp macro="" textlink="">
          <xdr:nvSpPr>
            <xdr:cNvPr id="11652" name="CheckBox16" hidden="1">
              <a:extLst>
                <a:ext uri="{63B3BB69-23CF-44E3-9099-C40C66FF867C}">
                  <a14:compatExt spid="_x0000_s11652"/>
                </a:ext>
                <a:ext uri="{FF2B5EF4-FFF2-40B4-BE49-F238E27FC236}">
                  <a16:creationId xmlns:a16="http://schemas.microsoft.com/office/drawing/2014/main" id="{00000000-0008-0000-0A00-000084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662940</xdr:colOff>
          <xdr:row>282</xdr:row>
          <xdr:rowOff>190500</xdr:rowOff>
        </xdr:from>
        <xdr:to>
          <xdr:col>5</xdr:col>
          <xdr:colOff>91440</xdr:colOff>
          <xdr:row>284</xdr:row>
          <xdr:rowOff>68580</xdr:rowOff>
        </xdr:to>
        <xdr:sp macro="" textlink="">
          <xdr:nvSpPr>
            <xdr:cNvPr id="11653" name="CheckBox17" hidden="1">
              <a:extLst>
                <a:ext uri="{63B3BB69-23CF-44E3-9099-C40C66FF867C}">
                  <a14:compatExt spid="_x0000_s11653"/>
                </a:ext>
                <a:ext uri="{FF2B5EF4-FFF2-40B4-BE49-F238E27FC236}">
                  <a16:creationId xmlns:a16="http://schemas.microsoft.com/office/drawing/2014/main" id="{00000000-0008-0000-0A00-000085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</xdr:colOff>
          <xdr:row>282</xdr:row>
          <xdr:rowOff>190500</xdr:rowOff>
        </xdr:from>
        <xdr:to>
          <xdr:col>5</xdr:col>
          <xdr:colOff>769620</xdr:colOff>
          <xdr:row>284</xdr:row>
          <xdr:rowOff>60960</xdr:rowOff>
        </xdr:to>
        <xdr:sp macro="" textlink="">
          <xdr:nvSpPr>
            <xdr:cNvPr id="11654" name="CheckBox18" hidden="1">
              <a:extLst>
                <a:ext uri="{63B3BB69-23CF-44E3-9099-C40C66FF867C}">
                  <a14:compatExt spid="_x0000_s11654"/>
                </a:ext>
                <a:ext uri="{FF2B5EF4-FFF2-40B4-BE49-F238E27FC236}">
                  <a16:creationId xmlns:a16="http://schemas.microsoft.com/office/drawing/2014/main" id="{00000000-0008-0000-0A00-000086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685800</xdr:colOff>
          <xdr:row>268</xdr:row>
          <xdr:rowOff>190500</xdr:rowOff>
        </xdr:from>
        <xdr:to>
          <xdr:col>12</xdr:col>
          <xdr:colOff>152400</xdr:colOff>
          <xdr:row>269</xdr:row>
          <xdr:rowOff>7620</xdr:rowOff>
        </xdr:to>
        <xdr:sp macro="" textlink="">
          <xdr:nvSpPr>
            <xdr:cNvPr id="11655" name="CheckBox19" hidden="1">
              <a:extLst>
                <a:ext uri="{63B3BB69-23CF-44E3-9099-C40C66FF867C}">
                  <a14:compatExt spid="_x0000_s11655"/>
                </a:ext>
                <a:ext uri="{FF2B5EF4-FFF2-40B4-BE49-F238E27FC236}">
                  <a16:creationId xmlns:a16="http://schemas.microsoft.com/office/drawing/2014/main" id="{00000000-0008-0000-0A00-000087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8</xdr:row>
          <xdr:rowOff>114300</xdr:rowOff>
        </xdr:from>
        <xdr:to>
          <xdr:col>4</xdr:col>
          <xdr:colOff>990600</xdr:colOff>
          <xdr:row>8</xdr:row>
          <xdr:rowOff>365760</xdr:rowOff>
        </xdr:to>
        <xdr:sp macro="" textlink="">
          <xdr:nvSpPr>
            <xdr:cNvPr id="11662" name="OptionButton3" hidden="1">
              <a:extLst>
                <a:ext uri="{63B3BB69-23CF-44E3-9099-C40C66FF867C}">
                  <a14:compatExt spid="_x0000_s11662"/>
                </a:ext>
                <a:ext uri="{FF2B5EF4-FFF2-40B4-BE49-F238E27FC236}">
                  <a16:creationId xmlns:a16="http://schemas.microsoft.com/office/drawing/2014/main" id="{00000000-0008-0000-0A00-00008E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91440</xdr:colOff>
          <xdr:row>8</xdr:row>
          <xdr:rowOff>106680</xdr:rowOff>
        </xdr:from>
        <xdr:to>
          <xdr:col>12</xdr:col>
          <xdr:colOff>22860</xdr:colOff>
          <xdr:row>8</xdr:row>
          <xdr:rowOff>358140</xdr:rowOff>
        </xdr:to>
        <xdr:sp macro="" textlink="">
          <xdr:nvSpPr>
            <xdr:cNvPr id="11663" name="OptionButton2" hidden="1">
              <a:extLst>
                <a:ext uri="{63B3BB69-23CF-44E3-9099-C40C66FF867C}">
                  <a14:compatExt spid="_x0000_s11663"/>
                </a:ext>
                <a:ext uri="{FF2B5EF4-FFF2-40B4-BE49-F238E27FC236}">
                  <a16:creationId xmlns:a16="http://schemas.microsoft.com/office/drawing/2014/main" id="{00000000-0008-0000-0A00-00008F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15</xdr:row>
          <xdr:rowOff>106680</xdr:rowOff>
        </xdr:from>
        <xdr:to>
          <xdr:col>4</xdr:col>
          <xdr:colOff>510540</xdr:colOff>
          <xdr:row>15</xdr:row>
          <xdr:rowOff>396240</xdr:rowOff>
        </xdr:to>
        <xdr:sp macro="" textlink="">
          <xdr:nvSpPr>
            <xdr:cNvPr id="11680" name="OptionButton5" hidden="1">
              <a:extLst>
                <a:ext uri="{63B3BB69-23CF-44E3-9099-C40C66FF867C}">
                  <a14:compatExt spid="_x0000_s11680"/>
                </a:ext>
                <a:ext uri="{FF2B5EF4-FFF2-40B4-BE49-F238E27FC236}">
                  <a16:creationId xmlns:a16="http://schemas.microsoft.com/office/drawing/2014/main" id="{00000000-0008-0000-0A00-0000A0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533400</xdr:colOff>
          <xdr:row>15</xdr:row>
          <xdr:rowOff>129540</xdr:rowOff>
        </xdr:from>
        <xdr:to>
          <xdr:col>4</xdr:col>
          <xdr:colOff>967740</xdr:colOff>
          <xdr:row>15</xdr:row>
          <xdr:rowOff>381000</xdr:rowOff>
        </xdr:to>
        <xdr:sp macro="" textlink="">
          <xdr:nvSpPr>
            <xdr:cNvPr id="11681" name="OptionButton6" hidden="1">
              <a:extLst>
                <a:ext uri="{63B3BB69-23CF-44E3-9099-C40C66FF867C}">
                  <a14:compatExt spid="_x0000_s11681"/>
                </a:ext>
                <a:ext uri="{FF2B5EF4-FFF2-40B4-BE49-F238E27FC236}">
                  <a16:creationId xmlns:a16="http://schemas.microsoft.com/office/drawing/2014/main" id="{00000000-0008-0000-0A00-0000A1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243840</xdr:colOff>
          <xdr:row>280</xdr:row>
          <xdr:rowOff>0</xdr:rowOff>
        </xdr:from>
        <xdr:to>
          <xdr:col>13</xdr:col>
          <xdr:colOff>83820</xdr:colOff>
          <xdr:row>281</xdr:row>
          <xdr:rowOff>38100</xdr:rowOff>
        </xdr:to>
        <xdr:sp macro="" textlink="">
          <xdr:nvSpPr>
            <xdr:cNvPr id="11693" name="OptionButton7" hidden="1">
              <a:extLst>
                <a:ext uri="{63B3BB69-23CF-44E3-9099-C40C66FF867C}">
                  <a14:compatExt spid="_x0000_s11693"/>
                </a:ext>
                <a:ext uri="{FF2B5EF4-FFF2-40B4-BE49-F238E27FC236}">
                  <a16:creationId xmlns:a16="http://schemas.microsoft.com/office/drawing/2014/main" id="{00000000-0008-0000-0A00-0000AD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129540</xdr:colOff>
          <xdr:row>280</xdr:row>
          <xdr:rowOff>0</xdr:rowOff>
        </xdr:from>
        <xdr:to>
          <xdr:col>13</xdr:col>
          <xdr:colOff>541020</xdr:colOff>
          <xdr:row>281</xdr:row>
          <xdr:rowOff>38100</xdr:rowOff>
        </xdr:to>
        <xdr:sp macro="" textlink="">
          <xdr:nvSpPr>
            <xdr:cNvPr id="11694" name="OptionButton8" hidden="1">
              <a:extLst>
                <a:ext uri="{63B3BB69-23CF-44E3-9099-C40C66FF867C}">
                  <a14:compatExt spid="_x0000_s11694"/>
                </a:ext>
                <a:ext uri="{FF2B5EF4-FFF2-40B4-BE49-F238E27FC236}">
                  <a16:creationId xmlns:a16="http://schemas.microsoft.com/office/drawing/2014/main" id="{00000000-0008-0000-0A00-0000AE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8</xdr:row>
          <xdr:rowOff>106680</xdr:rowOff>
        </xdr:from>
        <xdr:to>
          <xdr:col>4</xdr:col>
          <xdr:colOff>525780</xdr:colOff>
          <xdr:row>8</xdr:row>
          <xdr:rowOff>358140</xdr:rowOff>
        </xdr:to>
        <xdr:sp macro="" textlink="">
          <xdr:nvSpPr>
            <xdr:cNvPr id="11695" name="OptionButton1" hidden="1">
              <a:extLst>
                <a:ext uri="{63B3BB69-23CF-44E3-9099-C40C66FF867C}">
                  <a14:compatExt spid="_x0000_s11695"/>
                </a:ext>
                <a:ext uri="{FF2B5EF4-FFF2-40B4-BE49-F238E27FC236}">
                  <a16:creationId xmlns:a16="http://schemas.microsoft.com/office/drawing/2014/main" id="{00000000-0008-0000-0A00-0000AF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151707</xdr:colOff>
      <xdr:row>0</xdr:row>
      <xdr:rowOff>91093</xdr:rowOff>
    </xdr:from>
    <xdr:to>
      <xdr:col>3</xdr:col>
      <xdr:colOff>61883</xdr:colOff>
      <xdr:row>0</xdr:row>
      <xdr:rowOff>555093</xdr:rowOff>
    </xdr:to>
    <xdr:pic>
      <xdr:nvPicPr>
        <xdr:cNvPr id="191" name="Picture 190" descr="A picture containing text, clipart&#10;&#10;Description automatically generated">
          <a:extLst>
            <a:ext uri="{FF2B5EF4-FFF2-40B4-BE49-F238E27FC236}">
              <a16:creationId xmlns:a16="http://schemas.microsoft.com/office/drawing/2014/main" id="{00000000-0008-0000-0A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798" y="91093"/>
          <a:ext cx="1180176" cy="46400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30480</xdr:colOff>
          <xdr:row>8</xdr:row>
          <xdr:rowOff>106680</xdr:rowOff>
        </xdr:from>
        <xdr:to>
          <xdr:col>13</xdr:col>
          <xdr:colOff>152400</xdr:colOff>
          <xdr:row>8</xdr:row>
          <xdr:rowOff>358140</xdr:rowOff>
        </xdr:to>
        <xdr:sp macro="" textlink="">
          <xdr:nvSpPr>
            <xdr:cNvPr id="11696" name="OptionButton4" hidden="1">
              <a:extLst>
                <a:ext uri="{63B3BB69-23CF-44E3-9099-C40C66FF867C}">
                  <a14:compatExt spid="_x0000_s11696"/>
                </a:ext>
                <a:ext uri="{FF2B5EF4-FFF2-40B4-BE49-F238E27FC236}">
                  <a16:creationId xmlns:a16="http://schemas.microsoft.com/office/drawing/2014/main" id="{00000000-0008-0000-0A00-0000B0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1047750</xdr:colOff>
      <xdr:row>268</xdr:row>
      <xdr:rowOff>171450</xdr:rowOff>
    </xdr:from>
    <xdr:to>
      <xdr:col>5</xdr:col>
      <xdr:colOff>1111250</xdr:colOff>
      <xdr:row>268</xdr:row>
      <xdr:rowOff>274042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5391150" y="7122160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6</xdr:col>
      <xdr:colOff>514350</xdr:colOff>
      <xdr:row>268</xdr:row>
      <xdr:rowOff>177800</xdr:rowOff>
    </xdr:from>
    <xdr:to>
      <xdr:col>6</xdr:col>
      <xdr:colOff>577850</xdr:colOff>
      <xdr:row>268</xdr:row>
      <xdr:rowOff>280392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6115050" y="712279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8</xdr:col>
      <xdr:colOff>228600</xdr:colOff>
      <xdr:row>268</xdr:row>
      <xdr:rowOff>171450</xdr:rowOff>
    </xdr:from>
    <xdr:to>
      <xdr:col>8</xdr:col>
      <xdr:colOff>292100</xdr:colOff>
      <xdr:row>268</xdr:row>
      <xdr:rowOff>274042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/>
      </xdr:nvSpPr>
      <xdr:spPr>
        <a:xfrm>
          <a:off x="7023100" y="7122160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9</xdr:col>
      <xdr:colOff>361950</xdr:colOff>
      <xdr:row>268</xdr:row>
      <xdr:rowOff>171450</xdr:rowOff>
    </xdr:from>
    <xdr:to>
      <xdr:col>9</xdr:col>
      <xdr:colOff>425450</xdr:colOff>
      <xdr:row>268</xdr:row>
      <xdr:rowOff>274042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 txBox="1"/>
      </xdr:nvSpPr>
      <xdr:spPr>
        <a:xfrm>
          <a:off x="7683500" y="7122160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12</xdr:col>
      <xdr:colOff>114300</xdr:colOff>
      <xdr:row>268</xdr:row>
      <xdr:rowOff>171450</xdr:rowOff>
    </xdr:from>
    <xdr:to>
      <xdr:col>12</xdr:col>
      <xdr:colOff>177800</xdr:colOff>
      <xdr:row>268</xdr:row>
      <xdr:rowOff>274042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 txBox="1"/>
      </xdr:nvSpPr>
      <xdr:spPr>
        <a:xfrm>
          <a:off x="9359900" y="7122160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2</xdr:col>
      <xdr:colOff>31750</xdr:colOff>
      <xdr:row>282</xdr:row>
      <xdr:rowOff>190500</xdr:rowOff>
    </xdr:from>
    <xdr:to>
      <xdr:col>2</xdr:col>
      <xdr:colOff>95250</xdr:colOff>
      <xdr:row>283</xdr:row>
      <xdr:rowOff>77192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 txBox="1"/>
      </xdr:nvSpPr>
      <xdr:spPr>
        <a:xfrm>
          <a:off x="1225550" y="744918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2</xdr:col>
      <xdr:colOff>793750</xdr:colOff>
      <xdr:row>282</xdr:row>
      <xdr:rowOff>190500</xdr:rowOff>
    </xdr:from>
    <xdr:to>
      <xdr:col>2</xdr:col>
      <xdr:colOff>857250</xdr:colOff>
      <xdr:row>283</xdr:row>
      <xdr:rowOff>77192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 txBox="1"/>
      </xdr:nvSpPr>
      <xdr:spPr>
        <a:xfrm>
          <a:off x="1987550" y="744918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3</xdr:col>
      <xdr:colOff>508000</xdr:colOff>
      <xdr:row>282</xdr:row>
      <xdr:rowOff>190500</xdr:rowOff>
    </xdr:from>
    <xdr:to>
      <xdr:col>3</xdr:col>
      <xdr:colOff>571500</xdr:colOff>
      <xdr:row>283</xdr:row>
      <xdr:rowOff>77192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 txBox="1"/>
      </xdr:nvSpPr>
      <xdr:spPr>
        <a:xfrm>
          <a:off x="2997200" y="744918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4</xdr:col>
      <xdr:colOff>660400</xdr:colOff>
      <xdr:row>282</xdr:row>
      <xdr:rowOff>190500</xdr:rowOff>
    </xdr:from>
    <xdr:to>
      <xdr:col>4</xdr:col>
      <xdr:colOff>723900</xdr:colOff>
      <xdr:row>283</xdr:row>
      <xdr:rowOff>77192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 txBox="1"/>
      </xdr:nvSpPr>
      <xdr:spPr>
        <a:xfrm>
          <a:off x="3746500" y="744918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5</xdr:col>
      <xdr:colOff>107950</xdr:colOff>
      <xdr:row>282</xdr:row>
      <xdr:rowOff>190500</xdr:rowOff>
    </xdr:from>
    <xdr:to>
      <xdr:col>5</xdr:col>
      <xdr:colOff>171450</xdr:colOff>
      <xdr:row>283</xdr:row>
      <xdr:rowOff>77192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 txBox="1"/>
      </xdr:nvSpPr>
      <xdr:spPr>
        <a:xfrm>
          <a:off x="4451350" y="744918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10</xdr:col>
      <xdr:colOff>641350</xdr:colOff>
      <xdr:row>268</xdr:row>
      <xdr:rowOff>184150</xdr:rowOff>
    </xdr:from>
    <xdr:to>
      <xdr:col>10</xdr:col>
      <xdr:colOff>704850</xdr:colOff>
      <xdr:row>268</xdr:row>
      <xdr:rowOff>286742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 txBox="1"/>
      </xdr:nvSpPr>
      <xdr:spPr>
        <a:xfrm>
          <a:off x="8464550" y="7123430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4</xdr:col>
      <xdr:colOff>514350</xdr:colOff>
      <xdr:row>8</xdr:row>
      <xdr:rowOff>114300</xdr:rowOff>
    </xdr:from>
    <xdr:to>
      <xdr:col>4</xdr:col>
      <xdr:colOff>577850</xdr:colOff>
      <xdr:row>8</xdr:row>
      <xdr:rowOff>216892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 txBox="1"/>
      </xdr:nvSpPr>
      <xdr:spPr>
        <a:xfrm>
          <a:off x="3600450" y="311150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11</xdr:col>
      <xdr:colOff>88900</xdr:colOff>
      <xdr:row>8</xdr:row>
      <xdr:rowOff>95250</xdr:rowOff>
    </xdr:from>
    <xdr:to>
      <xdr:col>11</xdr:col>
      <xdr:colOff>152400</xdr:colOff>
      <xdr:row>8</xdr:row>
      <xdr:rowOff>197842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 txBox="1"/>
      </xdr:nvSpPr>
      <xdr:spPr>
        <a:xfrm>
          <a:off x="8737600" y="30924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4</xdr:col>
      <xdr:colOff>76200</xdr:colOff>
      <xdr:row>15</xdr:row>
      <xdr:rowOff>107950</xdr:rowOff>
    </xdr:from>
    <xdr:to>
      <xdr:col>4</xdr:col>
      <xdr:colOff>139700</xdr:colOff>
      <xdr:row>15</xdr:row>
      <xdr:rowOff>210542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 txBox="1"/>
      </xdr:nvSpPr>
      <xdr:spPr>
        <a:xfrm>
          <a:off x="3162300" y="55943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4</xdr:col>
      <xdr:colOff>533400</xdr:colOff>
      <xdr:row>15</xdr:row>
      <xdr:rowOff>107950</xdr:rowOff>
    </xdr:from>
    <xdr:to>
      <xdr:col>4</xdr:col>
      <xdr:colOff>596900</xdr:colOff>
      <xdr:row>15</xdr:row>
      <xdr:rowOff>210542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 txBox="1"/>
      </xdr:nvSpPr>
      <xdr:spPr>
        <a:xfrm>
          <a:off x="3619500" y="55943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12</xdr:col>
      <xdr:colOff>190500</xdr:colOff>
      <xdr:row>280</xdr:row>
      <xdr:rowOff>0</xdr:rowOff>
    </xdr:from>
    <xdr:to>
      <xdr:col>12</xdr:col>
      <xdr:colOff>254000</xdr:colOff>
      <xdr:row>280</xdr:row>
      <xdr:rowOff>102592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 txBox="1"/>
      </xdr:nvSpPr>
      <xdr:spPr>
        <a:xfrm>
          <a:off x="9436100" y="740854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13</xdr:col>
      <xdr:colOff>76200</xdr:colOff>
      <xdr:row>280</xdr:row>
      <xdr:rowOff>0</xdr:rowOff>
    </xdr:from>
    <xdr:to>
      <xdr:col>13</xdr:col>
      <xdr:colOff>139700</xdr:colOff>
      <xdr:row>280</xdr:row>
      <xdr:rowOff>102592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 txBox="1"/>
      </xdr:nvSpPr>
      <xdr:spPr>
        <a:xfrm>
          <a:off x="9918700" y="740854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4</xdr:col>
      <xdr:colOff>76200</xdr:colOff>
      <xdr:row>8</xdr:row>
      <xdr:rowOff>107950</xdr:rowOff>
    </xdr:from>
    <xdr:to>
      <xdr:col>4</xdr:col>
      <xdr:colOff>139700</xdr:colOff>
      <xdr:row>8</xdr:row>
      <xdr:rowOff>210542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 txBox="1"/>
      </xdr:nvSpPr>
      <xdr:spPr>
        <a:xfrm>
          <a:off x="3162300" y="31051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12</xdr:col>
      <xdr:colOff>31750</xdr:colOff>
      <xdr:row>8</xdr:row>
      <xdr:rowOff>95250</xdr:rowOff>
    </xdr:from>
    <xdr:to>
      <xdr:col>12</xdr:col>
      <xdr:colOff>95250</xdr:colOff>
      <xdr:row>8</xdr:row>
      <xdr:rowOff>197842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 txBox="1"/>
      </xdr:nvSpPr>
      <xdr:spPr>
        <a:xfrm>
          <a:off x="9277350" y="30924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5</xdr:col>
      <xdr:colOff>1054100</xdr:colOff>
      <xdr:row>268</xdr:row>
      <xdr:rowOff>177800</xdr:rowOff>
    </xdr:from>
    <xdr:to>
      <xdr:col>5</xdr:col>
      <xdr:colOff>1117600</xdr:colOff>
      <xdr:row>268</xdr:row>
      <xdr:rowOff>280392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 txBox="1"/>
      </xdr:nvSpPr>
      <xdr:spPr>
        <a:xfrm>
          <a:off x="5397500" y="728789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6</xdr:col>
      <xdr:colOff>520700</xdr:colOff>
      <xdr:row>268</xdr:row>
      <xdr:rowOff>177800</xdr:rowOff>
    </xdr:from>
    <xdr:to>
      <xdr:col>6</xdr:col>
      <xdr:colOff>584200</xdr:colOff>
      <xdr:row>268</xdr:row>
      <xdr:rowOff>280392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 txBox="1"/>
      </xdr:nvSpPr>
      <xdr:spPr>
        <a:xfrm>
          <a:off x="6121400" y="728789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8</xdr:col>
      <xdr:colOff>228600</xdr:colOff>
      <xdr:row>268</xdr:row>
      <xdr:rowOff>177800</xdr:rowOff>
    </xdr:from>
    <xdr:to>
      <xdr:col>8</xdr:col>
      <xdr:colOff>292100</xdr:colOff>
      <xdr:row>268</xdr:row>
      <xdr:rowOff>280392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 txBox="1"/>
      </xdr:nvSpPr>
      <xdr:spPr>
        <a:xfrm>
          <a:off x="7023100" y="728789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9</xdr:col>
      <xdr:colOff>368300</xdr:colOff>
      <xdr:row>268</xdr:row>
      <xdr:rowOff>177800</xdr:rowOff>
    </xdr:from>
    <xdr:to>
      <xdr:col>9</xdr:col>
      <xdr:colOff>431800</xdr:colOff>
      <xdr:row>268</xdr:row>
      <xdr:rowOff>280392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 txBox="1"/>
      </xdr:nvSpPr>
      <xdr:spPr>
        <a:xfrm>
          <a:off x="7689850" y="728789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12</xdr:col>
      <xdr:colOff>114300</xdr:colOff>
      <xdr:row>268</xdr:row>
      <xdr:rowOff>177800</xdr:rowOff>
    </xdr:from>
    <xdr:to>
      <xdr:col>12</xdr:col>
      <xdr:colOff>177800</xdr:colOff>
      <xdr:row>268</xdr:row>
      <xdr:rowOff>280392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 txBox="1"/>
      </xdr:nvSpPr>
      <xdr:spPr>
        <a:xfrm>
          <a:off x="9359900" y="728789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2</xdr:col>
      <xdr:colOff>31750</xdr:colOff>
      <xdr:row>282</xdr:row>
      <xdr:rowOff>190500</xdr:rowOff>
    </xdr:from>
    <xdr:to>
      <xdr:col>2</xdr:col>
      <xdr:colOff>95250</xdr:colOff>
      <xdr:row>283</xdr:row>
      <xdr:rowOff>77192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 txBox="1"/>
      </xdr:nvSpPr>
      <xdr:spPr>
        <a:xfrm>
          <a:off x="1225550" y="761428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2</xdr:col>
      <xdr:colOff>793750</xdr:colOff>
      <xdr:row>282</xdr:row>
      <xdr:rowOff>190500</xdr:rowOff>
    </xdr:from>
    <xdr:to>
      <xdr:col>2</xdr:col>
      <xdr:colOff>857250</xdr:colOff>
      <xdr:row>283</xdr:row>
      <xdr:rowOff>77192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 txBox="1"/>
      </xdr:nvSpPr>
      <xdr:spPr>
        <a:xfrm>
          <a:off x="1987550" y="761428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3</xdr:col>
      <xdr:colOff>508000</xdr:colOff>
      <xdr:row>282</xdr:row>
      <xdr:rowOff>190500</xdr:rowOff>
    </xdr:from>
    <xdr:to>
      <xdr:col>3</xdr:col>
      <xdr:colOff>571500</xdr:colOff>
      <xdr:row>283</xdr:row>
      <xdr:rowOff>77192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 txBox="1"/>
      </xdr:nvSpPr>
      <xdr:spPr>
        <a:xfrm>
          <a:off x="2997200" y="761428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4</xdr:col>
      <xdr:colOff>660400</xdr:colOff>
      <xdr:row>282</xdr:row>
      <xdr:rowOff>190500</xdr:rowOff>
    </xdr:from>
    <xdr:to>
      <xdr:col>4</xdr:col>
      <xdr:colOff>723900</xdr:colOff>
      <xdr:row>283</xdr:row>
      <xdr:rowOff>77192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 txBox="1"/>
      </xdr:nvSpPr>
      <xdr:spPr>
        <a:xfrm>
          <a:off x="3746500" y="761428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5</xdr:col>
      <xdr:colOff>107950</xdr:colOff>
      <xdr:row>282</xdr:row>
      <xdr:rowOff>190500</xdr:rowOff>
    </xdr:from>
    <xdr:to>
      <xdr:col>5</xdr:col>
      <xdr:colOff>171450</xdr:colOff>
      <xdr:row>283</xdr:row>
      <xdr:rowOff>77192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 txBox="1"/>
      </xdr:nvSpPr>
      <xdr:spPr>
        <a:xfrm>
          <a:off x="4451350" y="761428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10</xdr:col>
      <xdr:colOff>641350</xdr:colOff>
      <xdr:row>268</xdr:row>
      <xdr:rowOff>184150</xdr:rowOff>
    </xdr:from>
    <xdr:to>
      <xdr:col>10</xdr:col>
      <xdr:colOff>704850</xdr:colOff>
      <xdr:row>268</xdr:row>
      <xdr:rowOff>286742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 txBox="1"/>
      </xdr:nvSpPr>
      <xdr:spPr>
        <a:xfrm>
          <a:off x="8464550" y="7288530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4</xdr:col>
      <xdr:colOff>520700</xdr:colOff>
      <xdr:row>8</xdr:row>
      <xdr:rowOff>114300</xdr:rowOff>
    </xdr:from>
    <xdr:to>
      <xdr:col>4</xdr:col>
      <xdr:colOff>584200</xdr:colOff>
      <xdr:row>8</xdr:row>
      <xdr:rowOff>216892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 txBox="1"/>
      </xdr:nvSpPr>
      <xdr:spPr>
        <a:xfrm>
          <a:off x="3606800" y="311150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11</xdr:col>
      <xdr:colOff>88900</xdr:colOff>
      <xdr:row>8</xdr:row>
      <xdr:rowOff>101600</xdr:rowOff>
    </xdr:from>
    <xdr:to>
      <xdr:col>11</xdr:col>
      <xdr:colOff>152400</xdr:colOff>
      <xdr:row>8</xdr:row>
      <xdr:rowOff>204192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 txBox="1"/>
      </xdr:nvSpPr>
      <xdr:spPr>
        <a:xfrm>
          <a:off x="8737600" y="309880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4</xdr:col>
      <xdr:colOff>76200</xdr:colOff>
      <xdr:row>15</xdr:row>
      <xdr:rowOff>107950</xdr:rowOff>
    </xdr:from>
    <xdr:to>
      <xdr:col>4</xdr:col>
      <xdr:colOff>139700</xdr:colOff>
      <xdr:row>15</xdr:row>
      <xdr:rowOff>210542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 txBox="1"/>
      </xdr:nvSpPr>
      <xdr:spPr>
        <a:xfrm>
          <a:off x="3162300" y="55943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4</xdr:col>
      <xdr:colOff>533400</xdr:colOff>
      <xdr:row>15</xdr:row>
      <xdr:rowOff>107950</xdr:rowOff>
    </xdr:from>
    <xdr:to>
      <xdr:col>4</xdr:col>
      <xdr:colOff>596900</xdr:colOff>
      <xdr:row>15</xdr:row>
      <xdr:rowOff>210542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 txBox="1"/>
      </xdr:nvSpPr>
      <xdr:spPr>
        <a:xfrm>
          <a:off x="3619500" y="55943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12</xdr:col>
      <xdr:colOff>190500</xdr:colOff>
      <xdr:row>280</xdr:row>
      <xdr:rowOff>0</xdr:rowOff>
    </xdr:from>
    <xdr:to>
      <xdr:col>12</xdr:col>
      <xdr:colOff>254000</xdr:colOff>
      <xdr:row>280</xdr:row>
      <xdr:rowOff>102592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 txBox="1"/>
      </xdr:nvSpPr>
      <xdr:spPr>
        <a:xfrm>
          <a:off x="9436100" y="757364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13</xdr:col>
      <xdr:colOff>76200</xdr:colOff>
      <xdr:row>280</xdr:row>
      <xdr:rowOff>0</xdr:rowOff>
    </xdr:from>
    <xdr:to>
      <xdr:col>13</xdr:col>
      <xdr:colOff>139700</xdr:colOff>
      <xdr:row>280</xdr:row>
      <xdr:rowOff>102592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 txBox="1"/>
      </xdr:nvSpPr>
      <xdr:spPr>
        <a:xfrm>
          <a:off x="9918700" y="757364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4</xdr:col>
      <xdr:colOff>76200</xdr:colOff>
      <xdr:row>8</xdr:row>
      <xdr:rowOff>107950</xdr:rowOff>
    </xdr:from>
    <xdr:to>
      <xdr:col>4</xdr:col>
      <xdr:colOff>139700</xdr:colOff>
      <xdr:row>8</xdr:row>
      <xdr:rowOff>210542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 txBox="1"/>
      </xdr:nvSpPr>
      <xdr:spPr>
        <a:xfrm>
          <a:off x="3162300" y="310515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xdr:twoCellAnchor>
    <xdr:from>
      <xdr:col>12</xdr:col>
      <xdr:colOff>31750</xdr:colOff>
      <xdr:row>8</xdr:row>
      <xdr:rowOff>101600</xdr:rowOff>
    </xdr:from>
    <xdr:to>
      <xdr:col>12</xdr:col>
      <xdr:colOff>95250</xdr:colOff>
      <xdr:row>8</xdr:row>
      <xdr:rowOff>204192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 txBox="1"/>
      </xdr:nvSpPr>
      <xdr:spPr>
        <a:xfrm>
          <a:off x="9277350" y="3098800"/>
          <a:ext cx="63500" cy="10259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>
          <a:spAutoFit/>
        </a:bodyPr>
        <a:lstStyle/>
        <a:p>
          <a:pPr algn="l" rtl="0"/>
          <a:r>
            <a:rPr lang="en-US" sz="100">
              <a:latin typeface="ZWAdobeF" pitchFamily="2" charset="0"/>
            </a:rPr>
            <a:t>X0AO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4</xdr:row>
          <xdr:rowOff>114300</xdr:rowOff>
        </xdr:from>
        <xdr:to>
          <xdr:col>4</xdr:col>
          <xdr:colOff>556260</xdr:colOff>
          <xdr:row>4</xdr:row>
          <xdr:rowOff>342900</xdr:rowOff>
        </xdr:to>
        <xdr:sp macro="" textlink="">
          <xdr:nvSpPr>
            <xdr:cNvPr id="11697" name="OptionButton9" hidden="1">
              <a:extLst>
                <a:ext uri="{63B3BB69-23CF-44E3-9099-C40C66FF867C}">
                  <a14:compatExt spid="_x0000_s11697"/>
                </a:ext>
                <a:ext uri="{FF2B5EF4-FFF2-40B4-BE49-F238E27FC236}">
                  <a16:creationId xmlns:a16="http://schemas.microsoft.com/office/drawing/2014/main" id="{00000000-0008-0000-0A00-0000B1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518160</xdr:colOff>
          <xdr:row>4</xdr:row>
          <xdr:rowOff>114300</xdr:rowOff>
        </xdr:from>
        <xdr:to>
          <xdr:col>4</xdr:col>
          <xdr:colOff>906780</xdr:colOff>
          <xdr:row>4</xdr:row>
          <xdr:rowOff>342900</xdr:rowOff>
        </xdr:to>
        <xdr:sp macro="" textlink="">
          <xdr:nvSpPr>
            <xdr:cNvPr id="11698" name="OptionButton10" hidden="1">
              <a:extLst>
                <a:ext uri="{63B3BB69-23CF-44E3-9099-C40C66FF867C}">
                  <a14:compatExt spid="_x0000_s11698"/>
                </a:ext>
                <a:ext uri="{FF2B5EF4-FFF2-40B4-BE49-F238E27FC236}">
                  <a16:creationId xmlns:a16="http://schemas.microsoft.com/office/drawing/2014/main" id="{00000000-0008-0000-0A00-0000B2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91440</xdr:colOff>
          <xdr:row>4</xdr:row>
          <xdr:rowOff>114300</xdr:rowOff>
        </xdr:from>
        <xdr:to>
          <xdr:col>11</xdr:col>
          <xdr:colOff>548640</xdr:colOff>
          <xdr:row>4</xdr:row>
          <xdr:rowOff>342900</xdr:rowOff>
        </xdr:to>
        <xdr:sp macro="" textlink="">
          <xdr:nvSpPr>
            <xdr:cNvPr id="11699" name="OptionButton11" hidden="1">
              <a:extLst>
                <a:ext uri="{63B3BB69-23CF-44E3-9099-C40C66FF867C}">
                  <a14:compatExt spid="_x0000_s11699"/>
                </a:ext>
                <a:ext uri="{FF2B5EF4-FFF2-40B4-BE49-F238E27FC236}">
                  <a16:creationId xmlns:a16="http://schemas.microsoft.com/office/drawing/2014/main" id="{00000000-0008-0000-0A00-0000B3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525780</xdr:colOff>
          <xdr:row>4</xdr:row>
          <xdr:rowOff>129540</xdr:rowOff>
        </xdr:from>
        <xdr:to>
          <xdr:col>12</xdr:col>
          <xdr:colOff>312420</xdr:colOff>
          <xdr:row>4</xdr:row>
          <xdr:rowOff>350520</xdr:rowOff>
        </xdr:to>
        <xdr:sp macro="" textlink="">
          <xdr:nvSpPr>
            <xdr:cNvPr id="11700" name="OptionButton12" hidden="1">
              <a:extLst>
                <a:ext uri="{63B3BB69-23CF-44E3-9099-C40C66FF867C}">
                  <a14:compatExt spid="_x0000_s11700"/>
                </a:ext>
                <a:ext uri="{FF2B5EF4-FFF2-40B4-BE49-F238E27FC236}">
                  <a16:creationId xmlns:a16="http://schemas.microsoft.com/office/drawing/2014/main" id="{00000000-0008-0000-0A00-0000B4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65</xdr:row>
          <xdr:rowOff>205740</xdr:rowOff>
        </xdr:from>
        <xdr:to>
          <xdr:col>10</xdr:col>
          <xdr:colOff>716280</xdr:colOff>
          <xdr:row>67</xdr:row>
          <xdr:rowOff>15240</xdr:rowOff>
        </xdr:to>
        <xdr:sp macro="" textlink="">
          <xdr:nvSpPr>
            <xdr:cNvPr id="11701" name="Check Box 437" hidden="1">
              <a:extLst>
                <a:ext uri="{63B3BB69-23CF-44E3-9099-C40C66FF867C}">
                  <a14:compatExt spid="_x0000_s11701"/>
                </a:ext>
                <a:ext uri="{FF2B5EF4-FFF2-40B4-BE49-F238E27FC236}">
                  <a16:creationId xmlns:a16="http://schemas.microsoft.com/office/drawing/2014/main" id="{00000000-0008-0000-0A00-0000B5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74</xdr:row>
          <xdr:rowOff>205740</xdr:rowOff>
        </xdr:from>
        <xdr:to>
          <xdr:col>11</xdr:col>
          <xdr:colOff>15240</xdr:colOff>
          <xdr:row>75</xdr:row>
          <xdr:rowOff>182880</xdr:rowOff>
        </xdr:to>
        <xdr:sp macro="" textlink="">
          <xdr:nvSpPr>
            <xdr:cNvPr id="11729" name="Check Box 465" hidden="1">
              <a:extLst>
                <a:ext uri="{63B3BB69-23CF-44E3-9099-C40C66FF867C}">
                  <a14:compatExt spid="_x0000_s11729"/>
                </a:ext>
                <a:ext uri="{FF2B5EF4-FFF2-40B4-BE49-F238E27FC236}">
                  <a16:creationId xmlns:a16="http://schemas.microsoft.com/office/drawing/2014/main" id="{00000000-0008-0000-0A00-0000D1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84</xdr:row>
          <xdr:rowOff>0</xdr:rowOff>
        </xdr:from>
        <xdr:to>
          <xdr:col>11</xdr:col>
          <xdr:colOff>0</xdr:colOff>
          <xdr:row>85</xdr:row>
          <xdr:rowOff>0</xdr:rowOff>
        </xdr:to>
        <xdr:sp macro="" textlink="">
          <xdr:nvSpPr>
            <xdr:cNvPr id="11730" name="Check Box 466" hidden="1">
              <a:extLst>
                <a:ext uri="{63B3BB69-23CF-44E3-9099-C40C66FF867C}">
                  <a14:compatExt spid="_x0000_s11730"/>
                </a:ext>
                <a:ext uri="{FF2B5EF4-FFF2-40B4-BE49-F238E27FC236}">
                  <a16:creationId xmlns:a16="http://schemas.microsoft.com/office/drawing/2014/main" id="{00000000-0008-0000-0A00-0000D2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93</xdr:row>
          <xdr:rowOff>0</xdr:rowOff>
        </xdr:from>
        <xdr:to>
          <xdr:col>11</xdr:col>
          <xdr:colOff>259080</xdr:colOff>
          <xdr:row>94</xdr:row>
          <xdr:rowOff>0</xdr:rowOff>
        </xdr:to>
        <xdr:sp macro="" textlink="">
          <xdr:nvSpPr>
            <xdr:cNvPr id="11731" name="Check Box 467" hidden="1">
              <a:extLst>
                <a:ext uri="{63B3BB69-23CF-44E3-9099-C40C66FF867C}">
                  <a14:compatExt spid="_x0000_s11731"/>
                </a:ext>
                <a:ext uri="{FF2B5EF4-FFF2-40B4-BE49-F238E27FC236}">
                  <a16:creationId xmlns:a16="http://schemas.microsoft.com/office/drawing/2014/main" id="{00000000-0008-0000-0A00-0000D3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102</xdr:row>
          <xdr:rowOff>0</xdr:rowOff>
        </xdr:from>
        <xdr:to>
          <xdr:col>11</xdr:col>
          <xdr:colOff>259080</xdr:colOff>
          <xdr:row>103</xdr:row>
          <xdr:rowOff>0</xdr:rowOff>
        </xdr:to>
        <xdr:sp macro="" textlink="">
          <xdr:nvSpPr>
            <xdr:cNvPr id="11732" name="Check Box 468" hidden="1">
              <a:extLst>
                <a:ext uri="{63B3BB69-23CF-44E3-9099-C40C66FF867C}">
                  <a14:compatExt spid="_x0000_s11732"/>
                </a:ext>
                <a:ext uri="{FF2B5EF4-FFF2-40B4-BE49-F238E27FC236}">
                  <a16:creationId xmlns:a16="http://schemas.microsoft.com/office/drawing/2014/main" id="{00000000-0008-0000-0A00-0000D4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111</xdr:row>
          <xdr:rowOff>0</xdr:rowOff>
        </xdr:from>
        <xdr:to>
          <xdr:col>11</xdr:col>
          <xdr:colOff>259080</xdr:colOff>
          <xdr:row>112</xdr:row>
          <xdr:rowOff>0</xdr:rowOff>
        </xdr:to>
        <xdr:sp macro="" textlink="">
          <xdr:nvSpPr>
            <xdr:cNvPr id="11733" name="Check Box 469" hidden="1">
              <a:extLst>
                <a:ext uri="{63B3BB69-23CF-44E3-9099-C40C66FF867C}">
                  <a14:compatExt spid="_x0000_s11733"/>
                </a:ext>
                <a:ext uri="{FF2B5EF4-FFF2-40B4-BE49-F238E27FC236}">
                  <a16:creationId xmlns:a16="http://schemas.microsoft.com/office/drawing/2014/main" id="{00000000-0008-0000-0A00-0000D5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122</xdr:row>
          <xdr:rowOff>0</xdr:rowOff>
        </xdr:from>
        <xdr:to>
          <xdr:col>11</xdr:col>
          <xdr:colOff>259080</xdr:colOff>
          <xdr:row>123</xdr:row>
          <xdr:rowOff>0</xdr:rowOff>
        </xdr:to>
        <xdr:sp macro="" textlink="">
          <xdr:nvSpPr>
            <xdr:cNvPr id="11734" name="Check Box 470" hidden="1">
              <a:extLst>
                <a:ext uri="{63B3BB69-23CF-44E3-9099-C40C66FF867C}">
                  <a14:compatExt spid="_x0000_s11734"/>
                </a:ext>
                <a:ext uri="{FF2B5EF4-FFF2-40B4-BE49-F238E27FC236}">
                  <a16:creationId xmlns:a16="http://schemas.microsoft.com/office/drawing/2014/main" id="{00000000-0008-0000-0A00-0000D6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131</xdr:row>
          <xdr:rowOff>0</xdr:rowOff>
        </xdr:from>
        <xdr:to>
          <xdr:col>11</xdr:col>
          <xdr:colOff>259080</xdr:colOff>
          <xdr:row>132</xdr:row>
          <xdr:rowOff>0</xdr:rowOff>
        </xdr:to>
        <xdr:sp macro="" textlink="">
          <xdr:nvSpPr>
            <xdr:cNvPr id="11735" name="Check Box 471" hidden="1">
              <a:extLst>
                <a:ext uri="{63B3BB69-23CF-44E3-9099-C40C66FF867C}">
                  <a14:compatExt spid="_x0000_s11735"/>
                </a:ext>
                <a:ext uri="{FF2B5EF4-FFF2-40B4-BE49-F238E27FC236}">
                  <a16:creationId xmlns:a16="http://schemas.microsoft.com/office/drawing/2014/main" id="{00000000-0008-0000-0A00-0000D7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140</xdr:row>
          <xdr:rowOff>0</xdr:rowOff>
        </xdr:from>
        <xdr:to>
          <xdr:col>11</xdr:col>
          <xdr:colOff>259080</xdr:colOff>
          <xdr:row>141</xdr:row>
          <xdr:rowOff>0</xdr:rowOff>
        </xdr:to>
        <xdr:sp macro="" textlink="">
          <xdr:nvSpPr>
            <xdr:cNvPr id="11736" name="Check Box 472" hidden="1">
              <a:extLst>
                <a:ext uri="{63B3BB69-23CF-44E3-9099-C40C66FF867C}">
                  <a14:compatExt spid="_x0000_s11736"/>
                </a:ext>
                <a:ext uri="{FF2B5EF4-FFF2-40B4-BE49-F238E27FC236}">
                  <a16:creationId xmlns:a16="http://schemas.microsoft.com/office/drawing/2014/main" id="{00000000-0008-0000-0A00-0000D8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149</xdr:row>
          <xdr:rowOff>0</xdr:rowOff>
        </xdr:from>
        <xdr:to>
          <xdr:col>11</xdr:col>
          <xdr:colOff>259080</xdr:colOff>
          <xdr:row>150</xdr:row>
          <xdr:rowOff>0</xdr:rowOff>
        </xdr:to>
        <xdr:sp macro="" textlink="">
          <xdr:nvSpPr>
            <xdr:cNvPr id="11737" name="Check Box 473" hidden="1">
              <a:extLst>
                <a:ext uri="{63B3BB69-23CF-44E3-9099-C40C66FF867C}">
                  <a14:compatExt spid="_x0000_s11737"/>
                </a:ext>
                <a:ext uri="{FF2B5EF4-FFF2-40B4-BE49-F238E27FC236}">
                  <a16:creationId xmlns:a16="http://schemas.microsoft.com/office/drawing/2014/main" id="{00000000-0008-0000-0A00-0000D9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158</xdr:row>
          <xdr:rowOff>15240</xdr:rowOff>
        </xdr:from>
        <xdr:to>
          <xdr:col>11</xdr:col>
          <xdr:colOff>259080</xdr:colOff>
          <xdr:row>159</xdr:row>
          <xdr:rowOff>15240</xdr:rowOff>
        </xdr:to>
        <xdr:sp macro="" textlink="">
          <xdr:nvSpPr>
            <xdr:cNvPr id="11738" name="Check Box 474" hidden="1">
              <a:extLst>
                <a:ext uri="{63B3BB69-23CF-44E3-9099-C40C66FF867C}">
                  <a14:compatExt spid="_x0000_s11738"/>
                </a:ext>
                <a:ext uri="{FF2B5EF4-FFF2-40B4-BE49-F238E27FC236}">
                  <a16:creationId xmlns:a16="http://schemas.microsoft.com/office/drawing/2014/main" id="{00000000-0008-0000-0A00-0000DA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167</xdr:row>
          <xdr:rowOff>15240</xdr:rowOff>
        </xdr:from>
        <xdr:to>
          <xdr:col>11</xdr:col>
          <xdr:colOff>259080</xdr:colOff>
          <xdr:row>168</xdr:row>
          <xdr:rowOff>15240</xdr:rowOff>
        </xdr:to>
        <xdr:sp macro="" textlink="">
          <xdr:nvSpPr>
            <xdr:cNvPr id="11739" name="Check Box 475" hidden="1">
              <a:extLst>
                <a:ext uri="{63B3BB69-23CF-44E3-9099-C40C66FF867C}">
                  <a14:compatExt spid="_x0000_s11739"/>
                </a:ext>
                <a:ext uri="{FF2B5EF4-FFF2-40B4-BE49-F238E27FC236}">
                  <a16:creationId xmlns:a16="http://schemas.microsoft.com/office/drawing/2014/main" id="{00000000-0008-0000-0A00-0000DB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176</xdr:row>
          <xdr:rowOff>15240</xdr:rowOff>
        </xdr:from>
        <xdr:to>
          <xdr:col>11</xdr:col>
          <xdr:colOff>259080</xdr:colOff>
          <xdr:row>177</xdr:row>
          <xdr:rowOff>15240</xdr:rowOff>
        </xdr:to>
        <xdr:sp macro="" textlink="">
          <xdr:nvSpPr>
            <xdr:cNvPr id="11740" name="Check Box 476" hidden="1">
              <a:extLst>
                <a:ext uri="{63B3BB69-23CF-44E3-9099-C40C66FF867C}">
                  <a14:compatExt spid="_x0000_s11740"/>
                </a:ext>
                <a:ext uri="{FF2B5EF4-FFF2-40B4-BE49-F238E27FC236}">
                  <a16:creationId xmlns:a16="http://schemas.microsoft.com/office/drawing/2014/main" id="{00000000-0008-0000-0A00-0000DC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185</xdr:row>
          <xdr:rowOff>15240</xdr:rowOff>
        </xdr:from>
        <xdr:to>
          <xdr:col>11</xdr:col>
          <xdr:colOff>259080</xdr:colOff>
          <xdr:row>186</xdr:row>
          <xdr:rowOff>15240</xdr:rowOff>
        </xdr:to>
        <xdr:sp macro="" textlink="">
          <xdr:nvSpPr>
            <xdr:cNvPr id="11741" name="Check Box 477" hidden="1">
              <a:extLst>
                <a:ext uri="{63B3BB69-23CF-44E3-9099-C40C66FF867C}">
                  <a14:compatExt spid="_x0000_s11741"/>
                </a:ext>
                <a:ext uri="{FF2B5EF4-FFF2-40B4-BE49-F238E27FC236}">
                  <a16:creationId xmlns:a16="http://schemas.microsoft.com/office/drawing/2014/main" id="{00000000-0008-0000-0A00-0000DD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194</xdr:row>
          <xdr:rowOff>15240</xdr:rowOff>
        </xdr:from>
        <xdr:to>
          <xdr:col>11</xdr:col>
          <xdr:colOff>259080</xdr:colOff>
          <xdr:row>195</xdr:row>
          <xdr:rowOff>15240</xdr:rowOff>
        </xdr:to>
        <xdr:sp macro="" textlink="">
          <xdr:nvSpPr>
            <xdr:cNvPr id="11742" name="Check Box 478" hidden="1">
              <a:extLst>
                <a:ext uri="{63B3BB69-23CF-44E3-9099-C40C66FF867C}">
                  <a14:compatExt spid="_x0000_s11742"/>
                </a:ext>
                <a:ext uri="{FF2B5EF4-FFF2-40B4-BE49-F238E27FC236}">
                  <a16:creationId xmlns:a16="http://schemas.microsoft.com/office/drawing/2014/main" id="{00000000-0008-0000-0A00-0000DE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205</xdr:row>
          <xdr:rowOff>15240</xdr:rowOff>
        </xdr:from>
        <xdr:to>
          <xdr:col>11</xdr:col>
          <xdr:colOff>259080</xdr:colOff>
          <xdr:row>206</xdr:row>
          <xdr:rowOff>15240</xdr:rowOff>
        </xdr:to>
        <xdr:sp macro="" textlink="">
          <xdr:nvSpPr>
            <xdr:cNvPr id="11743" name="Check Box 479" hidden="1">
              <a:extLst>
                <a:ext uri="{63B3BB69-23CF-44E3-9099-C40C66FF867C}">
                  <a14:compatExt spid="_x0000_s11743"/>
                </a:ext>
                <a:ext uri="{FF2B5EF4-FFF2-40B4-BE49-F238E27FC236}">
                  <a16:creationId xmlns:a16="http://schemas.microsoft.com/office/drawing/2014/main" id="{00000000-0008-0000-0A00-0000DF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214</xdr:row>
          <xdr:rowOff>15240</xdr:rowOff>
        </xdr:from>
        <xdr:to>
          <xdr:col>11</xdr:col>
          <xdr:colOff>259080</xdr:colOff>
          <xdr:row>215</xdr:row>
          <xdr:rowOff>15240</xdr:rowOff>
        </xdr:to>
        <xdr:sp macro="" textlink="">
          <xdr:nvSpPr>
            <xdr:cNvPr id="11744" name="Check Box 480" hidden="1">
              <a:extLst>
                <a:ext uri="{63B3BB69-23CF-44E3-9099-C40C66FF867C}">
                  <a14:compatExt spid="_x0000_s11744"/>
                </a:ext>
                <a:ext uri="{FF2B5EF4-FFF2-40B4-BE49-F238E27FC236}">
                  <a16:creationId xmlns:a16="http://schemas.microsoft.com/office/drawing/2014/main" id="{00000000-0008-0000-0A00-0000E0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223</xdr:row>
          <xdr:rowOff>15240</xdr:rowOff>
        </xdr:from>
        <xdr:to>
          <xdr:col>11</xdr:col>
          <xdr:colOff>259080</xdr:colOff>
          <xdr:row>224</xdr:row>
          <xdr:rowOff>15240</xdr:rowOff>
        </xdr:to>
        <xdr:sp macro="" textlink="">
          <xdr:nvSpPr>
            <xdr:cNvPr id="11745" name="Check Box 481" hidden="1">
              <a:extLst>
                <a:ext uri="{63B3BB69-23CF-44E3-9099-C40C66FF867C}">
                  <a14:compatExt spid="_x0000_s11745"/>
                </a:ext>
                <a:ext uri="{FF2B5EF4-FFF2-40B4-BE49-F238E27FC236}">
                  <a16:creationId xmlns:a16="http://schemas.microsoft.com/office/drawing/2014/main" id="{00000000-0008-0000-0A00-0000E1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232</xdr:row>
          <xdr:rowOff>15240</xdr:rowOff>
        </xdr:from>
        <xdr:to>
          <xdr:col>11</xdr:col>
          <xdr:colOff>259080</xdr:colOff>
          <xdr:row>233</xdr:row>
          <xdr:rowOff>15240</xdr:rowOff>
        </xdr:to>
        <xdr:sp macro="" textlink="">
          <xdr:nvSpPr>
            <xdr:cNvPr id="11746" name="Check Box 482" hidden="1">
              <a:extLst>
                <a:ext uri="{63B3BB69-23CF-44E3-9099-C40C66FF867C}">
                  <a14:compatExt spid="_x0000_s11746"/>
                </a:ext>
                <a:ext uri="{FF2B5EF4-FFF2-40B4-BE49-F238E27FC236}">
                  <a16:creationId xmlns:a16="http://schemas.microsoft.com/office/drawing/2014/main" id="{00000000-0008-0000-0A00-0000E2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241</xdr:row>
          <xdr:rowOff>15240</xdr:rowOff>
        </xdr:from>
        <xdr:to>
          <xdr:col>11</xdr:col>
          <xdr:colOff>259080</xdr:colOff>
          <xdr:row>242</xdr:row>
          <xdr:rowOff>15240</xdr:rowOff>
        </xdr:to>
        <xdr:sp macro="" textlink="">
          <xdr:nvSpPr>
            <xdr:cNvPr id="11747" name="Check Box 483" hidden="1">
              <a:extLst>
                <a:ext uri="{63B3BB69-23CF-44E3-9099-C40C66FF867C}">
                  <a14:compatExt spid="_x0000_s11747"/>
                </a:ext>
                <a:ext uri="{FF2B5EF4-FFF2-40B4-BE49-F238E27FC236}">
                  <a16:creationId xmlns:a16="http://schemas.microsoft.com/office/drawing/2014/main" id="{00000000-0008-0000-0A00-0000E3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250</xdr:row>
          <xdr:rowOff>15240</xdr:rowOff>
        </xdr:from>
        <xdr:to>
          <xdr:col>11</xdr:col>
          <xdr:colOff>259080</xdr:colOff>
          <xdr:row>251</xdr:row>
          <xdr:rowOff>15240</xdr:rowOff>
        </xdr:to>
        <xdr:sp macro="" textlink="">
          <xdr:nvSpPr>
            <xdr:cNvPr id="11748" name="Check Box 484" hidden="1">
              <a:extLst>
                <a:ext uri="{63B3BB69-23CF-44E3-9099-C40C66FF867C}">
                  <a14:compatExt spid="_x0000_s11748"/>
                </a:ext>
                <a:ext uri="{FF2B5EF4-FFF2-40B4-BE49-F238E27FC236}">
                  <a16:creationId xmlns:a16="http://schemas.microsoft.com/office/drawing/2014/main" id="{00000000-0008-0000-0A00-0000E4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251460</xdr:colOff>
          <xdr:row>281</xdr:row>
          <xdr:rowOff>30480</xdr:rowOff>
        </xdr:from>
        <xdr:to>
          <xdr:col>9</xdr:col>
          <xdr:colOff>220980</xdr:colOff>
          <xdr:row>281</xdr:row>
          <xdr:rowOff>289560</xdr:rowOff>
        </xdr:to>
        <xdr:sp macro="" textlink="">
          <xdr:nvSpPr>
            <xdr:cNvPr id="11749" name="OptionButton13" hidden="1">
              <a:extLst>
                <a:ext uri="{63B3BB69-23CF-44E3-9099-C40C66FF867C}">
                  <a14:compatExt spid="_x0000_s11749"/>
                </a:ext>
                <a:ext uri="{FF2B5EF4-FFF2-40B4-BE49-F238E27FC236}">
                  <a16:creationId xmlns:a16="http://schemas.microsoft.com/office/drawing/2014/main" id="{00000000-0008-0000-0A00-0000E5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228600</xdr:colOff>
          <xdr:row>281</xdr:row>
          <xdr:rowOff>38100</xdr:rowOff>
        </xdr:from>
        <xdr:to>
          <xdr:col>10</xdr:col>
          <xdr:colOff>205740</xdr:colOff>
          <xdr:row>281</xdr:row>
          <xdr:rowOff>266700</xdr:rowOff>
        </xdr:to>
        <xdr:sp macro="" textlink="">
          <xdr:nvSpPr>
            <xdr:cNvPr id="11750" name="OptionButton14" hidden="1">
              <a:extLst>
                <a:ext uri="{63B3BB69-23CF-44E3-9099-C40C66FF867C}">
                  <a14:compatExt spid="_x0000_s11750"/>
                </a:ext>
                <a:ext uri="{FF2B5EF4-FFF2-40B4-BE49-F238E27FC236}">
                  <a16:creationId xmlns:a16="http://schemas.microsoft.com/office/drawing/2014/main" id="{00000000-0008-0000-0A00-0000E62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87.xml"/><Relationship Id="rId18" Type="http://schemas.openxmlformats.org/officeDocument/2006/relationships/ctrlProp" Target="../ctrlProps/ctrlProp92.xml"/><Relationship Id="rId26" Type="http://schemas.openxmlformats.org/officeDocument/2006/relationships/ctrlProp" Target="../ctrlProps/ctrlProp100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95.xml"/><Relationship Id="rId34" Type="http://schemas.openxmlformats.org/officeDocument/2006/relationships/ctrlProp" Target="../ctrlProps/ctrlProp108.xml"/><Relationship Id="rId7" Type="http://schemas.openxmlformats.org/officeDocument/2006/relationships/ctrlProp" Target="../ctrlProps/ctrlProp81.xml"/><Relationship Id="rId12" Type="http://schemas.openxmlformats.org/officeDocument/2006/relationships/ctrlProp" Target="../ctrlProps/ctrlProp86.xml"/><Relationship Id="rId17" Type="http://schemas.openxmlformats.org/officeDocument/2006/relationships/ctrlProp" Target="../ctrlProps/ctrlProp91.xml"/><Relationship Id="rId25" Type="http://schemas.openxmlformats.org/officeDocument/2006/relationships/ctrlProp" Target="../ctrlProps/ctrlProp99.xml"/><Relationship Id="rId33" Type="http://schemas.openxmlformats.org/officeDocument/2006/relationships/ctrlProp" Target="../ctrlProps/ctrlProp10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90.xml"/><Relationship Id="rId20" Type="http://schemas.openxmlformats.org/officeDocument/2006/relationships/ctrlProp" Target="../ctrlProps/ctrlProp94.xml"/><Relationship Id="rId29" Type="http://schemas.openxmlformats.org/officeDocument/2006/relationships/ctrlProp" Target="../ctrlProps/ctrlProp10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80.xml"/><Relationship Id="rId11" Type="http://schemas.openxmlformats.org/officeDocument/2006/relationships/ctrlProp" Target="../ctrlProps/ctrlProp85.xml"/><Relationship Id="rId24" Type="http://schemas.openxmlformats.org/officeDocument/2006/relationships/ctrlProp" Target="../ctrlProps/ctrlProp98.xml"/><Relationship Id="rId32" Type="http://schemas.openxmlformats.org/officeDocument/2006/relationships/ctrlProp" Target="../ctrlProps/ctrlProp106.xml"/><Relationship Id="rId5" Type="http://schemas.openxmlformats.org/officeDocument/2006/relationships/ctrlProp" Target="../ctrlProps/ctrlProp79.xml"/><Relationship Id="rId15" Type="http://schemas.openxmlformats.org/officeDocument/2006/relationships/ctrlProp" Target="../ctrlProps/ctrlProp89.xml"/><Relationship Id="rId23" Type="http://schemas.openxmlformats.org/officeDocument/2006/relationships/ctrlProp" Target="../ctrlProps/ctrlProp97.xml"/><Relationship Id="rId28" Type="http://schemas.openxmlformats.org/officeDocument/2006/relationships/ctrlProp" Target="../ctrlProps/ctrlProp102.xml"/><Relationship Id="rId10" Type="http://schemas.openxmlformats.org/officeDocument/2006/relationships/ctrlProp" Target="../ctrlProps/ctrlProp84.xml"/><Relationship Id="rId19" Type="http://schemas.openxmlformats.org/officeDocument/2006/relationships/ctrlProp" Target="../ctrlProps/ctrlProp93.xml"/><Relationship Id="rId31" Type="http://schemas.openxmlformats.org/officeDocument/2006/relationships/ctrlProp" Target="../ctrlProps/ctrlProp105.xml"/><Relationship Id="rId4" Type="http://schemas.openxmlformats.org/officeDocument/2006/relationships/ctrlProp" Target="../ctrlProps/ctrlProp78.xml"/><Relationship Id="rId9" Type="http://schemas.openxmlformats.org/officeDocument/2006/relationships/ctrlProp" Target="../ctrlProps/ctrlProp83.xml"/><Relationship Id="rId14" Type="http://schemas.openxmlformats.org/officeDocument/2006/relationships/ctrlProp" Target="../ctrlProps/ctrlProp88.xml"/><Relationship Id="rId22" Type="http://schemas.openxmlformats.org/officeDocument/2006/relationships/ctrlProp" Target="../ctrlProps/ctrlProp96.xml"/><Relationship Id="rId27" Type="http://schemas.openxmlformats.org/officeDocument/2006/relationships/ctrlProp" Target="../ctrlProps/ctrlProp101.xml"/><Relationship Id="rId30" Type="http://schemas.openxmlformats.org/officeDocument/2006/relationships/ctrlProp" Target="../ctrlProps/ctrlProp104.xml"/><Relationship Id="rId8" Type="http://schemas.openxmlformats.org/officeDocument/2006/relationships/ctrlProp" Target="../ctrlProps/ctrlProp82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31.xml"/><Relationship Id="rId117" Type="http://schemas.openxmlformats.org/officeDocument/2006/relationships/ctrlProp" Target="../ctrlProps/ctrlProp222.xml"/><Relationship Id="rId21" Type="http://schemas.openxmlformats.org/officeDocument/2006/relationships/ctrlProp" Target="../ctrlProps/ctrlProp126.xml"/><Relationship Id="rId42" Type="http://schemas.openxmlformats.org/officeDocument/2006/relationships/ctrlProp" Target="../ctrlProps/ctrlProp147.xml"/><Relationship Id="rId47" Type="http://schemas.openxmlformats.org/officeDocument/2006/relationships/ctrlProp" Target="../ctrlProps/ctrlProp152.xml"/><Relationship Id="rId63" Type="http://schemas.openxmlformats.org/officeDocument/2006/relationships/ctrlProp" Target="../ctrlProps/ctrlProp168.xml"/><Relationship Id="rId68" Type="http://schemas.openxmlformats.org/officeDocument/2006/relationships/ctrlProp" Target="../ctrlProps/ctrlProp173.xml"/><Relationship Id="rId84" Type="http://schemas.openxmlformats.org/officeDocument/2006/relationships/ctrlProp" Target="../ctrlProps/ctrlProp189.xml"/><Relationship Id="rId89" Type="http://schemas.openxmlformats.org/officeDocument/2006/relationships/ctrlProp" Target="../ctrlProps/ctrlProp194.xml"/><Relationship Id="rId112" Type="http://schemas.openxmlformats.org/officeDocument/2006/relationships/ctrlProp" Target="../ctrlProps/ctrlProp217.xml"/><Relationship Id="rId16" Type="http://schemas.openxmlformats.org/officeDocument/2006/relationships/ctrlProp" Target="../ctrlProps/ctrlProp121.xml"/><Relationship Id="rId107" Type="http://schemas.openxmlformats.org/officeDocument/2006/relationships/ctrlProp" Target="../ctrlProps/ctrlProp212.xml"/><Relationship Id="rId11" Type="http://schemas.openxmlformats.org/officeDocument/2006/relationships/ctrlProp" Target="../ctrlProps/ctrlProp116.xml"/><Relationship Id="rId32" Type="http://schemas.openxmlformats.org/officeDocument/2006/relationships/ctrlProp" Target="../ctrlProps/ctrlProp137.xml"/><Relationship Id="rId37" Type="http://schemas.openxmlformats.org/officeDocument/2006/relationships/ctrlProp" Target="../ctrlProps/ctrlProp142.xml"/><Relationship Id="rId53" Type="http://schemas.openxmlformats.org/officeDocument/2006/relationships/ctrlProp" Target="../ctrlProps/ctrlProp158.xml"/><Relationship Id="rId58" Type="http://schemas.openxmlformats.org/officeDocument/2006/relationships/ctrlProp" Target="../ctrlProps/ctrlProp163.xml"/><Relationship Id="rId74" Type="http://schemas.openxmlformats.org/officeDocument/2006/relationships/ctrlProp" Target="../ctrlProps/ctrlProp179.xml"/><Relationship Id="rId79" Type="http://schemas.openxmlformats.org/officeDocument/2006/relationships/ctrlProp" Target="../ctrlProps/ctrlProp184.xml"/><Relationship Id="rId102" Type="http://schemas.openxmlformats.org/officeDocument/2006/relationships/ctrlProp" Target="../ctrlProps/ctrlProp207.xml"/><Relationship Id="rId123" Type="http://schemas.openxmlformats.org/officeDocument/2006/relationships/ctrlProp" Target="../ctrlProps/ctrlProp228.xml"/><Relationship Id="rId5" Type="http://schemas.openxmlformats.org/officeDocument/2006/relationships/ctrlProp" Target="../ctrlProps/ctrlProp110.xml"/><Relationship Id="rId90" Type="http://schemas.openxmlformats.org/officeDocument/2006/relationships/ctrlProp" Target="../ctrlProps/ctrlProp195.xml"/><Relationship Id="rId95" Type="http://schemas.openxmlformats.org/officeDocument/2006/relationships/ctrlProp" Target="../ctrlProps/ctrlProp200.xml"/><Relationship Id="rId22" Type="http://schemas.openxmlformats.org/officeDocument/2006/relationships/ctrlProp" Target="../ctrlProps/ctrlProp127.xml"/><Relationship Id="rId27" Type="http://schemas.openxmlformats.org/officeDocument/2006/relationships/ctrlProp" Target="../ctrlProps/ctrlProp132.xml"/><Relationship Id="rId43" Type="http://schemas.openxmlformats.org/officeDocument/2006/relationships/ctrlProp" Target="../ctrlProps/ctrlProp148.xml"/><Relationship Id="rId48" Type="http://schemas.openxmlformats.org/officeDocument/2006/relationships/ctrlProp" Target="../ctrlProps/ctrlProp153.xml"/><Relationship Id="rId64" Type="http://schemas.openxmlformats.org/officeDocument/2006/relationships/ctrlProp" Target="../ctrlProps/ctrlProp169.xml"/><Relationship Id="rId69" Type="http://schemas.openxmlformats.org/officeDocument/2006/relationships/ctrlProp" Target="../ctrlProps/ctrlProp174.xml"/><Relationship Id="rId113" Type="http://schemas.openxmlformats.org/officeDocument/2006/relationships/ctrlProp" Target="../ctrlProps/ctrlProp218.xml"/><Relationship Id="rId118" Type="http://schemas.openxmlformats.org/officeDocument/2006/relationships/ctrlProp" Target="../ctrlProps/ctrlProp223.xml"/><Relationship Id="rId80" Type="http://schemas.openxmlformats.org/officeDocument/2006/relationships/ctrlProp" Target="../ctrlProps/ctrlProp185.xml"/><Relationship Id="rId85" Type="http://schemas.openxmlformats.org/officeDocument/2006/relationships/ctrlProp" Target="../ctrlProps/ctrlProp190.xml"/><Relationship Id="rId12" Type="http://schemas.openxmlformats.org/officeDocument/2006/relationships/ctrlProp" Target="../ctrlProps/ctrlProp117.xml"/><Relationship Id="rId17" Type="http://schemas.openxmlformats.org/officeDocument/2006/relationships/ctrlProp" Target="../ctrlProps/ctrlProp122.xml"/><Relationship Id="rId33" Type="http://schemas.openxmlformats.org/officeDocument/2006/relationships/ctrlProp" Target="../ctrlProps/ctrlProp138.xml"/><Relationship Id="rId38" Type="http://schemas.openxmlformats.org/officeDocument/2006/relationships/ctrlProp" Target="../ctrlProps/ctrlProp143.xml"/><Relationship Id="rId59" Type="http://schemas.openxmlformats.org/officeDocument/2006/relationships/ctrlProp" Target="../ctrlProps/ctrlProp164.xml"/><Relationship Id="rId103" Type="http://schemas.openxmlformats.org/officeDocument/2006/relationships/ctrlProp" Target="../ctrlProps/ctrlProp208.xml"/><Relationship Id="rId108" Type="http://schemas.openxmlformats.org/officeDocument/2006/relationships/ctrlProp" Target="../ctrlProps/ctrlProp213.xml"/><Relationship Id="rId124" Type="http://schemas.openxmlformats.org/officeDocument/2006/relationships/ctrlProp" Target="../ctrlProps/ctrlProp229.xml"/><Relationship Id="rId54" Type="http://schemas.openxmlformats.org/officeDocument/2006/relationships/ctrlProp" Target="../ctrlProps/ctrlProp159.xml"/><Relationship Id="rId70" Type="http://schemas.openxmlformats.org/officeDocument/2006/relationships/ctrlProp" Target="../ctrlProps/ctrlProp175.xml"/><Relationship Id="rId75" Type="http://schemas.openxmlformats.org/officeDocument/2006/relationships/ctrlProp" Target="../ctrlProps/ctrlProp180.xml"/><Relationship Id="rId91" Type="http://schemas.openxmlformats.org/officeDocument/2006/relationships/ctrlProp" Target="../ctrlProps/ctrlProp196.xml"/><Relationship Id="rId96" Type="http://schemas.openxmlformats.org/officeDocument/2006/relationships/ctrlProp" Target="../ctrlProps/ctrlProp20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11.xml"/><Relationship Id="rId23" Type="http://schemas.openxmlformats.org/officeDocument/2006/relationships/ctrlProp" Target="../ctrlProps/ctrlProp128.xml"/><Relationship Id="rId28" Type="http://schemas.openxmlformats.org/officeDocument/2006/relationships/ctrlProp" Target="../ctrlProps/ctrlProp133.xml"/><Relationship Id="rId49" Type="http://schemas.openxmlformats.org/officeDocument/2006/relationships/ctrlProp" Target="../ctrlProps/ctrlProp154.xml"/><Relationship Id="rId114" Type="http://schemas.openxmlformats.org/officeDocument/2006/relationships/ctrlProp" Target="../ctrlProps/ctrlProp219.xml"/><Relationship Id="rId119" Type="http://schemas.openxmlformats.org/officeDocument/2006/relationships/ctrlProp" Target="../ctrlProps/ctrlProp224.xml"/><Relationship Id="rId44" Type="http://schemas.openxmlformats.org/officeDocument/2006/relationships/ctrlProp" Target="../ctrlProps/ctrlProp149.xml"/><Relationship Id="rId60" Type="http://schemas.openxmlformats.org/officeDocument/2006/relationships/ctrlProp" Target="../ctrlProps/ctrlProp165.xml"/><Relationship Id="rId65" Type="http://schemas.openxmlformats.org/officeDocument/2006/relationships/ctrlProp" Target="../ctrlProps/ctrlProp170.xml"/><Relationship Id="rId81" Type="http://schemas.openxmlformats.org/officeDocument/2006/relationships/ctrlProp" Target="../ctrlProps/ctrlProp186.xml"/><Relationship Id="rId86" Type="http://schemas.openxmlformats.org/officeDocument/2006/relationships/ctrlProp" Target="../ctrlProps/ctrlProp191.xml"/><Relationship Id="rId4" Type="http://schemas.openxmlformats.org/officeDocument/2006/relationships/ctrlProp" Target="../ctrlProps/ctrlProp109.xml"/><Relationship Id="rId9" Type="http://schemas.openxmlformats.org/officeDocument/2006/relationships/ctrlProp" Target="../ctrlProps/ctrlProp114.xml"/><Relationship Id="rId13" Type="http://schemas.openxmlformats.org/officeDocument/2006/relationships/ctrlProp" Target="../ctrlProps/ctrlProp118.xml"/><Relationship Id="rId18" Type="http://schemas.openxmlformats.org/officeDocument/2006/relationships/ctrlProp" Target="../ctrlProps/ctrlProp123.xml"/><Relationship Id="rId39" Type="http://schemas.openxmlformats.org/officeDocument/2006/relationships/ctrlProp" Target="../ctrlProps/ctrlProp144.xml"/><Relationship Id="rId109" Type="http://schemas.openxmlformats.org/officeDocument/2006/relationships/ctrlProp" Target="../ctrlProps/ctrlProp214.xml"/><Relationship Id="rId34" Type="http://schemas.openxmlformats.org/officeDocument/2006/relationships/ctrlProp" Target="../ctrlProps/ctrlProp139.xml"/><Relationship Id="rId50" Type="http://schemas.openxmlformats.org/officeDocument/2006/relationships/ctrlProp" Target="../ctrlProps/ctrlProp155.xml"/><Relationship Id="rId55" Type="http://schemas.openxmlformats.org/officeDocument/2006/relationships/ctrlProp" Target="../ctrlProps/ctrlProp160.xml"/><Relationship Id="rId76" Type="http://schemas.openxmlformats.org/officeDocument/2006/relationships/ctrlProp" Target="../ctrlProps/ctrlProp181.xml"/><Relationship Id="rId97" Type="http://schemas.openxmlformats.org/officeDocument/2006/relationships/ctrlProp" Target="../ctrlProps/ctrlProp202.xml"/><Relationship Id="rId104" Type="http://schemas.openxmlformats.org/officeDocument/2006/relationships/ctrlProp" Target="../ctrlProps/ctrlProp209.xml"/><Relationship Id="rId120" Type="http://schemas.openxmlformats.org/officeDocument/2006/relationships/ctrlProp" Target="../ctrlProps/ctrlProp225.xml"/><Relationship Id="rId7" Type="http://schemas.openxmlformats.org/officeDocument/2006/relationships/ctrlProp" Target="../ctrlProps/ctrlProp112.xml"/><Relationship Id="rId71" Type="http://schemas.openxmlformats.org/officeDocument/2006/relationships/ctrlProp" Target="../ctrlProps/ctrlProp176.xml"/><Relationship Id="rId92" Type="http://schemas.openxmlformats.org/officeDocument/2006/relationships/ctrlProp" Target="../ctrlProps/ctrlProp197.xml"/><Relationship Id="rId2" Type="http://schemas.openxmlformats.org/officeDocument/2006/relationships/drawing" Target="../drawings/drawing3.xml"/><Relationship Id="rId29" Type="http://schemas.openxmlformats.org/officeDocument/2006/relationships/ctrlProp" Target="../ctrlProps/ctrlProp134.xml"/><Relationship Id="rId24" Type="http://schemas.openxmlformats.org/officeDocument/2006/relationships/ctrlProp" Target="../ctrlProps/ctrlProp129.xml"/><Relationship Id="rId40" Type="http://schemas.openxmlformats.org/officeDocument/2006/relationships/ctrlProp" Target="../ctrlProps/ctrlProp145.xml"/><Relationship Id="rId45" Type="http://schemas.openxmlformats.org/officeDocument/2006/relationships/ctrlProp" Target="../ctrlProps/ctrlProp150.xml"/><Relationship Id="rId66" Type="http://schemas.openxmlformats.org/officeDocument/2006/relationships/ctrlProp" Target="../ctrlProps/ctrlProp171.xml"/><Relationship Id="rId87" Type="http://schemas.openxmlformats.org/officeDocument/2006/relationships/ctrlProp" Target="../ctrlProps/ctrlProp192.xml"/><Relationship Id="rId110" Type="http://schemas.openxmlformats.org/officeDocument/2006/relationships/ctrlProp" Target="../ctrlProps/ctrlProp215.xml"/><Relationship Id="rId115" Type="http://schemas.openxmlformats.org/officeDocument/2006/relationships/ctrlProp" Target="../ctrlProps/ctrlProp220.xml"/><Relationship Id="rId61" Type="http://schemas.openxmlformats.org/officeDocument/2006/relationships/ctrlProp" Target="../ctrlProps/ctrlProp166.xml"/><Relationship Id="rId82" Type="http://schemas.openxmlformats.org/officeDocument/2006/relationships/ctrlProp" Target="../ctrlProps/ctrlProp187.xml"/><Relationship Id="rId19" Type="http://schemas.openxmlformats.org/officeDocument/2006/relationships/ctrlProp" Target="../ctrlProps/ctrlProp124.xml"/><Relationship Id="rId14" Type="http://schemas.openxmlformats.org/officeDocument/2006/relationships/ctrlProp" Target="../ctrlProps/ctrlProp119.xml"/><Relationship Id="rId30" Type="http://schemas.openxmlformats.org/officeDocument/2006/relationships/ctrlProp" Target="../ctrlProps/ctrlProp135.xml"/><Relationship Id="rId35" Type="http://schemas.openxmlformats.org/officeDocument/2006/relationships/ctrlProp" Target="../ctrlProps/ctrlProp140.xml"/><Relationship Id="rId56" Type="http://schemas.openxmlformats.org/officeDocument/2006/relationships/ctrlProp" Target="../ctrlProps/ctrlProp161.xml"/><Relationship Id="rId77" Type="http://schemas.openxmlformats.org/officeDocument/2006/relationships/ctrlProp" Target="../ctrlProps/ctrlProp182.xml"/><Relationship Id="rId100" Type="http://schemas.openxmlformats.org/officeDocument/2006/relationships/ctrlProp" Target="../ctrlProps/ctrlProp205.xml"/><Relationship Id="rId105" Type="http://schemas.openxmlformats.org/officeDocument/2006/relationships/ctrlProp" Target="../ctrlProps/ctrlProp210.xml"/><Relationship Id="rId8" Type="http://schemas.openxmlformats.org/officeDocument/2006/relationships/ctrlProp" Target="../ctrlProps/ctrlProp113.xml"/><Relationship Id="rId51" Type="http://schemas.openxmlformats.org/officeDocument/2006/relationships/ctrlProp" Target="../ctrlProps/ctrlProp156.xml"/><Relationship Id="rId72" Type="http://schemas.openxmlformats.org/officeDocument/2006/relationships/ctrlProp" Target="../ctrlProps/ctrlProp177.xml"/><Relationship Id="rId93" Type="http://schemas.openxmlformats.org/officeDocument/2006/relationships/ctrlProp" Target="../ctrlProps/ctrlProp198.xml"/><Relationship Id="rId98" Type="http://schemas.openxmlformats.org/officeDocument/2006/relationships/ctrlProp" Target="../ctrlProps/ctrlProp203.xml"/><Relationship Id="rId121" Type="http://schemas.openxmlformats.org/officeDocument/2006/relationships/ctrlProp" Target="../ctrlProps/ctrlProp226.xml"/><Relationship Id="rId3" Type="http://schemas.openxmlformats.org/officeDocument/2006/relationships/vmlDrawing" Target="../drawings/vmlDrawing3.vml"/><Relationship Id="rId25" Type="http://schemas.openxmlformats.org/officeDocument/2006/relationships/ctrlProp" Target="../ctrlProps/ctrlProp130.xml"/><Relationship Id="rId46" Type="http://schemas.openxmlformats.org/officeDocument/2006/relationships/ctrlProp" Target="../ctrlProps/ctrlProp151.xml"/><Relationship Id="rId67" Type="http://schemas.openxmlformats.org/officeDocument/2006/relationships/ctrlProp" Target="../ctrlProps/ctrlProp172.xml"/><Relationship Id="rId116" Type="http://schemas.openxmlformats.org/officeDocument/2006/relationships/ctrlProp" Target="../ctrlProps/ctrlProp221.xml"/><Relationship Id="rId20" Type="http://schemas.openxmlformats.org/officeDocument/2006/relationships/ctrlProp" Target="../ctrlProps/ctrlProp125.xml"/><Relationship Id="rId41" Type="http://schemas.openxmlformats.org/officeDocument/2006/relationships/ctrlProp" Target="../ctrlProps/ctrlProp146.xml"/><Relationship Id="rId62" Type="http://schemas.openxmlformats.org/officeDocument/2006/relationships/ctrlProp" Target="../ctrlProps/ctrlProp167.xml"/><Relationship Id="rId83" Type="http://schemas.openxmlformats.org/officeDocument/2006/relationships/ctrlProp" Target="../ctrlProps/ctrlProp188.xml"/><Relationship Id="rId88" Type="http://schemas.openxmlformats.org/officeDocument/2006/relationships/ctrlProp" Target="../ctrlProps/ctrlProp193.xml"/><Relationship Id="rId111" Type="http://schemas.openxmlformats.org/officeDocument/2006/relationships/ctrlProp" Target="../ctrlProps/ctrlProp216.xml"/><Relationship Id="rId15" Type="http://schemas.openxmlformats.org/officeDocument/2006/relationships/ctrlProp" Target="../ctrlProps/ctrlProp120.xml"/><Relationship Id="rId36" Type="http://schemas.openxmlformats.org/officeDocument/2006/relationships/ctrlProp" Target="../ctrlProps/ctrlProp141.xml"/><Relationship Id="rId57" Type="http://schemas.openxmlformats.org/officeDocument/2006/relationships/ctrlProp" Target="../ctrlProps/ctrlProp162.xml"/><Relationship Id="rId106" Type="http://schemas.openxmlformats.org/officeDocument/2006/relationships/ctrlProp" Target="../ctrlProps/ctrlProp211.xml"/><Relationship Id="rId10" Type="http://schemas.openxmlformats.org/officeDocument/2006/relationships/ctrlProp" Target="../ctrlProps/ctrlProp115.xml"/><Relationship Id="rId31" Type="http://schemas.openxmlformats.org/officeDocument/2006/relationships/ctrlProp" Target="../ctrlProps/ctrlProp136.xml"/><Relationship Id="rId52" Type="http://schemas.openxmlformats.org/officeDocument/2006/relationships/ctrlProp" Target="../ctrlProps/ctrlProp157.xml"/><Relationship Id="rId73" Type="http://schemas.openxmlformats.org/officeDocument/2006/relationships/ctrlProp" Target="../ctrlProps/ctrlProp178.xml"/><Relationship Id="rId78" Type="http://schemas.openxmlformats.org/officeDocument/2006/relationships/ctrlProp" Target="../ctrlProps/ctrlProp183.xml"/><Relationship Id="rId94" Type="http://schemas.openxmlformats.org/officeDocument/2006/relationships/ctrlProp" Target="../ctrlProps/ctrlProp199.xml"/><Relationship Id="rId99" Type="http://schemas.openxmlformats.org/officeDocument/2006/relationships/ctrlProp" Target="../ctrlProps/ctrlProp204.xml"/><Relationship Id="rId101" Type="http://schemas.openxmlformats.org/officeDocument/2006/relationships/ctrlProp" Target="../ctrlProps/ctrlProp206.xml"/><Relationship Id="rId122" Type="http://schemas.openxmlformats.org/officeDocument/2006/relationships/ctrlProp" Target="../ctrlProps/ctrlProp227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39.xml"/><Relationship Id="rId18" Type="http://schemas.openxmlformats.org/officeDocument/2006/relationships/ctrlProp" Target="../ctrlProps/ctrlProp244.xml"/><Relationship Id="rId26" Type="http://schemas.openxmlformats.org/officeDocument/2006/relationships/ctrlProp" Target="../ctrlProps/ctrlProp252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247.xml"/><Relationship Id="rId34" Type="http://schemas.openxmlformats.org/officeDocument/2006/relationships/ctrlProp" Target="../ctrlProps/ctrlProp260.xml"/><Relationship Id="rId7" Type="http://schemas.openxmlformats.org/officeDocument/2006/relationships/ctrlProp" Target="../ctrlProps/ctrlProp233.xml"/><Relationship Id="rId12" Type="http://schemas.openxmlformats.org/officeDocument/2006/relationships/ctrlProp" Target="../ctrlProps/ctrlProp238.xml"/><Relationship Id="rId17" Type="http://schemas.openxmlformats.org/officeDocument/2006/relationships/ctrlProp" Target="../ctrlProps/ctrlProp243.xml"/><Relationship Id="rId25" Type="http://schemas.openxmlformats.org/officeDocument/2006/relationships/ctrlProp" Target="../ctrlProps/ctrlProp251.xml"/><Relationship Id="rId33" Type="http://schemas.openxmlformats.org/officeDocument/2006/relationships/ctrlProp" Target="../ctrlProps/ctrlProp259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242.xml"/><Relationship Id="rId20" Type="http://schemas.openxmlformats.org/officeDocument/2006/relationships/ctrlProp" Target="../ctrlProps/ctrlProp246.xml"/><Relationship Id="rId29" Type="http://schemas.openxmlformats.org/officeDocument/2006/relationships/ctrlProp" Target="../ctrlProps/ctrlProp255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32.xml"/><Relationship Id="rId11" Type="http://schemas.openxmlformats.org/officeDocument/2006/relationships/ctrlProp" Target="../ctrlProps/ctrlProp237.xml"/><Relationship Id="rId24" Type="http://schemas.openxmlformats.org/officeDocument/2006/relationships/ctrlProp" Target="../ctrlProps/ctrlProp250.xml"/><Relationship Id="rId32" Type="http://schemas.openxmlformats.org/officeDocument/2006/relationships/ctrlProp" Target="../ctrlProps/ctrlProp258.xml"/><Relationship Id="rId5" Type="http://schemas.openxmlformats.org/officeDocument/2006/relationships/ctrlProp" Target="../ctrlProps/ctrlProp231.xml"/><Relationship Id="rId15" Type="http://schemas.openxmlformats.org/officeDocument/2006/relationships/ctrlProp" Target="../ctrlProps/ctrlProp241.xml"/><Relationship Id="rId23" Type="http://schemas.openxmlformats.org/officeDocument/2006/relationships/ctrlProp" Target="../ctrlProps/ctrlProp249.xml"/><Relationship Id="rId28" Type="http://schemas.openxmlformats.org/officeDocument/2006/relationships/ctrlProp" Target="../ctrlProps/ctrlProp254.xml"/><Relationship Id="rId10" Type="http://schemas.openxmlformats.org/officeDocument/2006/relationships/ctrlProp" Target="../ctrlProps/ctrlProp236.xml"/><Relationship Id="rId19" Type="http://schemas.openxmlformats.org/officeDocument/2006/relationships/ctrlProp" Target="../ctrlProps/ctrlProp245.xml"/><Relationship Id="rId31" Type="http://schemas.openxmlformats.org/officeDocument/2006/relationships/ctrlProp" Target="../ctrlProps/ctrlProp257.xml"/><Relationship Id="rId4" Type="http://schemas.openxmlformats.org/officeDocument/2006/relationships/ctrlProp" Target="../ctrlProps/ctrlProp230.xml"/><Relationship Id="rId9" Type="http://schemas.openxmlformats.org/officeDocument/2006/relationships/ctrlProp" Target="../ctrlProps/ctrlProp235.xml"/><Relationship Id="rId14" Type="http://schemas.openxmlformats.org/officeDocument/2006/relationships/ctrlProp" Target="../ctrlProps/ctrlProp240.xml"/><Relationship Id="rId22" Type="http://schemas.openxmlformats.org/officeDocument/2006/relationships/ctrlProp" Target="../ctrlProps/ctrlProp248.xml"/><Relationship Id="rId27" Type="http://schemas.openxmlformats.org/officeDocument/2006/relationships/ctrlProp" Target="../ctrlProps/ctrlProp253.xml"/><Relationship Id="rId30" Type="http://schemas.openxmlformats.org/officeDocument/2006/relationships/ctrlProp" Target="../ctrlProps/ctrlProp256.xml"/><Relationship Id="rId35" Type="http://schemas.openxmlformats.org/officeDocument/2006/relationships/ctrlProp" Target="../ctrlProps/ctrlProp261.xml"/><Relationship Id="rId8" Type="http://schemas.openxmlformats.org/officeDocument/2006/relationships/ctrlProp" Target="../ctrlProps/ctrlProp234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71.xml"/><Relationship Id="rId18" Type="http://schemas.openxmlformats.org/officeDocument/2006/relationships/ctrlProp" Target="../ctrlProps/ctrlProp276.xml"/><Relationship Id="rId26" Type="http://schemas.openxmlformats.org/officeDocument/2006/relationships/ctrlProp" Target="../ctrlProps/ctrlProp284.xml"/><Relationship Id="rId39" Type="http://schemas.openxmlformats.org/officeDocument/2006/relationships/ctrlProp" Target="../ctrlProps/ctrlProp297.xml"/><Relationship Id="rId21" Type="http://schemas.openxmlformats.org/officeDocument/2006/relationships/ctrlProp" Target="../ctrlProps/ctrlProp279.xml"/><Relationship Id="rId34" Type="http://schemas.openxmlformats.org/officeDocument/2006/relationships/ctrlProp" Target="../ctrlProps/ctrlProp292.xml"/><Relationship Id="rId42" Type="http://schemas.openxmlformats.org/officeDocument/2006/relationships/ctrlProp" Target="../ctrlProps/ctrlProp300.xml"/><Relationship Id="rId47" Type="http://schemas.openxmlformats.org/officeDocument/2006/relationships/ctrlProp" Target="../ctrlProps/ctrlProp305.xml"/><Relationship Id="rId50" Type="http://schemas.openxmlformats.org/officeDocument/2006/relationships/ctrlProp" Target="../ctrlProps/ctrlProp308.xml"/><Relationship Id="rId55" Type="http://schemas.openxmlformats.org/officeDocument/2006/relationships/ctrlProp" Target="../ctrlProps/ctrlProp313.xml"/><Relationship Id="rId7" Type="http://schemas.openxmlformats.org/officeDocument/2006/relationships/ctrlProp" Target="../ctrlProps/ctrlProp265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274.xml"/><Relationship Id="rId29" Type="http://schemas.openxmlformats.org/officeDocument/2006/relationships/ctrlProp" Target="../ctrlProps/ctrlProp287.xml"/><Relationship Id="rId11" Type="http://schemas.openxmlformats.org/officeDocument/2006/relationships/ctrlProp" Target="../ctrlProps/ctrlProp269.xml"/><Relationship Id="rId24" Type="http://schemas.openxmlformats.org/officeDocument/2006/relationships/ctrlProp" Target="../ctrlProps/ctrlProp282.xml"/><Relationship Id="rId32" Type="http://schemas.openxmlformats.org/officeDocument/2006/relationships/ctrlProp" Target="../ctrlProps/ctrlProp290.xml"/><Relationship Id="rId37" Type="http://schemas.openxmlformats.org/officeDocument/2006/relationships/ctrlProp" Target="../ctrlProps/ctrlProp295.xml"/><Relationship Id="rId40" Type="http://schemas.openxmlformats.org/officeDocument/2006/relationships/ctrlProp" Target="../ctrlProps/ctrlProp298.xml"/><Relationship Id="rId45" Type="http://schemas.openxmlformats.org/officeDocument/2006/relationships/ctrlProp" Target="../ctrlProps/ctrlProp303.xml"/><Relationship Id="rId53" Type="http://schemas.openxmlformats.org/officeDocument/2006/relationships/ctrlProp" Target="../ctrlProps/ctrlProp311.xml"/><Relationship Id="rId58" Type="http://schemas.openxmlformats.org/officeDocument/2006/relationships/ctrlProp" Target="../ctrlProps/ctrlProp316.xml"/><Relationship Id="rId5" Type="http://schemas.openxmlformats.org/officeDocument/2006/relationships/ctrlProp" Target="../ctrlProps/ctrlProp263.xml"/><Relationship Id="rId19" Type="http://schemas.openxmlformats.org/officeDocument/2006/relationships/ctrlProp" Target="../ctrlProps/ctrlProp277.xml"/><Relationship Id="rId4" Type="http://schemas.openxmlformats.org/officeDocument/2006/relationships/ctrlProp" Target="../ctrlProps/ctrlProp262.xml"/><Relationship Id="rId9" Type="http://schemas.openxmlformats.org/officeDocument/2006/relationships/ctrlProp" Target="../ctrlProps/ctrlProp267.xml"/><Relationship Id="rId14" Type="http://schemas.openxmlformats.org/officeDocument/2006/relationships/ctrlProp" Target="../ctrlProps/ctrlProp272.xml"/><Relationship Id="rId22" Type="http://schemas.openxmlformats.org/officeDocument/2006/relationships/ctrlProp" Target="../ctrlProps/ctrlProp280.xml"/><Relationship Id="rId27" Type="http://schemas.openxmlformats.org/officeDocument/2006/relationships/ctrlProp" Target="../ctrlProps/ctrlProp285.xml"/><Relationship Id="rId30" Type="http://schemas.openxmlformats.org/officeDocument/2006/relationships/ctrlProp" Target="../ctrlProps/ctrlProp288.xml"/><Relationship Id="rId35" Type="http://schemas.openxmlformats.org/officeDocument/2006/relationships/ctrlProp" Target="../ctrlProps/ctrlProp293.xml"/><Relationship Id="rId43" Type="http://schemas.openxmlformats.org/officeDocument/2006/relationships/ctrlProp" Target="../ctrlProps/ctrlProp301.xml"/><Relationship Id="rId48" Type="http://schemas.openxmlformats.org/officeDocument/2006/relationships/ctrlProp" Target="../ctrlProps/ctrlProp306.xml"/><Relationship Id="rId56" Type="http://schemas.openxmlformats.org/officeDocument/2006/relationships/ctrlProp" Target="../ctrlProps/ctrlProp314.xml"/><Relationship Id="rId8" Type="http://schemas.openxmlformats.org/officeDocument/2006/relationships/ctrlProp" Target="../ctrlProps/ctrlProp266.xml"/><Relationship Id="rId51" Type="http://schemas.openxmlformats.org/officeDocument/2006/relationships/ctrlProp" Target="../ctrlProps/ctrlProp309.xml"/><Relationship Id="rId3" Type="http://schemas.openxmlformats.org/officeDocument/2006/relationships/vmlDrawing" Target="../drawings/vmlDrawing5.vml"/><Relationship Id="rId12" Type="http://schemas.openxmlformats.org/officeDocument/2006/relationships/ctrlProp" Target="../ctrlProps/ctrlProp270.xml"/><Relationship Id="rId17" Type="http://schemas.openxmlformats.org/officeDocument/2006/relationships/ctrlProp" Target="../ctrlProps/ctrlProp275.xml"/><Relationship Id="rId25" Type="http://schemas.openxmlformats.org/officeDocument/2006/relationships/ctrlProp" Target="../ctrlProps/ctrlProp283.xml"/><Relationship Id="rId33" Type="http://schemas.openxmlformats.org/officeDocument/2006/relationships/ctrlProp" Target="../ctrlProps/ctrlProp291.xml"/><Relationship Id="rId38" Type="http://schemas.openxmlformats.org/officeDocument/2006/relationships/ctrlProp" Target="../ctrlProps/ctrlProp296.xml"/><Relationship Id="rId46" Type="http://schemas.openxmlformats.org/officeDocument/2006/relationships/ctrlProp" Target="../ctrlProps/ctrlProp304.xml"/><Relationship Id="rId59" Type="http://schemas.openxmlformats.org/officeDocument/2006/relationships/ctrlProp" Target="../ctrlProps/ctrlProp317.xml"/><Relationship Id="rId20" Type="http://schemas.openxmlformats.org/officeDocument/2006/relationships/ctrlProp" Target="../ctrlProps/ctrlProp278.xml"/><Relationship Id="rId41" Type="http://schemas.openxmlformats.org/officeDocument/2006/relationships/ctrlProp" Target="../ctrlProps/ctrlProp299.xml"/><Relationship Id="rId54" Type="http://schemas.openxmlformats.org/officeDocument/2006/relationships/ctrlProp" Target="../ctrlProps/ctrlProp312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264.xml"/><Relationship Id="rId15" Type="http://schemas.openxmlformats.org/officeDocument/2006/relationships/ctrlProp" Target="../ctrlProps/ctrlProp273.xml"/><Relationship Id="rId23" Type="http://schemas.openxmlformats.org/officeDocument/2006/relationships/ctrlProp" Target="../ctrlProps/ctrlProp281.xml"/><Relationship Id="rId28" Type="http://schemas.openxmlformats.org/officeDocument/2006/relationships/ctrlProp" Target="../ctrlProps/ctrlProp286.xml"/><Relationship Id="rId36" Type="http://schemas.openxmlformats.org/officeDocument/2006/relationships/ctrlProp" Target="../ctrlProps/ctrlProp294.xml"/><Relationship Id="rId49" Type="http://schemas.openxmlformats.org/officeDocument/2006/relationships/ctrlProp" Target="../ctrlProps/ctrlProp307.xml"/><Relationship Id="rId57" Type="http://schemas.openxmlformats.org/officeDocument/2006/relationships/ctrlProp" Target="../ctrlProps/ctrlProp315.xml"/><Relationship Id="rId10" Type="http://schemas.openxmlformats.org/officeDocument/2006/relationships/ctrlProp" Target="../ctrlProps/ctrlProp268.xml"/><Relationship Id="rId31" Type="http://schemas.openxmlformats.org/officeDocument/2006/relationships/ctrlProp" Target="../ctrlProps/ctrlProp289.xml"/><Relationship Id="rId44" Type="http://schemas.openxmlformats.org/officeDocument/2006/relationships/ctrlProp" Target="../ctrlProps/ctrlProp302.xml"/><Relationship Id="rId52" Type="http://schemas.openxmlformats.org/officeDocument/2006/relationships/ctrlProp" Target="../ctrlProps/ctrlProp310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27.xml"/><Relationship Id="rId18" Type="http://schemas.openxmlformats.org/officeDocument/2006/relationships/ctrlProp" Target="../ctrlProps/ctrlProp332.xml"/><Relationship Id="rId26" Type="http://schemas.openxmlformats.org/officeDocument/2006/relationships/ctrlProp" Target="../ctrlProps/ctrlProp340.xml"/><Relationship Id="rId39" Type="http://schemas.openxmlformats.org/officeDocument/2006/relationships/ctrlProp" Target="../ctrlProps/ctrlProp353.xml"/><Relationship Id="rId21" Type="http://schemas.openxmlformats.org/officeDocument/2006/relationships/ctrlProp" Target="../ctrlProps/ctrlProp335.xml"/><Relationship Id="rId34" Type="http://schemas.openxmlformats.org/officeDocument/2006/relationships/ctrlProp" Target="../ctrlProps/ctrlProp348.xml"/><Relationship Id="rId42" Type="http://schemas.openxmlformats.org/officeDocument/2006/relationships/ctrlProp" Target="../ctrlProps/ctrlProp356.xml"/><Relationship Id="rId47" Type="http://schemas.openxmlformats.org/officeDocument/2006/relationships/ctrlProp" Target="../ctrlProps/ctrlProp361.xml"/><Relationship Id="rId50" Type="http://schemas.openxmlformats.org/officeDocument/2006/relationships/ctrlProp" Target="../ctrlProps/ctrlProp364.xml"/><Relationship Id="rId7" Type="http://schemas.openxmlformats.org/officeDocument/2006/relationships/ctrlProp" Target="../ctrlProps/ctrlProp321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330.xml"/><Relationship Id="rId29" Type="http://schemas.openxmlformats.org/officeDocument/2006/relationships/ctrlProp" Target="../ctrlProps/ctrlProp343.xml"/><Relationship Id="rId11" Type="http://schemas.openxmlformats.org/officeDocument/2006/relationships/ctrlProp" Target="../ctrlProps/ctrlProp325.xml"/><Relationship Id="rId24" Type="http://schemas.openxmlformats.org/officeDocument/2006/relationships/ctrlProp" Target="../ctrlProps/ctrlProp338.xml"/><Relationship Id="rId32" Type="http://schemas.openxmlformats.org/officeDocument/2006/relationships/ctrlProp" Target="../ctrlProps/ctrlProp346.xml"/><Relationship Id="rId37" Type="http://schemas.openxmlformats.org/officeDocument/2006/relationships/ctrlProp" Target="../ctrlProps/ctrlProp351.xml"/><Relationship Id="rId40" Type="http://schemas.openxmlformats.org/officeDocument/2006/relationships/ctrlProp" Target="../ctrlProps/ctrlProp354.xml"/><Relationship Id="rId45" Type="http://schemas.openxmlformats.org/officeDocument/2006/relationships/ctrlProp" Target="../ctrlProps/ctrlProp359.xml"/><Relationship Id="rId53" Type="http://schemas.openxmlformats.org/officeDocument/2006/relationships/ctrlProp" Target="../ctrlProps/ctrlProp367.xml"/><Relationship Id="rId5" Type="http://schemas.openxmlformats.org/officeDocument/2006/relationships/ctrlProp" Target="../ctrlProps/ctrlProp319.xml"/><Relationship Id="rId10" Type="http://schemas.openxmlformats.org/officeDocument/2006/relationships/ctrlProp" Target="../ctrlProps/ctrlProp324.xml"/><Relationship Id="rId19" Type="http://schemas.openxmlformats.org/officeDocument/2006/relationships/ctrlProp" Target="../ctrlProps/ctrlProp333.xml"/><Relationship Id="rId31" Type="http://schemas.openxmlformats.org/officeDocument/2006/relationships/ctrlProp" Target="../ctrlProps/ctrlProp345.xml"/><Relationship Id="rId44" Type="http://schemas.openxmlformats.org/officeDocument/2006/relationships/ctrlProp" Target="../ctrlProps/ctrlProp358.xml"/><Relationship Id="rId52" Type="http://schemas.openxmlformats.org/officeDocument/2006/relationships/ctrlProp" Target="../ctrlProps/ctrlProp366.xml"/><Relationship Id="rId4" Type="http://schemas.openxmlformats.org/officeDocument/2006/relationships/ctrlProp" Target="../ctrlProps/ctrlProp318.xml"/><Relationship Id="rId9" Type="http://schemas.openxmlformats.org/officeDocument/2006/relationships/ctrlProp" Target="../ctrlProps/ctrlProp323.xml"/><Relationship Id="rId14" Type="http://schemas.openxmlformats.org/officeDocument/2006/relationships/ctrlProp" Target="../ctrlProps/ctrlProp328.xml"/><Relationship Id="rId22" Type="http://schemas.openxmlformats.org/officeDocument/2006/relationships/ctrlProp" Target="../ctrlProps/ctrlProp336.xml"/><Relationship Id="rId27" Type="http://schemas.openxmlformats.org/officeDocument/2006/relationships/ctrlProp" Target="../ctrlProps/ctrlProp341.xml"/><Relationship Id="rId30" Type="http://schemas.openxmlformats.org/officeDocument/2006/relationships/ctrlProp" Target="../ctrlProps/ctrlProp344.xml"/><Relationship Id="rId35" Type="http://schemas.openxmlformats.org/officeDocument/2006/relationships/ctrlProp" Target="../ctrlProps/ctrlProp349.xml"/><Relationship Id="rId43" Type="http://schemas.openxmlformats.org/officeDocument/2006/relationships/ctrlProp" Target="../ctrlProps/ctrlProp357.xml"/><Relationship Id="rId48" Type="http://schemas.openxmlformats.org/officeDocument/2006/relationships/ctrlProp" Target="../ctrlProps/ctrlProp362.xml"/><Relationship Id="rId8" Type="http://schemas.openxmlformats.org/officeDocument/2006/relationships/ctrlProp" Target="../ctrlProps/ctrlProp322.xml"/><Relationship Id="rId51" Type="http://schemas.openxmlformats.org/officeDocument/2006/relationships/ctrlProp" Target="../ctrlProps/ctrlProp365.xml"/><Relationship Id="rId3" Type="http://schemas.openxmlformats.org/officeDocument/2006/relationships/vmlDrawing" Target="../drawings/vmlDrawing6.vml"/><Relationship Id="rId12" Type="http://schemas.openxmlformats.org/officeDocument/2006/relationships/ctrlProp" Target="../ctrlProps/ctrlProp326.xml"/><Relationship Id="rId17" Type="http://schemas.openxmlformats.org/officeDocument/2006/relationships/ctrlProp" Target="../ctrlProps/ctrlProp331.xml"/><Relationship Id="rId25" Type="http://schemas.openxmlformats.org/officeDocument/2006/relationships/ctrlProp" Target="../ctrlProps/ctrlProp339.xml"/><Relationship Id="rId33" Type="http://schemas.openxmlformats.org/officeDocument/2006/relationships/ctrlProp" Target="../ctrlProps/ctrlProp347.xml"/><Relationship Id="rId38" Type="http://schemas.openxmlformats.org/officeDocument/2006/relationships/ctrlProp" Target="../ctrlProps/ctrlProp352.xml"/><Relationship Id="rId46" Type="http://schemas.openxmlformats.org/officeDocument/2006/relationships/ctrlProp" Target="../ctrlProps/ctrlProp360.xml"/><Relationship Id="rId20" Type="http://schemas.openxmlformats.org/officeDocument/2006/relationships/ctrlProp" Target="../ctrlProps/ctrlProp334.xml"/><Relationship Id="rId41" Type="http://schemas.openxmlformats.org/officeDocument/2006/relationships/ctrlProp" Target="../ctrlProps/ctrlProp35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20.xml"/><Relationship Id="rId15" Type="http://schemas.openxmlformats.org/officeDocument/2006/relationships/ctrlProp" Target="../ctrlProps/ctrlProp329.xml"/><Relationship Id="rId23" Type="http://schemas.openxmlformats.org/officeDocument/2006/relationships/ctrlProp" Target="../ctrlProps/ctrlProp337.xml"/><Relationship Id="rId28" Type="http://schemas.openxmlformats.org/officeDocument/2006/relationships/ctrlProp" Target="../ctrlProps/ctrlProp342.xml"/><Relationship Id="rId36" Type="http://schemas.openxmlformats.org/officeDocument/2006/relationships/ctrlProp" Target="../ctrlProps/ctrlProp350.xml"/><Relationship Id="rId49" Type="http://schemas.openxmlformats.org/officeDocument/2006/relationships/ctrlProp" Target="../ctrlProps/ctrlProp363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390.xml"/><Relationship Id="rId21" Type="http://schemas.openxmlformats.org/officeDocument/2006/relationships/ctrlProp" Target="../ctrlProps/ctrlProp385.xml"/><Relationship Id="rId42" Type="http://schemas.openxmlformats.org/officeDocument/2006/relationships/ctrlProp" Target="../ctrlProps/ctrlProp406.xml"/><Relationship Id="rId47" Type="http://schemas.openxmlformats.org/officeDocument/2006/relationships/ctrlProp" Target="../ctrlProps/ctrlProp411.xml"/><Relationship Id="rId63" Type="http://schemas.openxmlformats.org/officeDocument/2006/relationships/ctrlProp" Target="../ctrlProps/ctrlProp427.xml"/><Relationship Id="rId68" Type="http://schemas.openxmlformats.org/officeDocument/2006/relationships/ctrlProp" Target="../ctrlProps/ctrlProp432.xml"/><Relationship Id="rId84" Type="http://schemas.openxmlformats.org/officeDocument/2006/relationships/ctrlProp" Target="../ctrlProps/ctrlProp448.xml"/><Relationship Id="rId89" Type="http://schemas.openxmlformats.org/officeDocument/2006/relationships/ctrlProp" Target="../ctrlProps/ctrlProp453.xml"/><Relationship Id="rId16" Type="http://schemas.openxmlformats.org/officeDocument/2006/relationships/ctrlProp" Target="../ctrlProps/ctrlProp380.xml"/><Relationship Id="rId11" Type="http://schemas.openxmlformats.org/officeDocument/2006/relationships/ctrlProp" Target="../ctrlProps/ctrlProp375.xml"/><Relationship Id="rId32" Type="http://schemas.openxmlformats.org/officeDocument/2006/relationships/ctrlProp" Target="../ctrlProps/ctrlProp396.xml"/><Relationship Id="rId37" Type="http://schemas.openxmlformats.org/officeDocument/2006/relationships/ctrlProp" Target="../ctrlProps/ctrlProp401.xml"/><Relationship Id="rId53" Type="http://schemas.openxmlformats.org/officeDocument/2006/relationships/ctrlProp" Target="../ctrlProps/ctrlProp417.xml"/><Relationship Id="rId58" Type="http://schemas.openxmlformats.org/officeDocument/2006/relationships/ctrlProp" Target="../ctrlProps/ctrlProp422.xml"/><Relationship Id="rId74" Type="http://schemas.openxmlformats.org/officeDocument/2006/relationships/ctrlProp" Target="../ctrlProps/ctrlProp438.xml"/><Relationship Id="rId79" Type="http://schemas.openxmlformats.org/officeDocument/2006/relationships/ctrlProp" Target="../ctrlProps/ctrlProp443.xml"/><Relationship Id="rId5" Type="http://schemas.openxmlformats.org/officeDocument/2006/relationships/ctrlProp" Target="../ctrlProps/ctrlProp369.xml"/><Relationship Id="rId90" Type="http://schemas.openxmlformats.org/officeDocument/2006/relationships/ctrlProp" Target="../ctrlProps/ctrlProp454.xml"/><Relationship Id="rId14" Type="http://schemas.openxmlformats.org/officeDocument/2006/relationships/ctrlProp" Target="../ctrlProps/ctrlProp378.xml"/><Relationship Id="rId22" Type="http://schemas.openxmlformats.org/officeDocument/2006/relationships/ctrlProp" Target="../ctrlProps/ctrlProp386.xml"/><Relationship Id="rId27" Type="http://schemas.openxmlformats.org/officeDocument/2006/relationships/ctrlProp" Target="../ctrlProps/ctrlProp391.xml"/><Relationship Id="rId30" Type="http://schemas.openxmlformats.org/officeDocument/2006/relationships/ctrlProp" Target="../ctrlProps/ctrlProp394.xml"/><Relationship Id="rId35" Type="http://schemas.openxmlformats.org/officeDocument/2006/relationships/ctrlProp" Target="../ctrlProps/ctrlProp399.xml"/><Relationship Id="rId43" Type="http://schemas.openxmlformats.org/officeDocument/2006/relationships/ctrlProp" Target="../ctrlProps/ctrlProp407.xml"/><Relationship Id="rId48" Type="http://schemas.openxmlformats.org/officeDocument/2006/relationships/ctrlProp" Target="../ctrlProps/ctrlProp412.xml"/><Relationship Id="rId56" Type="http://schemas.openxmlformats.org/officeDocument/2006/relationships/ctrlProp" Target="../ctrlProps/ctrlProp420.xml"/><Relationship Id="rId64" Type="http://schemas.openxmlformats.org/officeDocument/2006/relationships/ctrlProp" Target="../ctrlProps/ctrlProp428.xml"/><Relationship Id="rId69" Type="http://schemas.openxmlformats.org/officeDocument/2006/relationships/ctrlProp" Target="../ctrlProps/ctrlProp433.xml"/><Relationship Id="rId77" Type="http://schemas.openxmlformats.org/officeDocument/2006/relationships/ctrlProp" Target="../ctrlProps/ctrlProp441.xml"/><Relationship Id="rId8" Type="http://schemas.openxmlformats.org/officeDocument/2006/relationships/ctrlProp" Target="../ctrlProps/ctrlProp372.xml"/><Relationship Id="rId51" Type="http://schemas.openxmlformats.org/officeDocument/2006/relationships/ctrlProp" Target="../ctrlProps/ctrlProp415.xml"/><Relationship Id="rId72" Type="http://schemas.openxmlformats.org/officeDocument/2006/relationships/ctrlProp" Target="../ctrlProps/ctrlProp436.xml"/><Relationship Id="rId80" Type="http://schemas.openxmlformats.org/officeDocument/2006/relationships/ctrlProp" Target="../ctrlProps/ctrlProp444.xml"/><Relationship Id="rId85" Type="http://schemas.openxmlformats.org/officeDocument/2006/relationships/ctrlProp" Target="../ctrlProps/ctrlProp449.xml"/><Relationship Id="rId3" Type="http://schemas.openxmlformats.org/officeDocument/2006/relationships/vmlDrawing" Target="../drawings/vmlDrawing7.vml"/><Relationship Id="rId12" Type="http://schemas.openxmlformats.org/officeDocument/2006/relationships/ctrlProp" Target="../ctrlProps/ctrlProp376.xml"/><Relationship Id="rId17" Type="http://schemas.openxmlformats.org/officeDocument/2006/relationships/ctrlProp" Target="../ctrlProps/ctrlProp381.xml"/><Relationship Id="rId25" Type="http://schemas.openxmlformats.org/officeDocument/2006/relationships/ctrlProp" Target="../ctrlProps/ctrlProp389.xml"/><Relationship Id="rId33" Type="http://schemas.openxmlformats.org/officeDocument/2006/relationships/ctrlProp" Target="../ctrlProps/ctrlProp397.xml"/><Relationship Id="rId38" Type="http://schemas.openxmlformats.org/officeDocument/2006/relationships/ctrlProp" Target="../ctrlProps/ctrlProp402.xml"/><Relationship Id="rId46" Type="http://schemas.openxmlformats.org/officeDocument/2006/relationships/ctrlProp" Target="../ctrlProps/ctrlProp410.xml"/><Relationship Id="rId59" Type="http://schemas.openxmlformats.org/officeDocument/2006/relationships/ctrlProp" Target="../ctrlProps/ctrlProp423.xml"/><Relationship Id="rId67" Type="http://schemas.openxmlformats.org/officeDocument/2006/relationships/ctrlProp" Target="../ctrlProps/ctrlProp431.xml"/><Relationship Id="rId20" Type="http://schemas.openxmlformats.org/officeDocument/2006/relationships/ctrlProp" Target="../ctrlProps/ctrlProp384.xml"/><Relationship Id="rId41" Type="http://schemas.openxmlformats.org/officeDocument/2006/relationships/ctrlProp" Target="../ctrlProps/ctrlProp405.xml"/><Relationship Id="rId54" Type="http://schemas.openxmlformats.org/officeDocument/2006/relationships/ctrlProp" Target="../ctrlProps/ctrlProp418.xml"/><Relationship Id="rId62" Type="http://schemas.openxmlformats.org/officeDocument/2006/relationships/ctrlProp" Target="../ctrlProps/ctrlProp426.xml"/><Relationship Id="rId70" Type="http://schemas.openxmlformats.org/officeDocument/2006/relationships/ctrlProp" Target="../ctrlProps/ctrlProp434.xml"/><Relationship Id="rId75" Type="http://schemas.openxmlformats.org/officeDocument/2006/relationships/ctrlProp" Target="../ctrlProps/ctrlProp439.xml"/><Relationship Id="rId83" Type="http://schemas.openxmlformats.org/officeDocument/2006/relationships/ctrlProp" Target="../ctrlProps/ctrlProp447.xml"/><Relationship Id="rId88" Type="http://schemas.openxmlformats.org/officeDocument/2006/relationships/ctrlProp" Target="../ctrlProps/ctrlProp452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370.xml"/><Relationship Id="rId15" Type="http://schemas.openxmlformats.org/officeDocument/2006/relationships/ctrlProp" Target="../ctrlProps/ctrlProp379.xml"/><Relationship Id="rId23" Type="http://schemas.openxmlformats.org/officeDocument/2006/relationships/ctrlProp" Target="../ctrlProps/ctrlProp387.xml"/><Relationship Id="rId28" Type="http://schemas.openxmlformats.org/officeDocument/2006/relationships/ctrlProp" Target="../ctrlProps/ctrlProp392.xml"/><Relationship Id="rId36" Type="http://schemas.openxmlformats.org/officeDocument/2006/relationships/ctrlProp" Target="../ctrlProps/ctrlProp400.xml"/><Relationship Id="rId49" Type="http://schemas.openxmlformats.org/officeDocument/2006/relationships/ctrlProp" Target="../ctrlProps/ctrlProp413.xml"/><Relationship Id="rId57" Type="http://schemas.openxmlformats.org/officeDocument/2006/relationships/ctrlProp" Target="../ctrlProps/ctrlProp421.xml"/><Relationship Id="rId10" Type="http://schemas.openxmlformats.org/officeDocument/2006/relationships/ctrlProp" Target="../ctrlProps/ctrlProp374.xml"/><Relationship Id="rId31" Type="http://schemas.openxmlformats.org/officeDocument/2006/relationships/ctrlProp" Target="../ctrlProps/ctrlProp395.xml"/><Relationship Id="rId44" Type="http://schemas.openxmlformats.org/officeDocument/2006/relationships/ctrlProp" Target="../ctrlProps/ctrlProp408.xml"/><Relationship Id="rId52" Type="http://schemas.openxmlformats.org/officeDocument/2006/relationships/ctrlProp" Target="../ctrlProps/ctrlProp416.xml"/><Relationship Id="rId60" Type="http://schemas.openxmlformats.org/officeDocument/2006/relationships/ctrlProp" Target="../ctrlProps/ctrlProp424.xml"/><Relationship Id="rId65" Type="http://schemas.openxmlformats.org/officeDocument/2006/relationships/ctrlProp" Target="../ctrlProps/ctrlProp429.xml"/><Relationship Id="rId73" Type="http://schemas.openxmlformats.org/officeDocument/2006/relationships/ctrlProp" Target="../ctrlProps/ctrlProp437.xml"/><Relationship Id="rId78" Type="http://schemas.openxmlformats.org/officeDocument/2006/relationships/ctrlProp" Target="../ctrlProps/ctrlProp442.xml"/><Relationship Id="rId81" Type="http://schemas.openxmlformats.org/officeDocument/2006/relationships/ctrlProp" Target="../ctrlProps/ctrlProp445.xml"/><Relationship Id="rId86" Type="http://schemas.openxmlformats.org/officeDocument/2006/relationships/ctrlProp" Target="../ctrlProps/ctrlProp450.xml"/><Relationship Id="rId4" Type="http://schemas.openxmlformats.org/officeDocument/2006/relationships/ctrlProp" Target="../ctrlProps/ctrlProp368.xml"/><Relationship Id="rId9" Type="http://schemas.openxmlformats.org/officeDocument/2006/relationships/ctrlProp" Target="../ctrlProps/ctrlProp373.xml"/><Relationship Id="rId13" Type="http://schemas.openxmlformats.org/officeDocument/2006/relationships/ctrlProp" Target="../ctrlProps/ctrlProp377.xml"/><Relationship Id="rId18" Type="http://schemas.openxmlformats.org/officeDocument/2006/relationships/ctrlProp" Target="../ctrlProps/ctrlProp382.xml"/><Relationship Id="rId39" Type="http://schemas.openxmlformats.org/officeDocument/2006/relationships/ctrlProp" Target="../ctrlProps/ctrlProp403.xml"/><Relationship Id="rId34" Type="http://schemas.openxmlformats.org/officeDocument/2006/relationships/ctrlProp" Target="../ctrlProps/ctrlProp398.xml"/><Relationship Id="rId50" Type="http://schemas.openxmlformats.org/officeDocument/2006/relationships/ctrlProp" Target="../ctrlProps/ctrlProp414.xml"/><Relationship Id="rId55" Type="http://schemas.openxmlformats.org/officeDocument/2006/relationships/ctrlProp" Target="../ctrlProps/ctrlProp419.xml"/><Relationship Id="rId76" Type="http://schemas.openxmlformats.org/officeDocument/2006/relationships/ctrlProp" Target="../ctrlProps/ctrlProp440.xml"/><Relationship Id="rId7" Type="http://schemas.openxmlformats.org/officeDocument/2006/relationships/ctrlProp" Target="../ctrlProps/ctrlProp371.xml"/><Relationship Id="rId71" Type="http://schemas.openxmlformats.org/officeDocument/2006/relationships/ctrlProp" Target="../ctrlProps/ctrlProp435.xml"/><Relationship Id="rId2" Type="http://schemas.openxmlformats.org/officeDocument/2006/relationships/drawing" Target="../drawings/drawing7.xml"/><Relationship Id="rId29" Type="http://schemas.openxmlformats.org/officeDocument/2006/relationships/ctrlProp" Target="../ctrlProps/ctrlProp393.xml"/><Relationship Id="rId24" Type="http://schemas.openxmlformats.org/officeDocument/2006/relationships/ctrlProp" Target="../ctrlProps/ctrlProp388.xml"/><Relationship Id="rId40" Type="http://schemas.openxmlformats.org/officeDocument/2006/relationships/ctrlProp" Target="../ctrlProps/ctrlProp404.xml"/><Relationship Id="rId45" Type="http://schemas.openxmlformats.org/officeDocument/2006/relationships/ctrlProp" Target="../ctrlProps/ctrlProp409.xml"/><Relationship Id="rId66" Type="http://schemas.openxmlformats.org/officeDocument/2006/relationships/ctrlProp" Target="../ctrlProps/ctrlProp430.xml"/><Relationship Id="rId87" Type="http://schemas.openxmlformats.org/officeDocument/2006/relationships/ctrlProp" Target="../ctrlProps/ctrlProp451.xml"/><Relationship Id="rId61" Type="http://schemas.openxmlformats.org/officeDocument/2006/relationships/ctrlProp" Target="../ctrlProps/ctrlProp425.xml"/><Relationship Id="rId82" Type="http://schemas.openxmlformats.org/officeDocument/2006/relationships/ctrlProp" Target="../ctrlProps/ctrlProp446.xml"/><Relationship Id="rId19" Type="http://schemas.openxmlformats.org/officeDocument/2006/relationships/ctrlProp" Target="../ctrlProps/ctrlProp38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7" Type="http://schemas.openxmlformats.org/officeDocument/2006/relationships/ctrlProp" Target="../ctrlProps/ctrlProp458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457.xml"/><Relationship Id="rId5" Type="http://schemas.openxmlformats.org/officeDocument/2006/relationships/ctrlProp" Target="../ctrlProps/ctrlProp456.xml"/><Relationship Id="rId4" Type="http://schemas.openxmlformats.org/officeDocument/2006/relationships/ctrlProp" Target="../ctrlProps/ctrlProp455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63.xml"/><Relationship Id="rId3" Type="http://schemas.openxmlformats.org/officeDocument/2006/relationships/vmlDrawing" Target="../drawings/vmlDrawing9.vml"/><Relationship Id="rId7" Type="http://schemas.openxmlformats.org/officeDocument/2006/relationships/ctrlProp" Target="../ctrlProps/ctrlProp462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461.xml"/><Relationship Id="rId5" Type="http://schemas.openxmlformats.org/officeDocument/2006/relationships/ctrlProp" Target="../ctrlProps/ctrlProp460.xml"/><Relationship Id="rId4" Type="http://schemas.openxmlformats.org/officeDocument/2006/relationships/ctrlProp" Target="../ctrlProps/ctrlProp459.xml"/><Relationship Id="rId9" Type="http://schemas.openxmlformats.org/officeDocument/2006/relationships/ctrlProp" Target="../ctrlProps/ctrlProp464.xm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528.xml"/><Relationship Id="rId21" Type="http://schemas.openxmlformats.org/officeDocument/2006/relationships/image" Target="../media/image9.emf"/><Relationship Id="rId42" Type="http://schemas.openxmlformats.org/officeDocument/2006/relationships/control" Target="../activeX/activeX20.xml"/><Relationship Id="rId63" Type="http://schemas.openxmlformats.org/officeDocument/2006/relationships/ctrlProp" Target="../ctrlProps/ctrlProp474.xml"/><Relationship Id="rId84" Type="http://schemas.openxmlformats.org/officeDocument/2006/relationships/ctrlProp" Target="../ctrlProps/ctrlProp495.xml"/><Relationship Id="rId138" Type="http://schemas.openxmlformats.org/officeDocument/2006/relationships/ctrlProp" Target="../ctrlProps/ctrlProp549.xml"/><Relationship Id="rId159" Type="http://schemas.openxmlformats.org/officeDocument/2006/relationships/ctrlProp" Target="../ctrlProps/ctrlProp570.xml"/><Relationship Id="rId170" Type="http://schemas.openxmlformats.org/officeDocument/2006/relationships/ctrlProp" Target="../ctrlProps/ctrlProp581.xml"/><Relationship Id="rId191" Type="http://schemas.openxmlformats.org/officeDocument/2006/relationships/ctrlProp" Target="../ctrlProps/ctrlProp602.xml"/><Relationship Id="rId205" Type="http://schemas.openxmlformats.org/officeDocument/2006/relationships/ctrlProp" Target="../ctrlProps/ctrlProp616.xml"/><Relationship Id="rId226" Type="http://schemas.openxmlformats.org/officeDocument/2006/relationships/ctrlProp" Target="../ctrlProps/ctrlProp637.xml"/><Relationship Id="rId107" Type="http://schemas.openxmlformats.org/officeDocument/2006/relationships/ctrlProp" Target="../ctrlProps/ctrlProp518.xml"/><Relationship Id="rId11" Type="http://schemas.openxmlformats.org/officeDocument/2006/relationships/image" Target="../media/image4.emf"/><Relationship Id="rId32" Type="http://schemas.openxmlformats.org/officeDocument/2006/relationships/control" Target="../activeX/activeX15.xml"/><Relationship Id="rId53" Type="http://schemas.openxmlformats.org/officeDocument/2006/relationships/image" Target="../media/image25.emf"/><Relationship Id="rId74" Type="http://schemas.openxmlformats.org/officeDocument/2006/relationships/ctrlProp" Target="../ctrlProps/ctrlProp485.xml"/><Relationship Id="rId128" Type="http://schemas.openxmlformats.org/officeDocument/2006/relationships/ctrlProp" Target="../ctrlProps/ctrlProp539.xml"/><Relationship Id="rId149" Type="http://schemas.openxmlformats.org/officeDocument/2006/relationships/ctrlProp" Target="../ctrlProps/ctrlProp560.xml"/><Relationship Id="rId5" Type="http://schemas.openxmlformats.org/officeDocument/2006/relationships/image" Target="../media/image1.emf"/><Relationship Id="rId95" Type="http://schemas.openxmlformats.org/officeDocument/2006/relationships/ctrlProp" Target="../ctrlProps/ctrlProp506.xml"/><Relationship Id="rId160" Type="http://schemas.openxmlformats.org/officeDocument/2006/relationships/ctrlProp" Target="../ctrlProps/ctrlProp571.xml"/><Relationship Id="rId181" Type="http://schemas.openxmlformats.org/officeDocument/2006/relationships/ctrlProp" Target="../ctrlProps/ctrlProp592.xml"/><Relationship Id="rId216" Type="http://schemas.openxmlformats.org/officeDocument/2006/relationships/ctrlProp" Target="../ctrlProps/ctrlProp627.xml"/><Relationship Id="rId237" Type="http://schemas.openxmlformats.org/officeDocument/2006/relationships/ctrlProp" Target="../ctrlProps/ctrlProp648.xml"/><Relationship Id="rId22" Type="http://schemas.openxmlformats.org/officeDocument/2006/relationships/control" Target="../activeX/activeX10.xml"/><Relationship Id="rId43" Type="http://schemas.openxmlformats.org/officeDocument/2006/relationships/image" Target="../media/image20.emf"/><Relationship Id="rId64" Type="http://schemas.openxmlformats.org/officeDocument/2006/relationships/ctrlProp" Target="../ctrlProps/ctrlProp475.xml"/><Relationship Id="rId118" Type="http://schemas.openxmlformats.org/officeDocument/2006/relationships/ctrlProp" Target="../ctrlProps/ctrlProp529.xml"/><Relationship Id="rId139" Type="http://schemas.openxmlformats.org/officeDocument/2006/relationships/ctrlProp" Target="../ctrlProps/ctrlProp550.xml"/><Relationship Id="rId85" Type="http://schemas.openxmlformats.org/officeDocument/2006/relationships/ctrlProp" Target="../ctrlProps/ctrlProp496.xml"/><Relationship Id="rId150" Type="http://schemas.openxmlformats.org/officeDocument/2006/relationships/ctrlProp" Target="../ctrlProps/ctrlProp561.xml"/><Relationship Id="rId171" Type="http://schemas.openxmlformats.org/officeDocument/2006/relationships/ctrlProp" Target="../ctrlProps/ctrlProp582.xml"/><Relationship Id="rId192" Type="http://schemas.openxmlformats.org/officeDocument/2006/relationships/ctrlProp" Target="../ctrlProps/ctrlProp603.xml"/><Relationship Id="rId206" Type="http://schemas.openxmlformats.org/officeDocument/2006/relationships/ctrlProp" Target="../ctrlProps/ctrlProp617.xml"/><Relationship Id="rId227" Type="http://schemas.openxmlformats.org/officeDocument/2006/relationships/ctrlProp" Target="../ctrlProps/ctrlProp638.xml"/><Relationship Id="rId12" Type="http://schemas.openxmlformats.org/officeDocument/2006/relationships/control" Target="../activeX/activeX5.xml"/><Relationship Id="rId33" Type="http://schemas.openxmlformats.org/officeDocument/2006/relationships/image" Target="../media/image15.emf"/><Relationship Id="rId108" Type="http://schemas.openxmlformats.org/officeDocument/2006/relationships/ctrlProp" Target="../ctrlProps/ctrlProp519.xml"/><Relationship Id="rId129" Type="http://schemas.openxmlformats.org/officeDocument/2006/relationships/ctrlProp" Target="../ctrlProps/ctrlProp540.xml"/><Relationship Id="rId54" Type="http://schemas.openxmlformats.org/officeDocument/2006/relationships/ctrlProp" Target="../ctrlProps/ctrlProp465.xml"/><Relationship Id="rId75" Type="http://schemas.openxmlformats.org/officeDocument/2006/relationships/ctrlProp" Target="../ctrlProps/ctrlProp486.xml"/><Relationship Id="rId96" Type="http://schemas.openxmlformats.org/officeDocument/2006/relationships/ctrlProp" Target="../ctrlProps/ctrlProp507.xml"/><Relationship Id="rId140" Type="http://schemas.openxmlformats.org/officeDocument/2006/relationships/ctrlProp" Target="../ctrlProps/ctrlProp551.xml"/><Relationship Id="rId161" Type="http://schemas.openxmlformats.org/officeDocument/2006/relationships/ctrlProp" Target="../ctrlProps/ctrlProp572.xml"/><Relationship Id="rId182" Type="http://schemas.openxmlformats.org/officeDocument/2006/relationships/ctrlProp" Target="../ctrlProps/ctrlProp593.xml"/><Relationship Id="rId217" Type="http://schemas.openxmlformats.org/officeDocument/2006/relationships/ctrlProp" Target="../ctrlProps/ctrlProp628.xml"/><Relationship Id="rId6" Type="http://schemas.openxmlformats.org/officeDocument/2006/relationships/control" Target="../activeX/activeX2.xml"/><Relationship Id="rId238" Type="http://schemas.openxmlformats.org/officeDocument/2006/relationships/ctrlProp" Target="../ctrlProps/ctrlProp649.xml"/><Relationship Id="rId23" Type="http://schemas.openxmlformats.org/officeDocument/2006/relationships/image" Target="../media/image10.emf"/><Relationship Id="rId119" Type="http://schemas.openxmlformats.org/officeDocument/2006/relationships/ctrlProp" Target="../ctrlProps/ctrlProp530.xml"/><Relationship Id="rId44" Type="http://schemas.openxmlformats.org/officeDocument/2006/relationships/control" Target="../activeX/activeX21.xml"/><Relationship Id="rId65" Type="http://schemas.openxmlformats.org/officeDocument/2006/relationships/ctrlProp" Target="../ctrlProps/ctrlProp476.xml"/><Relationship Id="rId86" Type="http://schemas.openxmlformats.org/officeDocument/2006/relationships/ctrlProp" Target="../ctrlProps/ctrlProp497.xml"/><Relationship Id="rId130" Type="http://schemas.openxmlformats.org/officeDocument/2006/relationships/ctrlProp" Target="../ctrlProps/ctrlProp541.xml"/><Relationship Id="rId151" Type="http://schemas.openxmlformats.org/officeDocument/2006/relationships/ctrlProp" Target="../ctrlProps/ctrlProp562.xml"/><Relationship Id="rId172" Type="http://schemas.openxmlformats.org/officeDocument/2006/relationships/ctrlProp" Target="../ctrlProps/ctrlProp583.xml"/><Relationship Id="rId193" Type="http://schemas.openxmlformats.org/officeDocument/2006/relationships/ctrlProp" Target="../ctrlProps/ctrlProp604.xml"/><Relationship Id="rId207" Type="http://schemas.openxmlformats.org/officeDocument/2006/relationships/ctrlProp" Target="../ctrlProps/ctrlProp618.xml"/><Relationship Id="rId228" Type="http://schemas.openxmlformats.org/officeDocument/2006/relationships/ctrlProp" Target="../ctrlProps/ctrlProp639.xml"/><Relationship Id="rId13" Type="http://schemas.openxmlformats.org/officeDocument/2006/relationships/image" Target="../media/image5.emf"/><Relationship Id="rId109" Type="http://schemas.openxmlformats.org/officeDocument/2006/relationships/ctrlProp" Target="../ctrlProps/ctrlProp520.xml"/><Relationship Id="rId34" Type="http://schemas.openxmlformats.org/officeDocument/2006/relationships/control" Target="../activeX/activeX16.xml"/><Relationship Id="rId55" Type="http://schemas.openxmlformats.org/officeDocument/2006/relationships/ctrlProp" Target="../ctrlProps/ctrlProp466.xml"/><Relationship Id="rId76" Type="http://schemas.openxmlformats.org/officeDocument/2006/relationships/ctrlProp" Target="../ctrlProps/ctrlProp487.xml"/><Relationship Id="rId97" Type="http://schemas.openxmlformats.org/officeDocument/2006/relationships/ctrlProp" Target="../ctrlProps/ctrlProp508.xml"/><Relationship Id="rId120" Type="http://schemas.openxmlformats.org/officeDocument/2006/relationships/ctrlProp" Target="../ctrlProps/ctrlProp531.xml"/><Relationship Id="rId141" Type="http://schemas.openxmlformats.org/officeDocument/2006/relationships/ctrlProp" Target="../ctrlProps/ctrlProp552.xml"/><Relationship Id="rId7" Type="http://schemas.openxmlformats.org/officeDocument/2006/relationships/image" Target="../media/image2.emf"/><Relationship Id="rId162" Type="http://schemas.openxmlformats.org/officeDocument/2006/relationships/ctrlProp" Target="../ctrlProps/ctrlProp573.xml"/><Relationship Id="rId183" Type="http://schemas.openxmlformats.org/officeDocument/2006/relationships/ctrlProp" Target="../ctrlProps/ctrlProp594.xml"/><Relationship Id="rId218" Type="http://schemas.openxmlformats.org/officeDocument/2006/relationships/ctrlProp" Target="../ctrlProps/ctrlProp629.xml"/><Relationship Id="rId239" Type="http://schemas.openxmlformats.org/officeDocument/2006/relationships/ctrlProp" Target="../ctrlProps/ctrlProp650.xml"/><Relationship Id="rId24" Type="http://schemas.openxmlformats.org/officeDocument/2006/relationships/control" Target="../activeX/activeX11.xml"/><Relationship Id="rId45" Type="http://schemas.openxmlformats.org/officeDocument/2006/relationships/image" Target="../media/image21.emf"/><Relationship Id="rId66" Type="http://schemas.openxmlformats.org/officeDocument/2006/relationships/ctrlProp" Target="../ctrlProps/ctrlProp477.xml"/><Relationship Id="rId87" Type="http://schemas.openxmlformats.org/officeDocument/2006/relationships/ctrlProp" Target="../ctrlProps/ctrlProp498.xml"/><Relationship Id="rId110" Type="http://schemas.openxmlformats.org/officeDocument/2006/relationships/ctrlProp" Target="../ctrlProps/ctrlProp521.xml"/><Relationship Id="rId131" Type="http://schemas.openxmlformats.org/officeDocument/2006/relationships/ctrlProp" Target="../ctrlProps/ctrlProp542.xml"/><Relationship Id="rId152" Type="http://schemas.openxmlformats.org/officeDocument/2006/relationships/ctrlProp" Target="../ctrlProps/ctrlProp563.xml"/><Relationship Id="rId173" Type="http://schemas.openxmlformats.org/officeDocument/2006/relationships/ctrlProp" Target="../ctrlProps/ctrlProp584.xml"/><Relationship Id="rId194" Type="http://schemas.openxmlformats.org/officeDocument/2006/relationships/ctrlProp" Target="../ctrlProps/ctrlProp605.xml"/><Relationship Id="rId208" Type="http://schemas.openxmlformats.org/officeDocument/2006/relationships/ctrlProp" Target="../ctrlProps/ctrlProp619.xml"/><Relationship Id="rId229" Type="http://schemas.openxmlformats.org/officeDocument/2006/relationships/ctrlProp" Target="../ctrlProps/ctrlProp640.xml"/><Relationship Id="rId240" Type="http://schemas.openxmlformats.org/officeDocument/2006/relationships/ctrlProp" Target="../ctrlProps/ctrlProp651.xml"/><Relationship Id="rId14" Type="http://schemas.openxmlformats.org/officeDocument/2006/relationships/control" Target="../activeX/activeX6.xml"/><Relationship Id="rId35" Type="http://schemas.openxmlformats.org/officeDocument/2006/relationships/image" Target="../media/image16.emf"/><Relationship Id="rId56" Type="http://schemas.openxmlformats.org/officeDocument/2006/relationships/ctrlProp" Target="../ctrlProps/ctrlProp467.xml"/><Relationship Id="rId77" Type="http://schemas.openxmlformats.org/officeDocument/2006/relationships/ctrlProp" Target="../ctrlProps/ctrlProp488.xml"/><Relationship Id="rId100" Type="http://schemas.openxmlformats.org/officeDocument/2006/relationships/ctrlProp" Target="../ctrlProps/ctrlProp511.xml"/><Relationship Id="rId8" Type="http://schemas.openxmlformats.org/officeDocument/2006/relationships/control" Target="../activeX/activeX3.xml"/><Relationship Id="rId98" Type="http://schemas.openxmlformats.org/officeDocument/2006/relationships/ctrlProp" Target="../ctrlProps/ctrlProp509.xml"/><Relationship Id="rId121" Type="http://schemas.openxmlformats.org/officeDocument/2006/relationships/ctrlProp" Target="../ctrlProps/ctrlProp532.xml"/><Relationship Id="rId142" Type="http://schemas.openxmlformats.org/officeDocument/2006/relationships/ctrlProp" Target="../ctrlProps/ctrlProp553.xml"/><Relationship Id="rId163" Type="http://schemas.openxmlformats.org/officeDocument/2006/relationships/ctrlProp" Target="../ctrlProps/ctrlProp574.xml"/><Relationship Id="rId184" Type="http://schemas.openxmlformats.org/officeDocument/2006/relationships/ctrlProp" Target="../ctrlProps/ctrlProp595.xml"/><Relationship Id="rId219" Type="http://schemas.openxmlformats.org/officeDocument/2006/relationships/ctrlProp" Target="../ctrlProps/ctrlProp630.xml"/><Relationship Id="rId230" Type="http://schemas.openxmlformats.org/officeDocument/2006/relationships/ctrlProp" Target="../ctrlProps/ctrlProp641.xml"/><Relationship Id="rId25" Type="http://schemas.openxmlformats.org/officeDocument/2006/relationships/image" Target="../media/image11.emf"/><Relationship Id="rId46" Type="http://schemas.openxmlformats.org/officeDocument/2006/relationships/control" Target="../activeX/activeX22.xml"/><Relationship Id="rId67" Type="http://schemas.openxmlformats.org/officeDocument/2006/relationships/ctrlProp" Target="../ctrlProps/ctrlProp478.xml"/><Relationship Id="rId88" Type="http://schemas.openxmlformats.org/officeDocument/2006/relationships/ctrlProp" Target="../ctrlProps/ctrlProp499.xml"/><Relationship Id="rId111" Type="http://schemas.openxmlformats.org/officeDocument/2006/relationships/ctrlProp" Target="../ctrlProps/ctrlProp522.xml"/><Relationship Id="rId132" Type="http://schemas.openxmlformats.org/officeDocument/2006/relationships/ctrlProp" Target="../ctrlProps/ctrlProp543.xml"/><Relationship Id="rId153" Type="http://schemas.openxmlformats.org/officeDocument/2006/relationships/ctrlProp" Target="../ctrlProps/ctrlProp564.xml"/><Relationship Id="rId174" Type="http://schemas.openxmlformats.org/officeDocument/2006/relationships/ctrlProp" Target="../ctrlProps/ctrlProp585.xml"/><Relationship Id="rId195" Type="http://schemas.openxmlformats.org/officeDocument/2006/relationships/ctrlProp" Target="../ctrlProps/ctrlProp606.xml"/><Relationship Id="rId209" Type="http://schemas.openxmlformats.org/officeDocument/2006/relationships/ctrlProp" Target="../ctrlProps/ctrlProp620.xml"/><Relationship Id="rId220" Type="http://schemas.openxmlformats.org/officeDocument/2006/relationships/ctrlProp" Target="../ctrlProps/ctrlProp631.xml"/><Relationship Id="rId241" Type="http://schemas.openxmlformats.org/officeDocument/2006/relationships/ctrlProp" Target="../ctrlProps/ctrlProp652.xml"/><Relationship Id="rId15" Type="http://schemas.openxmlformats.org/officeDocument/2006/relationships/image" Target="../media/image6.emf"/><Relationship Id="rId36" Type="http://schemas.openxmlformats.org/officeDocument/2006/relationships/control" Target="../activeX/activeX17.xml"/><Relationship Id="rId57" Type="http://schemas.openxmlformats.org/officeDocument/2006/relationships/ctrlProp" Target="../ctrlProps/ctrlProp468.xml"/><Relationship Id="rId106" Type="http://schemas.openxmlformats.org/officeDocument/2006/relationships/ctrlProp" Target="../ctrlProps/ctrlProp517.xml"/><Relationship Id="rId127" Type="http://schemas.openxmlformats.org/officeDocument/2006/relationships/ctrlProp" Target="../ctrlProps/ctrlProp538.xml"/><Relationship Id="rId10" Type="http://schemas.openxmlformats.org/officeDocument/2006/relationships/control" Target="../activeX/activeX4.xml"/><Relationship Id="rId31" Type="http://schemas.openxmlformats.org/officeDocument/2006/relationships/image" Target="../media/image14.emf"/><Relationship Id="rId52" Type="http://schemas.openxmlformats.org/officeDocument/2006/relationships/control" Target="../activeX/activeX25.xml"/><Relationship Id="rId73" Type="http://schemas.openxmlformats.org/officeDocument/2006/relationships/ctrlProp" Target="../ctrlProps/ctrlProp484.xml"/><Relationship Id="rId78" Type="http://schemas.openxmlformats.org/officeDocument/2006/relationships/ctrlProp" Target="../ctrlProps/ctrlProp489.xml"/><Relationship Id="rId94" Type="http://schemas.openxmlformats.org/officeDocument/2006/relationships/ctrlProp" Target="../ctrlProps/ctrlProp505.xml"/><Relationship Id="rId99" Type="http://schemas.openxmlformats.org/officeDocument/2006/relationships/ctrlProp" Target="../ctrlProps/ctrlProp510.xml"/><Relationship Id="rId101" Type="http://schemas.openxmlformats.org/officeDocument/2006/relationships/ctrlProp" Target="../ctrlProps/ctrlProp512.xml"/><Relationship Id="rId122" Type="http://schemas.openxmlformats.org/officeDocument/2006/relationships/ctrlProp" Target="../ctrlProps/ctrlProp533.xml"/><Relationship Id="rId143" Type="http://schemas.openxmlformats.org/officeDocument/2006/relationships/ctrlProp" Target="../ctrlProps/ctrlProp554.xml"/><Relationship Id="rId148" Type="http://schemas.openxmlformats.org/officeDocument/2006/relationships/ctrlProp" Target="../ctrlProps/ctrlProp559.xml"/><Relationship Id="rId164" Type="http://schemas.openxmlformats.org/officeDocument/2006/relationships/ctrlProp" Target="../ctrlProps/ctrlProp575.xml"/><Relationship Id="rId169" Type="http://schemas.openxmlformats.org/officeDocument/2006/relationships/ctrlProp" Target="../ctrlProps/ctrlProp580.xml"/><Relationship Id="rId185" Type="http://schemas.openxmlformats.org/officeDocument/2006/relationships/ctrlProp" Target="../ctrlProps/ctrlProp596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80" Type="http://schemas.openxmlformats.org/officeDocument/2006/relationships/ctrlProp" Target="../ctrlProps/ctrlProp591.xml"/><Relationship Id="rId210" Type="http://schemas.openxmlformats.org/officeDocument/2006/relationships/ctrlProp" Target="../ctrlProps/ctrlProp621.xml"/><Relationship Id="rId215" Type="http://schemas.openxmlformats.org/officeDocument/2006/relationships/ctrlProp" Target="../ctrlProps/ctrlProp626.xml"/><Relationship Id="rId236" Type="http://schemas.openxmlformats.org/officeDocument/2006/relationships/ctrlProp" Target="../ctrlProps/ctrlProp647.xml"/><Relationship Id="rId26" Type="http://schemas.openxmlformats.org/officeDocument/2006/relationships/control" Target="../activeX/activeX12.xml"/><Relationship Id="rId231" Type="http://schemas.openxmlformats.org/officeDocument/2006/relationships/ctrlProp" Target="../ctrlProps/ctrlProp642.xml"/><Relationship Id="rId47" Type="http://schemas.openxmlformats.org/officeDocument/2006/relationships/image" Target="../media/image22.emf"/><Relationship Id="rId68" Type="http://schemas.openxmlformats.org/officeDocument/2006/relationships/ctrlProp" Target="../ctrlProps/ctrlProp479.xml"/><Relationship Id="rId89" Type="http://schemas.openxmlformats.org/officeDocument/2006/relationships/ctrlProp" Target="../ctrlProps/ctrlProp500.xml"/><Relationship Id="rId112" Type="http://schemas.openxmlformats.org/officeDocument/2006/relationships/ctrlProp" Target="../ctrlProps/ctrlProp523.xml"/><Relationship Id="rId133" Type="http://schemas.openxmlformats.org/officeDocument/2006/relationships/ctrlProp" Target="../ctrlProps/ctrlProp544.xml"/><Relationship Id="rId154" Type="http://schemas.openxmlformats.org/officeDocument/2006/relationships/ctrlProp" Target="../ctrlProps/ctrlProp565.xml"/><Relationship Id="rId175" Type="http://schemas.openxmlformats.org/officeDocument/2006/relationships/ctrlProp" Target="../ctrlProps/ctrlProp586.xml"/><Relationship Id="rId196" Type="http://schemas.openxmlformats.org/officeDocument/2006/relationships/ctrlProp" Target="../ctrlProps/ctrlProp607.xml"/><Relationship Id="rId200" Type="http://schemas.openxmlformats.org/officeDocument/2006/relationships/ctrlProp" Target="../ctrlProps/ctrlProp611.xml"/><Relationship Id="rId16" Type="http://schemas.openxmlformats.org/officeDocument/2006/relationships/control" Target="../activeX/activeX7.xml"/><Relationship Id="rId221" Type="http://schemas.openxmlformats.org/officeDocument/2006/relationships/ctrlProp" Target="../ctrlProps/ctrlProp632.xml"/><Relationship Id="rId242" Type="http://schemas.openxmlformats.org/officeDocument/2006/relationships/ctrlProp" Target="../ctrlProps/ctrlProp653.xml"/><Relationship Id="rId37" Type="http://schemas.openxmlformats.org/officeDocument/2006/relationships/image" Target="../media/image17.emf"/><Relationship Id="rId58" Type="http://schemas.openxmlformats.org/officeDocument/2006/relationships/ctrlProp" Target="../ctrlProps/ctrlProp469.xml"/><Relationship Id="rId79" Type="http://schemas.openxmlformats.org/officeDocument/2006/relationships/ctrlProp" Target="../ctrlProps/ctrlProp490.xml"/><Relationship Id="rId102" Type="http://schemas.openxmlformats.org/officeDocument/2006/relationships/ctrlProp" Target="../ctrlProps/ctrlProp513.xml"/><Relationship Id="rId123" Type="http://schemas.openxmlformats.org/officeDocument/2006/relationships/ctrlProp" Target="../ctrlProps/ctrlProp534.xml"/><Relationship Id="rId144" Type="http://schemas.openxmlformats.org/officeDocument/2006/relationships/ctrlProp" Target="../ctrlProps/ctrlProp555.xml"/><Relationship Id="rId90" Type="http://schemas.openxmlformats.org/officeDocument/2006/relationships/ctrlProp" Target="../ctrlProps/ctrlProp501.xml"/><Relationship Id="rId165" Type="http://schemas.openxmlformats.org/officeDocument/2006/relationships/ctrlProp" Target="../ctrlProps/ctrlProp576.xml"/><Relationship Id="rId186" Type="http://schemas.openxmlformats.org/officeDocument/2006/relationships/ctrlProp" Target="../ctrlProps/ctrlProp597.xml"/><Relationship Id="rId211" Type="http://schemas.openxmlformats.org/officeDocument/2006/relationships/ctrlProp" Target="../ctrlProps/ctrlProp622.xml"/><Relationship Id="rId232" Type="http://schemas.openxmlformats.org/officeDocument/2006/relationships/ctrlProp" Target="../ctrlProps/ctrlProp643.xml"/><Relationship Id="rId27" Type="http://schemas.openxmlformats.org/officeDocument/2006/relationships/image" Target="../media/image12.emf"/><Relationship Id="rId48" Type="http://schemas.openxmlformats.org/officeDocument/2006/relationships/control" Target="../activeX/activeX23.xml"/><Relationship Id="rId69" Type="http://schemas.openxmlformats.org/officeDocument/2006/relationships/ctrlProp" Target="../ctrlProps/ctrlProp480.xml"/><Relationship Id="rId113" Type="http://schemas.openxmlformats.org/officeDocument/2006/relationships/ctrlProp" Target="../ctrlProps/ctrlProp524.xml"/><Relationship Id="rId134" Type="http://schemas.openxmlformats.org/officeDocument/2006/relationships/ctrlProp" Target="../ctrlProps/ctrlProp545.xml"/><Relationship Id="rId80" Type="http://schemas.openxmlformats.org/officeDocument/2006/relationships/ctrlProp" Target="../ctrlProps/ctrlProp491.xml"/><Relationship Id="rId155" Type="http://schemas.openxmlformats.org/officeDocument/2006/relationships/ctrlProp" Target="../ctrlProps/ctrlProp566.xml"/><Relationship Id="rId176" Type="http://schemas.openxmlformats.org/officeDocument/2006/relationships/ctrlProp" Target="../ctrlProps/ctrlProp587.xml"/><Relationship Id="rId197" Type="http://schemas.openxmlformats.org/officeDocument/2006/relationships/ctrlProp" Target="../ctrlProps/ctrlProp608.xml"/><Relationship Id="rId201" Type="http://schemas.openxmlformats.org/officeDocument/2006/relationships/ctrlProp" Target="../ctrlProps/ctrlProp612.xml"/><Relationship Id="rId222" Type="http://schemas.openxmlformats.org/officeDocument/2006/relationships/ctrlProp" Target="../ctrlProps/ctrlProp633.xml"/><Relationship Id="rId243" Type="http://schemas.openxmlformats.org/officeDocument/2006/relationships/ctrlProp" Target="../ctrlProps/ctrlProp654.xml"/><Relationship Id="rId17" Type="http://schemas.openxmlformats.org/officeDocument/2006/relationships/image" Target="../media/image7.emf"/><Relationship Id="rId38" Type="http://schemas.openxmlformats.org/officeDocument/2006/relationships/control" Target="../activeX/activeX18.xml"/><Relationship Id="rId59" Type="http://schemas.openxmlformats.org/officeDocument/2006/relationships/ctrlProp" Target="../ctrlProps/ctrlProp470.xml"/><Relationship Id="rId103" Type="http://schemas.openxmlformats.org/officeDocument/2006/relationships/ctrlProp" Target="../ctrlProps/ctrlProp514.xml"/><Relationship Id="rId124" Type="http://schemas.openxmlformats.org/officeDocument/2006/relationships/ctrlProp" Target="../ctrlProps/ctrlProp535.xml"/><Relationship Id="rId70" Type="http://schemas.openxmlformats.org/officeDocument/2006/relationships/ctrlProp" Target="../ctrlProps/ctrlProp481.xml"/><Relationship Id="rId91" Type="http://schemas.openxmlformats.org/officeDocument/2006/relationships/ctrlProp" Target="../ctrlProps/ctrlProp502.xml"/><Relationship Id="rId145" Type="http://schemas.openxmlformats.org/officeDocument/2006/relationships/ctrlProp" Target="../ctrlProps/ctrlProp556.xml"/><Relationship Id="rId166" Type="http://schemas.openxmlformats.org/officeDocument/2006/relationships/ctrlProp" Target="../ctrlProps/ctrlProp577.xml"/><Relationship Id="rId187" Type="http://schemas.openxmlformats.org/officeDocument/2006/relationships/ctrlProp" Target="../ctrlProps/ctrlProp598.xml"/><Relationship Id="rId1" Type="http://schemas.openxmlformats.org/officeDocument/2006/relationships/printerSettings" Target="../printerSettings/printerSettings11.bin"/><Relationship Id="rId212" Type="http://schemas.openxmlformats.org/officeDocument/2006/relationships/ctrlProp" Target="../ctrlProps/ctrlProp623.xml"/><Relationship Id="rId233" Type="http://schemas.openxmlformats.org/officeDocument/2006/relationships/ctrlProp" Target="../ctrlProps/ctrlProp644.xml"/><Relationship Id="rId28" Type="http://schemas.openxmlformats.org/officeDocument/2006/relationships/control" Target="../activeX/activeX13.xml"/><Relationship Id="rId49" Type="http://schemas.openxmlformats.org/officeDocument/2006/relationships/image" Target="../media/image23.emf"/><Relationship Id="rId114" Type="http://schemas.openxmlformats.org/officeDocument/2006/relationships/ctrlProp" Target="../ctrlProps/ctrlProp525.xml"/><Relationship Id="rId60" Type="http://schemas.openxmlformats.org/officeDocument/2006/relationships/ctrlProp" Target="../ctrlProps/ctrlProp471.xml"/><Relationship Id="rId81" Type="http://schemas.openxmlformats.org/officeDocument/2006/relationships/ctrlProp" Target="../ctrlProps/ctrlProp492.xml"/><Relationship Id="rId135" Type="http://schemas.openxmlformats.org/officeDocument/2006/relationships/ctrlProp" Target="../ctrlProps/ctrlProp546.xml"/><Relationship Id="rId156" Type="http://schemas.openxmlformats.org/officeDocument/2006/relationships/ctrlProp" Target="../ctrlProps/ctrlProp567.xml"/><Relationship Id="rId177" Type="http://schemas.openxmlformats.org/officeDocument/2006/relationships/ctrlProp" Target="../ctrlProps/ctrlProp588.xml"/><Relationship Id="rId198" Type="http://schemas.openxmlformats.org/officeDocument/2006/relationships/ctrlProp" Target="../ctrlProps/ctrlProp609.xml"/><Relationship Id="rId202" Type="http://schemas.openxmlformats.org/officeDocument/2006/relationships/ctrlProp" Target="../ctrlProps/ctrlProp613.xml"/><Relationship Id="rId223" Type="http://schemas.openxmlformats.org/officeDocument/2006/relationships/ctrlProp" Target="../ctrlProps/ctrlProp634.xml"/><Relationship Id="rId244" Type="http://schemas.openxmlformats.org/officeDocument/2006/relationships/ctrlProp" Target="../ctrlProps/ctrlProp655.xml"/><Relationship Id="rId18" Type="http://schemas.openxmlformats.org/officeDocument/2006/relationships/control" Target="../activeX/activeX8.xml"/><Relationship Id="rId39" Type="http://schemas.openxmlformats.org/officeDocument/2006/relationships/image" Target="../media/image18.emf"/><Relationship Id="rId50" Type="http://schemas.openxmlformats.org/officeDocument/2006/relationships/control" Target="../activeX/activeX24.xml"/><Relationship Id="rId104" Type="http://schemas.openxmlformats.org/officeDocument/2006/relationships/ctrlProp" Target="../ctrlProps/ctrlProp515.xml"/><Relationship Id="rId125" Type="http://schemas.openxmlformats.org/officeDocument/2006/relationships/ctrlProp" Target="../ctrlProps/ctrlProp536.xml"/><Relationship Id="rId146" Type="http://schemas.openxmlformats.org/officeDocument/2006/relationships/ctrlProp" Target="../ctrlProps/ctrlProp557.xml"/><Relationship Id="rId167" Type="http://schemas.openxmlformats.org/officeDocument/2006/relationships/ctrlProp" Target="../ctrlProps/ctrlProp578.xml"/><Relationship Id="rId188" Type="http://schemas.openxmlformats.org/officeDocument/2006/relationships/ctrlProp" Target="../ctrlProps/ctrlProp599.xml"/><Relationship Id="rId71" Type="http://schemas.openxmlformats.org/officeDocument/2006/relationships/ctrlProp" Target="../ctrlProps/ctrlProp482.xml"/><Relationship Id="rId92" Type="http://schemas.openxmlformats.org/officeDocument/2006/relationships/ctrlProp" Target="../ctrlProps/ctrlProp503.xml"/><Relationship Id="rId213" Type="http://schemas.openxmlformats.org/officeDocument/2006/relationships/ctrlProp" Target="../ctrlProps/ctrlProp624.xml"/><Relationship Id="rId234" Type="http://schemas.openxmlformats.org/officeDocument/2006/relationships/ctrlProp" Target="../ctrlProps/ctrlProp645.xml"/><Relationship Id="rId2" Type="http://schemas.openxmlformats.org/officeDocument/2006/relationships/drawing" Target="../drawings/drawing11.xml"/><Relationship Id="rId29" Type="http://schemas.openxmlformats.org/officeDocument/2006/relationships/image" Target="../media/image13.emf"/><Relationship Id="rId40" Type="http://schemas.openxmlformats.org/officeDocument/2006/relationships/control" Target="../activeX/activeX19.xml"/><Relationship Id="rId115" Type="http://schemas.openxmlformats.org/officeDocument/2006/relationships/ctrlProp" Target="../ctrlProps/ctrlProp526.xml"/><Relationship Id="rId136" Type="http://schemas.openxmlformats.org/officeDocument/2006/relationships/ctrlProp" Target="../ctrlProps/ctrlProp547.xml"/><Relationship Id="rId157" Type="http://schemas.openxmlformats.org/officeDocument/2006/relationships/ctrlProp" Target="../ctrlProps/ctrlProp568.xml"/><Relationship Id="rId178" Type="http://schemas.openxmlformats.org/officeDocument/2006/relationships/ctrlProp" Target="../ctrlProps/ctrlProp589.xml"/><Relationship Id="rId61" Type="http://schemas.openxmlformats.org/officeDocument/2006/relationships/ctrlProp" Target="../ctrlProps/ctrlProp472.xml"/><Relationship Id="rId82" Type="http://schemas.openxmlformats.org/officeDocument/2006/relationships/ctrlProp" Target="../ctrlProps/ctrlProp493.xml"/><Relationship Id="rId199" Type="http://schemas.openxmlformats.org/officeDocument/2006/relationships/ctrlProp" Target="../ctrlProps/ctrlProp610.xml"/><Relationship Id="rId203" Type="http://schemas.openxmlformats.org/officeDocument/2006/relationships/ctrlProp" Target="../ctrlProps/ctrlProp614.xml"/><Relationship Id="rId19" Type="http://schemas.openxmlformats.org/officeDocument/2006/relationships/image" Target="../media/image8.emf"/><Relationship Id="rId224" Type="http://schemas.openxmlformats.org/officeDocument/2006/relationships/ctrlProp" Target="../ctrlProps/ctrlProp635.xml"/><Relationship Id="rId30" Type="http://schemas.openxmlformats.org/officeDocument/2006/relationships/control" Target="../activeX/activeX14.xml"/><Relationship Id="rId105" Type="http://schemas.openxmlformats.org/officeDocument/2006/relationships/ctrlProp" Target="../ctrlProps/ctrlProp516.xml"/><Relationship Id="rId126" Type="http://schemas.openxmlformats.org/officeDocument/2006/relationships/ctrlProp" Target="../ctrlProps/ctrlProp537.xml"/><Relationship Id="rId147" Type="http://schemas.openxmlformats.org/officeDocument/2006/relationships/ctrlProp" Target="../ctrlProps/ctrlProp558.xml"/><Relationship Id="rId168" Type="http://schemas.openxmlformats.org/officeDocument/2006/relationships/ctrlProp" Target="../ctrlProps/ctrlProp579.xml"/><Relationship Id="rId51" Type="http://schemas.openxmlformats.org/officeDocument/2006/relationships/image" Target="../media/image24.emf"/><Relationship Id="rId72" Type="http://schemas.openxmlformats.org/officeDocument/2006/relationships/ctrlProp" Target="../ctrlProps/ctrlProp483.xml"/><Relationship Id="rId93" Type="http://schemas.openxmlformats.org/officeDocument/2006/relationships/ctrlProp" Target="../ctrlProps/ctrlProp504.xml"/><Relationship Id="rId189" Type="http://schemas.openxmlformats.org/officeDocument/2006/relationships/ctrlProp" Target="../ctrlProps/ctrlProp600.xml"/><Relationship Id="rId3" Type="http://schemas.openxmlformats.org/officeDocument/2006/relationships/vmlDrawing" Target="../drawings/vmlDrawing10.vml"/><Relationship Id="rId214" Type="http://schemas.openxmlformats.org/officeDocument/2006/relationships/ctrlProp" Target="../ctrlProps/ctrlProp625.xml"/><Relationship Id="rId235" Type="http://schemas.openxmlformats.org/officeDocument/2006/relationships/ctrlProp" Target="../ctrlProps/ctrlProp646.xml"/><Relationship Id="rId116" Type="http://schemas.openxmlformats.org/officeDocument/2006/relationships/ctrlProp" Target="../ctrlProps/ctrlProp527.xml"/><Relationship Id="rId137" Type="http://schemas.openxmlformats.org/officeDocument/2006/relationships/ctrlProp" Target="../ctrlProps/ctrlProp548.xml"/><Relationship Id="rId158" Type="http://schemas.openxmlformats.org/officeDocument/2006/relationships/ctrlProp" Target="../ctrlProps/ctrlProp569.xml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62" Type="http://schemas.openxmlformats.org/officeDocument/2006/relationships/ctrlProp" Target="../ctrlProps/ctrlProp473.xml"/><Relationship Id="rId83" Type="http://schemas.openxmlformats.org/officeDocument/2006/relationships/ctrlProp" Target="../ctrlProps/ctrlProp494.xml"/><Relationship Id="rId179" Type="http://schemas.openxmlformats.org/officeDocument/2006/relationships/ctrlProp" Target="../ctrlProps/ctrlProp590.xml"/><Relationship Id="rId190" Type="http://schemas.openxmlformats.org/officeDocument/2006/relationships/ctrlProp" Target="../ctrlProps/ctrlProp601.xml"/><Relationship Id="rId204" Type="http://schemas.openxmlformats.org/officeDocument/2006/relationships/ctrlProp" Target="../ctrlProps/ctrlProp615.xml"/><Relationship Id="rId225" Type="http://schemas.openxmlformats.org/officeDocument/2006/relationships/ctrlProp" Target="../ctrlProps/ctrlProp63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4629-050F-4003-8C48-4B68DF63AE6F}">
  <sheetPr codeName="SectionA">
    <tabColor indexed="12"/>
    <pageSetUpPr autoPageBreaks="0"/>
  </sheetPr>
  <dimension ref="A1:T113"/>
  <sheetViews>
    <sheetView showGridLines="0" zoomScale="120" zoomScaleNormal="120" workbookViewId="0">
      <selection activeCell="B104" sqref="B104:N109"/>
    </sheetView>
  </sheetViews>
  <sheetFormatPr defaultColWidth="2" defaultRowHeight="18" customHeight="1" zeroHeight="1"/>
  <cols>
    <col min="1" max="1" width="6.5703125" style="12" customWidth="1"/>
    <col min="2" max="15" width="6.5703125" style="2" customWidth="1"/>
    <col min="16" max="16" width="20.140625" style="3" hidden="1" customWidth="1"/>
    <col min="17" max="17" width="15.5703125" style="3" hidden="1" customWidth="1"/>
    <col min="18" max="18" width="2.140625" style="4" hidden="1" customWidth="1"/>
    <col min="19" max="19" width="8.85546875" style="4" hidden="1" customWidth="1"/>
    <col min="20" max="20" width="2.140625" style="4" hidden="1" customWidth="1"/>
    <col min="21" max="22" width="2.140625" style="2" customWidth="1"/>
    <col min="23" max="16384" width="2" style="2"/>
  </cols>
  <sheetData>
    <row r="1" spans="1:19" ht="0.75" customHeight="1">
      <c r="A1" s="1"/>
    </row>
    <row r="2" spans="1:19" ht="35.1" customHeight="1">
      <c r="A2" s="5" t="s">
        <v>0</v>
      </c>
      <c r="N2" s="6" t="s">
        <v>1</v>
      </c>
    </row>
    <row r="3" spans="1:19" ht="18" customHeight="1">
      <c r="A3" s="7" t="s">
        <v>2</v>
      </c>
      <c r="E3" s="316"/>
      <c r="F3" s="317"/>
      <c r="L3" s="8"/>
    </row>
    <row r="4" spans="1:19" ht="12" customHeight="1">
      <c r="A4" s="7"/>
      <c r="E4" s="8"/>
      <c r="F4" s="8"/>
      <c r="L4" s="8"/>
    </row>
    <row r="5" spans="1:19" ht="18" customHeight="1">
      <c r="A5" s="7" t="s">
        <v>3</v>
      </c>
      <c r="E5" s="316"/>
      <c r="F5" s="318"/>
      <c r="G5" s="318"/>
      <c r="H5" s="318"/>
      <c r="I5" s="317"/>
      <c r="L5" s="8"/>
    </row>
    <row r="6" spans="1:19" ht="12" customHeight="1">
      <c r="A6" s="9"/>
      <c r="L6" s="10"/>
    </row>
    <row r="7" spans="1:19" ht="18" customHeight="1">
      <c r="A7" s="7" t="s">
        <v>4</v>
      </c>
      <c r="E7" s="319"/>
      <c r="F7" s="320"/>
      <c r="G7" s="320"/>
      <c r="H7" s="320"/>
      <c r="I7" s="321"/>
      <c r="L7" s="10"/>
    </row>
    <row r="8" spans="1:19" ht="9.75" customHeight="1">
      <c r="A8" s="9"/>
      <c r="L8" s="10"/>
    </row>
    <row r="9" spans="1:19" ht="18" customHeight="1">
      <c r="A9" s="11" t="s">
        <v>5</v>
      </c>
    </row>
    <row r="10" spans="1:19" ht="18" customHeight="1"/>
    <row r="11" spans="1:19" ht="18" customHeight="1">
      <c r="A11" s="12">
        <v>1</v>
      </c>
      <c r="B11" s="13" t="s">
        <v>6</v>
      </c>
      <c r="E11" s="322"/>
      <c r="F11" s="323"/>
      <c r="G11" s="323"/>
      <c r="H11" s="323"/>
      <c r="I11" s="174"/>
      <c r="J11" s="322"/>
      <c r="K11" s="324"/>
      <c r="L11" s="324"/>
      <c r="M11" s="325"/>
      <c r="N11" s="326"/>
    </row>
    <row r="12" spans="1:19" ht="18" customHeight="1">
      <c r="E12" s="10" t="s">
        <v>7</v>
      </c>
      <c r="F12" s="10"/>
      <c r="G12" s="10"/>
      <c r="H12" s="10"/>
      <c r="I12" s="10" t="s">
        <v>8</v>
      </c>
      <c r="J12" s="10" t="s">
        <v>9</v>
      </c>
      <c r="K12" s="10"/>
      <c r="L12" s="10"/>
      <c r="M12" s="10"/>
      <c r="N12" s="10" t="s">
        <v>10</v>
      </c>
    </row>
    <row r="13" spans="1:19" ht="18" customHeight="1">
      <c r="A13" s="12">
        <v>2</v>
      </c>
      <c r="B13" s="13" t="s">
        <v>11</v>
      </c>
      <c r="P13" s="3" t="s">
        <v>11</v>
      </c>
      <c r="R13" s="327">
        <v>1</v>
      </c>
      <c r="S13" s="328" t="str">
        <f>INDEX(C14:C15,rngSex_Idx)</f>
        <v>Male</v>
      </c>
    </row>
    <row r="14" spans="1:19" ht="18" customHeight="1">
      <c r="B14" s="9"/>
      <c r="C14" s="9" t="s">
        <v>12</v>
      </c>
      <c r="D14" s="9"/>
      <c r="E14" s="9"/>
      <c r="F14" s="12">
        <v>3</v>
      </c>
      <c r="G14" s="13" t="s">
        <v>13</v>
      </c>
      <c r="J14" s="316"/>
      <c r="K14" s="317"/>
    </row>
    <row r="15" spans="1:19" ht="18" customHeight="1">
      <c r="B15" s="9"/>
      <c r="C15" s="9" t="s">
        <v>14</v>
      </c>
      <c r="D15" s="9"/>
      <c r="E15" s="9"/>
      <c r="F15" s="9"/>
      <c r="G15" s="9"/>
    </row>
    <row r="16" spans="1:19" ht="18" customHeight="1">
      <c r="B16" s="9"/>
    </row>
    <row r="17" spans="1:19" ht="18" customHeight="1">
      <c r="A17" s="12">
        <v>4</v>
      </c>
      <c r="B17" s="13" t="s">
        <v>15</v>
      </c>
      <c r="F17" s="12">
        <v>5</v>
      </c>
      <c r="G17" s="13" t="s">
        <v>16</v>
      </c>
      <c r="I17" s="329"/>
      <c r="J17" s="323"/>
      <c r="K17" s="330"/>
      <c r="L17" s="16" t="s">
        <v>17</v>
      </c>
      <c r="P17" s="3" t="s">
        <v>15</v>
      </c>
      <c r="R17" s="327">
        <v>0</v>
      </c>
      <c r="S17" s="328" t="e">
        <f>INDEX(C18:C23,rngMaritalStatus_Idx)</f>
        <v>#VALUE!</v>
      </c>
    </row>
    <row r="18" spans="1:19" ht="18" customHeight="1">
      <c r="C18" s="9" t="s">
        <v>18</v>
      </c>
      <c r="D18" s="9"/>
      <c r="E18" s="9"/>
      <c r="F18" s="12"/>
    </row>
    <row r="19" spans="1:19" ht="18" customHeight="1">
      <c r="C19" s="9" t="s">
        <v>19</v>
      </c>
      <c r="D19" s="9"/>
      <c r="E19" s="9"/>
      <c r="F19" s="12">
        <v>6</v>
      </c>
      <c r="G19" s="13" t="s">
        <v>20</v>
      </c>
      <c r="I19" s="331"/>
      <c r="J19" s="323"/>
      <c r="K19" s="330"/>
      <c r="L19" s="16" t="s">
        <v>21</v>
      </c>
    </row>
    <row r="20" spans="1:19" ht="18" customHeight="1">
      <c r="C20" s="9" t="s">
        <v>22</v>
      </c>
      <c r="D20" s="9"/>
      <c r="E20" s="9"/>
      <c r="F20" s="9"/>
      <c r="G20" s="9"/>
    </row>
    <row r="21" spans="1:19" ht="18" customHeight="1">
      <c r="C21" s="9" t="s">
        <v>23</v>
      </c>
      <c r="D21" s="9"/>
      <c r="E21" s="9"/>
      <c r="F21" s="9"/>
      <c r="G21" s="9"/>
    </row>
    <row r="22" spans="1:19" ht="18" customHeight="1">
      <c r="C22" s="9" t="s">
        <v>24</v>
      </c>
      <c r="D22" s="9"/>
      <c r="E22" s="9"/>
      <c r="F22" s="9"/>
      <c r="G22" s="9"/>
    </row>
    <row r="23" spans="1:19" ht="18" customHeight="1">
      <c r="C23" s="9" t="s">
        <v>25</v>
      </c>
      <c r="D23" s="9"/>
      <c r="E23" s="9"/>
      <c r="F23" s="9"/>
      <c r="G23" s="9"/>
    </row>
    <row r="24" spans="1:19" ht="18" customHeight="1">
      <c r="C24" s="9"/>
      <c r="D24" s="9"/>
      <c r="E24" s="9"/>
      <c r="F24" s="9"/>
      <c r="G24" s="9"/>
    </row>
    <row r="25" spans="1:19" ht="18" customHeight="1">
      <c r="A25" s="12">
        <v>7</v>
      </c>
      <c r="B25" s="13" t="s">
        <v>26</v>
      </c>
      <c r="P25" s="3" t="s">
        <v>26</v>
      </c>
      <c r="R25" s="327">
        <v>0</v>
      </c>
      <c r="S25" s="328" t="e">
        <f>INDEX(Q26:Q29,rngReason_Idx)</f>
        <v>#VALUE!</v>
      </c>
    </row>
    <row r="26" spans="1:19" ht="18" customHeight="1">
      <c r="C26" s="9" t="s">
        <v>27</v>
      </c>
      <c r="D26" s="9"/>
      <c r="E26" s="9"/>
      <c r="F26" s="9"/>
      <c r="G26" s="9"/>
      <c r="Q26" s="3" t="s">
        <v>27</v>
      </c>
    </row>
    <row r="27" spans="1:19" ht="18" customHeight="1">
      <c r="C27" s="9" t="s">
        <v>28</v>
      </c>
      <c r="D27" s="9"/>
      <c r="E27" s="9"/>
      <c r="F27" s="9"/>
      <c r="G27" s="9"/>
      <c r="Q27" s="3" t="s">
        <v>28</v>
      </c>
    </row>
    <row r="28" spans="1:19" ht="18" customHeight="1">
      <c r="C28" s="9" t="s">
        <v>29</v>
      </c>
      <c r="D28" s="9"/>
      <c r="E28" s="9"/>
      <c r="F28" s="9"/>
      <c r="G28" s="9"/>
      <c r="Q28" s="3" t="s">
        <v>29</v>
      </c>
    </row>
    <row r="29" spans="1:19" ht="18" customHeight="1">
      <c r="A29" s="2"/>
      <c r="C29" s="9" t="s">
        <v>30</v>
      </c>
      <c r="D29" s="9"/>
      <c r="E29" s="332"/>
      <c r="F29" s="333"/>
      <c r="G29" s="333"/>
      <c r="H29" s="333"/>
      <c r="I29" s="333"/>
      <c r="J29" s="333"/>
      <c r="K29" s="333"/>
      <c r="L29" s="333"/>
      <c r="M29" s="333"/>
      <c r="N29" s="334"/>
      <c r="Q29" s="3" t="str">
        <f>"Other" &amp; IF(LEN(rngReason_Other)&gt;0," : " &amp; rngReason_Other,"")</f>
        <v>Other</v>
      </c>
    </row>
    <row r="30" spans="1:19" ht="18" customHeight="1"/>
    <row r="31" spans="1:19" ht="18" customHeight="1">
      <c r="A31" s="12">
        <v>8</v>
      </c>
      <c r="B31" s="13" t="s">
        <v>31</v>
      </c>
    </row>
    <row r="32" spans="1:19" ht="18" customHeight="1">
      <c r="B32" s="2" t="s">
        <v>6</v>
      </c>
      <c r="E32" s="322"/>
      <c r="F32" s="323"/>
      <c r="G32" s="323"/>
      <c r="H32" s="323"/>
      <c r="I32" s="330"/>
      <c r="J32" s="17" t="s">
        <v>32</v>
      </c>
      <c r="K32" s="17"/>
      <c r="L32" s="335"/>
      <c r="M32" s="323"/>
      <c r="N32" s="330"/>
    </row>
    <row r="33" spans="1:19" ht="7.5" customHeight="1">
      <c r="E33" s="18"/>
      <c r="F33" s="19"/>
      <c r="G33" s="19"/>
      <c r="H33" s="19"/>
      <c r="I33" s="19"/>
      <c r="J33" s="17"/>
      <c r="K33" s="17"/>
      <c r="L33" s="20"/>
      <c r="M33" s="19"/>
      <c r="N33" s="19"/>
    </row>
    <row r="34" spans="1:19" ht="18" customHeight="1">
      <c r="B34" s="2" t="s">
        <v>33</v>
      </c>
      <c r="E34" s="336"/>
      <c r="F34" s="337"/>
      <c r="G34" s="337"/>
      <c r="H34" s="337"/>
      <c r="I34" s="337"/>
      <c r="J34" s="337"/>
      <c r="K34" s="337"/>
      <c r="L34" s="337"/>
      <c r="M34" s="337"/>
      <c r="N34" s="338"/>
    </row>
    <row r="35" spans="1:19" ht="18" customHeight="1">
      <c r="A35" s="12">
        <v>9</v>
      </c>
      <c r="B35" s="13" t="s">
        <v>34</v>
      </c>
      <c r="P35" s="3" t="s">
        <v>34</v>
      </c>
      <c r="R35" s="327">
        <v>0</v>
      </c>
      <c r="S35" s="328" t="e">
        <f>INDEX(Q36:Q42,rngAdmittedFrom_Idx)</f>
        <v>#VALUE!</v>
      </c>
    </row>
    <row r="36" spans="1:19" ht="18" customHeight="1">
      <c r="C36" s="9" t="s">
        <v>35</v>
      </c>
      <c r="D36" s="9"/>
      <c r="E36" s="9"/>
      <c r="F36" s="9"/>
      <c r="G36" s="9"/>
      <c r="Q36" s="3" t="s">
        <v>36</v>
      </c>
    </row>
    <row r="37" spans="1:19" ht="18" customHeight="1">
      <c r="C37" s="9" t="s">
        <v>37</v>
      </c>
      <c r="D37" s="9"/>
      <c r="E37" s="9"/>
      <c r="F37" s="9"/>
      <c r="G37" s="9"/>
      <c r="Q37" s="3" t="s">
        <v>38</v>
      </c>
    </row>
    <row r="38" spans="1:19" ht="18" customHeight="1">
      <c r="C38" s="9" t="s">
        <v>39</v>
      </c>
      <c r="D38" s="9"/>
      <c r="E38" s="9"/>
      <c r="F38" s="9"/>
      <c r="G38" s="9"/>
      <c r="Q38" s="3" t="s">
        <v>40</v>
      </c>
    </row>
    <row r="39" spans="1:19" ht="18" customHeight="1">
      <c r="C39" s="9" t="s">
        <v>41</v>
      </c>
      <c r="D39" s="9"/>
      <c r="E39" s="9"/>
      <c r="F39" s="9"/>
      <c r="G39" s="9"/>
      <c r="Q39" s="3" t="s">
        <v>42</v>
      </c>
    </row>
    <row r="40" spans="1:19" ht="18" customHeight="1">
      <c r="C40" s="9" t="s">
        <v>43</v>
      </c>
      <c r="D40" s="9"/>
      <c r="E40" s="9"/>
      <c r="F40" s="9"/>
      <c r="G40" s="9"/>
      <c r="Q40" s="3" t="s">
        <v>44</v>
      </c>
    </row>
    <row r="41" spans="1:19" ht="18" customHeight="1">
      <c r="C41" s="9" t="s">
        <v>45</v>
      </c>
      <c r="D41" s="9"/>
      <c r="E41" s="9"/>
      <c r="F41" s="9"/>
      <c r="G41" s="9"/>
      <c r="Q41" s="3" t="s">
        <v>46</v>
      </c>
    </row>
    <row r="42" spans="1:19" ht="18" customHeight="1">
      <c r="C42" s="9" t="s">
        <v>30</v>
      </c>
      <c r="D42" s="9"/>
      <c r="E42" s="9"/>
      <c r="F42" s="9"/>
      <c r="G42" s="332"/>
      <c r="H42" s="333"/>
      <c r="I42" s="333"/>
      <c r="J42" s="333"/>
      <c r="K42" s="333"/>
      <c r="L42" s="333"/>
      <c r="M42" s="333"/>
      <c r="N42" s="334"/>
      <c r="Q42" s="3" t="str">
        <f>"Other" &amp; IF(LEN(rngAdmittedFrom_Other)&gt;0," : " &amp; rngAdmittedFrom_Other,"")</f>
        <v>Other</v>
      </c>
    </row>
    <row r="43" spans="1:19" ht="6.75" customHeight="1">
      <c r="C43" s="9"/>
      <c r="D43" s="9"/>
      <c r="E43" s="9"/>
      <c r="F43" s="9"/>
      <c r="G43" s="21"/>
      <c r="H43" s="22"/>
      <c r="I43" s="22"/>
      <c r="J43" s="22"/>
      <c r="K43" s="22"/>
      <c r="L43" s="22"/>
      <c r="M43" s="22"/>
      <c r="N43" s="22"/>
    </row>
    <row r="44" spans="1:19" ht="18" customHeight="1">
      <c r="C44" s="9" t="s">
        <v>47</v>
      </c>
      <c r="D44" s="9"/>
      <c r="E44" s="9"/>
      <c r="F44" s="9"/>
      <c r="G44" s="185"/>
      <c r="H44" s="186"/>
      <c r="I44" s="187"/>
      <c r="J44" s="22"/>
      <c r="K44" s="22"/>
      <c r="L44" s="22"/>
      <c r="M44" s="22"/>
      <c r="N44" s="22"/>
    </row>
    <row r="45" spans="1:19" ht="18" customHeight="1"/>
    <row r="46" spans="1:19" ht="18" customHeight="1">
      <c r="A46" s="12">
        <v>10</v>
      </c>
      <c r="B46" s="13" t="s">
        <v>48</v>
      </c>
      <c r="P46" s="3" t="s">
        <v>49</v>
      </c>
      <c r="R46" s="327">
        <v>0</v>
      </c>
      <c r="S46" s="328" t="e">
        <f>INDEX(C47:C48,rngLivedAlone_Idx)</f>
        <v>#VALUE!</v>
      </c>
    </row>
    <row r="47" spans="1:19" ht="18" customHeight="1">
      <c r="B47" s="9"/>
      <c r="C47" s="9" t="s">
        <v>50</v>
      </c>
      <c r="D47" s="9"/>
      <c r="E47" s="9"/>
      <c r="F47" s="9"/>
      <c r="G47" s="9"/>
    </row>
    <row r="48" spans="1:19" ht="18" customHeight="1">
      <c r="B48" s="9"/>
      <c r="C48" s="9" t="s">
        <v>51</v>
      </c>
      <c r="D48" s="9"/>
      <c r="E48" s="2" t="s">
        <v>52</v>
      </c>
      <c r="F48" s="18"/>
      <c r="G48" s="18"/>
      <c r="H48" s="18"/>
      <c r="I48" s="18"/>
      <c r="J48" s="18"/>
      <c r="K48" s="18"/>
      <c r="L48" s="18"/>
      <c r="M48" s="18"/>
      <c r="N48" s="18"/>
    </row>
    <row r="49" spans="1:19" ht="18" customHeight="1">
      <c r="B49" s="9"/>
      <c r="C49" s="9"/>
      <c r="D49" s="9"/>
      <c r="E49" s="339"/>
      <c r="F49" s="340"/>
      <c r="G49" s="340"/>
      <c r="H49" s="340"/>
      <c r="I49" s="340"/>
      <c r="J49" s="340"/>
      <c r="K49" s="340"/>
      <c r="L49" s="341"/>
      <c r="M49" s="23"/>
      <c r="N49" s="23"/>
    </row>
    <row r="50" spans="1:19" ht="18" customHeight="1">
      <c r="B50" s="9"/>
      <c r="E50" s="24"/>
      <c r="F50" s="17"/>
      <c r="G50" s="17"/>
      <c r="H50" s="24"/>
      <c r="I50" s="24"/>
      <c r="J50" s="24"/>
      <c r="K50" s="24"/>
      <c r="L50" s="24"/>
      <c r="M50" s="24"/>
      <c r="N50" s="24"/>
    </row>
    <row r="51" spans="1:19" ht="18" customHeight="1">
      <c r="A51" s="12">
        <v>11</v>
      </c>
      <c r="B51" s="13" t="s">
        <v>53</v>
      </c>
      <c r="G51" s="12">
        <v>12</v>
      </c>
      <c r="H51" s="13" t="s">
        <v>54</v>
      </c>
      <c r="P51" s="3" t="s">
        <v>53</v>
      </c>
      <c r="R51" s="327">
        <v>0</v>
      </c>
      <c r="S51" s="328" t="e">
        <f>INDEX(C52:C59,rngEthnicity_Idx)</f>
        <v>#VALUE!</v>
      </c>
    </row>
    <row r="52" spans="1:19" ht="18" customHeight="1">
      <c r="C52" s="9" t="s">
        <v>55</v>
      </c>
      <c r="D52" s="9"/>
      <c r="E52" s="9"/>
      <c r="F52" s="9"/>
      <c r="G52" s="12"/>
      <c r="I52" s="9" t="s">
        <v>56</v>
      </c>
      <c r="J52" s="9"/>
      <c r="K52" s="9"/>
      <c r="L52" s="9"/>
      <c r="M52" s="9"/>
    </row>
    <row r="53" spans="1:19" ht="18" customHeight="1">
      <c r="C53" s="9" t="s">
        <v>57</v>
      </c>
      <c r="D53" s="9"/>
      <c r="E53" s="9"/>
      <c r="F53" s="9"/>
      <c r="G53" s="12"/>
      <c r="I53" s="9" t="s">
        <v>58</v>
      </c>
      <c r="J53" s="9"/>
      <c r="K53" s="9"/>
      <c r="L53" s="9"/>
      <c r="M53" s="9"/>
    </row>
    <row r="54" spans="1:19" ht="18" customHeight="1">
      <c r="C54" s="9" t="s">
        <v>59</v>
      </c>
      <c r="D54" s="9"/>
      <c r="E54" s="9"/>
      <c r="F54" s="9"/>
      <c r="G54" s="12"/>
      <c r="I54" s="9" t="s">
        <v>60</v>
      </c>
      <c r="J54" s="9"/>
      <c r="K54" s="9"/>
      <c r="L54" s="9"/>
      <c r="M54" s="9"/>
    </row>
    <row r="55" spans="1:19" ht="18" customHeight="1">
      <c r="C55" s="9" t="s">
        <v>61</v>
      </c>
      <c r="D55" s="9"/>
      <c r="E55" s="9"/>
      <c r="F55" s="9"/>
      <c r="G55" s="12"/>
      <c r="I55" s="9" t="s">
        <v>62</v>
      </c>
      <c r="J55" s="9"/>
      <c r="K55" s="9"/>
      <c r="L55" s="9"/>
      <c r="M55" s="9"/>
    </row>
    <row r="56" spans="1:19" ht="18" customHeight="1">
      <c r="C56" s="9" t="s">
        <v>63</v>
      </c>
      <c r="D56" s="9"/>
      <c r="E56" s="9"/>
      <c r="F56" s="9"/>
      <c r="G56" s="12"/>
      <c r="I56" s="9" t="s">
        <v>64</v>
      </c>
      <c r="J56" s="9"/>
      <c r="K56" s="9"/>
      <c r="L56" s="9"/>
      <c r="M56" s="9"/>
    </row>
    <row r="57" spans="1:19" ht="18" customHeight="1">
      <c r="C57" s="9" t="s">
        <v>65</v>
      </c>
      <c r="D57" s="9"/>
      <c r="E57" s="9"/>
      <c r="F57" s="9"/>
      <c r="G57" s="12"/>
      <c r="I57" s="9" t="s">
        <v>66</v>
      </c>
      <c r="J57" s="9"/>
      <c r="K57" s="9"/>
      <c r="L57" s="9"/>
      <c r="M57" s="9"/>
    </row>
    <row r="58" spans="1:19" ht="18" customHeight="1">
      <c r="C58" s="9" t="s">
        <v>67</v>
      </c>
      <c r="D58" s="9"/>
      <c r="E58" s="9"/>
      <c r="F58" s="9"/>
      <c r="G58" s="12"/>
      <c r="I58" s="9" t="s">
        <v>68</v>
      </c>
      <c r="J58" s="9"/>
      <c r="K58" s="9"/>
      <c r="L58" s="9"/>
      <c r="M58" s="9"/>
    </row>
    <row r="59" spans="1:19" ht="18" customHeight="1">
      <c r="C59" s="9" t="s">
        <v>30</v>
      </c>
      <c r="D59" s="9"/>
      <c r="E59" s="9"/>
      <c r="F59" s="9"/>
      <c r="G59" s="12"/>
      <c r="I59" s="9" t="s">
        <v>69</v>
      </c>
      <c r="J59" s="9"/>
      <c r="K59" s="9"/>
      <c r="L59" s="9"/>
      <c r="M59" s="9"/>
    </row>
    <row r="60" spans="1:19" ht="18" customHeight="1">
      <c r="G60" s="12"/>
      <c r="I60" s="9" t="s">
        <v>70</v>
      </c>
      <c r="J60" s="9"/>
      <c r="K60" s="9"/>
      <c r="L60" s="9"/>
      <c r="M60" s="9"/>
    </row>
    <row r="61" spans="1:19" ht="18" customHeight="1">
      <c r="A61" s="2"/>
      <c r="G61" s="12"/>
      <c r="I61" s="9" t="s">
        <v>30</v>
      </c>
      <c r="J61" s="9"/>
      <c r="K61" s="322"/>
      <c r="L61" s="323"/>
      <c r="M61" s="323"/>
      <c r="N61" s="330"/>
      <c r="P61" s="3" t="s">
        <v>54</v>
      </c>
      <c r="R61" s="327">
        <v>0</v>
      </c>
      <c r="S61" s="328" t="str">
        <f>IF(AND(INDEX(I52:I61,rngLanguage_Idx)="Other",LEN(rngLanguage_Other)&gt;0),"Other : " &amp; rngLanguage_Other,INDEX(I52:I61,rngLanguage_Idx))</f>
        <v>Other</v>
      </c>
    </row>
    <row r="62" spans="1:19" ht="18" customHeight="1">
      <c r="A62" s="2"/>
    </row>
    <row r="63" spans="1:19" ht="18" customHeight="1">
      <c r="A63" s="12">
        <v>13</v>
      </c>
      <c r="B63" s="13" t="s">
        <v>71</v>
      </c>
      <c r="P63" s="3" t="s">
        <v>72</v>
      </c>
      <c r="R63" s="327">
        <v>0</v>
      </c>
      <c r="S63" s="328" t="e">
        <f>CHOOSE(rngContact_Idx,"Self",IF(AND(rngConservator_Estate,rngConservator_Person),"Conservator : Both",IF(rngConservator_Estate,"Conservator : Estate",IF(rngConservator_Person,"Conservator : Person","Conservator"))))</f>
        <v>#VALUE!</v>
      </c>
    </row>
    <row r="64" spans="1:19" ht="18" customHeight="1">
      <c r="B64" s="9"/>
      <c r="C64" s="9" t="s">
        <v>73</v>
      </c>
      <c r="D64" s="9"/>
      <c r="E64" s="9"/>
      <c r="F64" s="9"/>
      <c r="G64" s="9"/>
      <c r="P64" s="25" t="s">
        <v>74</v>
      </c>
      <c r="Q64" s="25"/>
      <c r="R64" s="327" t="b">
        <v>0</v>
      </c>
    </row>
    <row r="65" spans="1:19" ht="18" customHeight="1">
      <c r="B65" s="9"/>
      <c r="C65" s="9" t="s">
        <v>75</v>
      </c>
      <c r="D65" s="9"/>
      <c r="E65" s="9"/>
      <c r="F65" s="9"/>
      <c r="G65" s="2" t="s">
        <v>76</v>
      </c>
      <c r="J65" s="2" t="s">
        <v>77</v>
      </c>
      <c r="P65" s="25" t="s">
        <v>78</v>
      </c>
      <c r="Q65" s="25"/>
      <c r="R65" s="327" t="b">
        <v>0</v>
      </c>
    </row>
    <row r="66" spans="1:19" ht="18" customHeight="1"/>
    <row r="67" spans="1:19" ht="18" customHeight="1">
      <c r="B67" s="2" t="s">
        <v>6</v>
      </c>
      <c r="E67" s="342"/>
      <c r="F67" s="343"/>
      <c r="G67" s="343"/>
      <c r="H67" s="343"/>
      <c r="I67" s="343"/>
      <c r="J67" s="343"/>
      <c r="K67" s="343"/>
      <c r="L67" s="343"/>
      <c r="M67" s="343"/>
      <c r="N67" s="344"/>
    </row>
    <row r="68" spans="1:19" ht="18" customHeight="1">
      <c r="B68" s="2" t="s">
        <v>79</v>
      </c>
      <c r="E68" s="342"/>
      <c r="F68" s="343"/>
      <c r="G68" s="343"/>
      <c r="H68" s="343"/>
      <c r="I68" s="343"/>
      <c r="J68" s="343"/>
      <c r="K68" s="343"/>
      <c r="L68" s="343"/>
      <c r="M68" s="343"/>
      <c r="N68" s="344"/>
    </row>
    <row r="69" spans="1:19" ht="18" customHeight="1">
      <c r="B69" s="2" t="s">
        <v>80</v>
      </c>
      <c r="E69" s="345"/>
      <c r="F69" s="346"/>
      <c r="G69" s="346"/>
      <c r="H69" s="346"/>
      <c r="I69" s="346"/>
      <c r="J69" s="347"/>
      <c r="K69" s="347"/>
      <c r="L69" s="347"/>
      <c r="M69" s="348"/>
      <c r="N69" s="349"/>
    </row>
    <row r="70" spans="1:19" ht="9.75" customHeight="1">
      <c r="E70" s="21"/>
      <c r="F70" s="350"/>
      <c r="G70" s="350"/>
      <c r="H70" s="350"/>
      <c r="I70" s="22"/>
      <c r="J70" s="18"/>
      <c r="K70" s="18"/>
      <c r="L70" s="351"/>
      <c r="M70" s="352"/>
      <c r="N70" s="353"/>
    </row>
    <row r="71" spans="1:19" ht="18" customHeight="1">
      <c r="B71" s="2" t="s">
        <v>81</v>
      </c>
      <c r="E71" s="26" t="s">
        <v>82</v>
      </c>
      <c r="F71" s="335"/>
      <c r="G71" s="323"/>
      <c r="H71" s="330"/>
      <c r="I71" s="26"/>
      <c r="K71" s="26" t="s">
        <v>83</v>
      </c>
      <c r="L71" s="335"/>
      <c r="M71" s="323"/>
      <c r="N71" s="330"/>
    </row>
    <row r="72" spans="1:19" ht="18" customHeight="1"/>
    <row r="73" spans="1:19" ht="18" customHeight="1">
      <c r="A73" s="12">
        <v>14</v>
      </c>
      <c r="B73" s="13" t="s">
        <v>84</v>
      </c>
      <c r="P73" s="3" t="s">
        <v>85</v>
      </c>
      <c r="R73" s="327">
        <v>0</v>
      </c>
      <c r="S73" s="328" t="e">
        <f>INDEX(C75:C81,rngInteractionVisits_Idx)</f>
        <v>#VALUE!</v>
      </c>
    </row>
    <row r="74" spans="1:19" ht="18" customHeight="1">
      <c r="B74" s="2" t="s">
        <v>86</v>
      </c>
      <c r="G74" s="12"/>
      <c r="H74" s="2" t="s">
        <v>87</v>
      </c>
      <c r="R74" s="3"/>
      <c r="S74" s="3"/>
    </row>
    <row r="75" spans="1:19" ht="18" customHeight="1">
      <c r="C75" s="9" t="s">
        <v>88</v>
      </c>
      <c r="D75" s="9"/>
      <c r="E75" s="9"/>
      <c r="F75" s="9"/>
      <c r="G75" s="12"/>
      <c r="I75" s="9" t="s">
        <v>89</v>
      </c>
      <c r="J75" s="9"/>
      <c r="K75" s="9"/>
      <c r="P75" s="3" t="s">
        <v>90</v>
      </c>
      <c r="R75" s="327">
        <v>0</v>
      </c>
      <c r="S75" s="328" t="str">
        <f>INDEX(I75:I81,rngInteractionPhone_Idx)</f>
        <v>Never</v>
      </c>
    </row>
    <row r="76" spans="1:19" ht="18" customHeight="1">
      <c r="C76" s="9" t="s">
        <v>91</v>
      </c>
      <c r="D76" s="9"/>
      <c r="E76" s="9"/>
      <c r="F76" s="9"/>
      <c r="G76" s="12"/>
      <c r="I76" s="9" t="s">
        <v>91</v>
      </c>
      <c r="J76" s="9"/>
      <c r="K76" s="9"/>
    </row>
    <row r="77" spans="1:19" ht="18" customHeight="1">
      <c r="C77" s="9" t="s">
        <v>92</v>
      </c>
      <c r="D77" s="9"/>
      <c r="E77" s="9"/>
      <c r="F77" s="9"/>
      <c r="G77" s="12"/>
      <c r="I77" s="9" t="s">
        <v>92</v>
      </c>
      <c r="J77" s="9"/>
      <c r="K77" s="9"/>
    </row>
    <row r="78" spans="1:19" ht="18" customHeight="1">
      <c r="C78" s="9" t="s">
        <v>93</v>
      </c>
      <c r="D78" s="9"/>
      <c r="E78" s="9"/>
      <c r="F78" s="9"/>
      <c r="G78" s="12"/>
      <c r="I78" s="9" t="s">
        <v>93</v>
      </c>
      <c r="J78" s="9"/>
      <c r="K78" s="9"/>
    </row>
    <row r="79" spans="1:19" ht="18" customHeight="1">
      <c r="C79" s="9" t="s">
        <v>94</v>
      </c>
      <c r="G79" s="12"/>
      <c r="I79" s="9" t="s">
        <v>94</v>
      </c>
    </row>
    <row r="80" spans="1:19" ht="18" customHeight="1">
      <c r="C80" s="9" t="s">
        <v>95</v>
      </c>
      <c r="G80" s="12"/>
      <c r="I80" s="9" t="s">
        <v>95</v>
      </c>
      <c r="P80" s="3" t="s">
        <v>96</v>
      </c>
      <c r="R80" s="327" t="b">
        <v>1</v>
      </c>
    </row>
    <row r="81" spans="1:18" ht="18" customHeight="1">
      <c r="C81" s="9"/>
      <c r="G81" s="12"/>
      <c r="I81" s="9"/>
      <c r="P81" s="3" t="s">
        <v>97</v>
      </c>
      <c r="R81" s="327" t="b">
        <v>1</v>
      </c>
    </row>
    <row r="82" spans="1:18" ht="18" customHeight="1">
      <c r="A82" s="12">
        <v>15</v>
      </c>
      <c r="B82" s="13" t="s">
        <v>98</v>
      </c>
      <c r="E82" s="26" t="s">
        <v>99</v>
      </c>
      <c r="P82" s="3" t="s">
        <v>100</v>
      </c>
      <c r="R82" s="327" t="b">
        <v>1</v>
      </c>
    </row>
    <row r="83" spans="1:18" ht="18" customHeight="1">
      <c r="C83" s="9" t="s">
        <v>101</v>
      </c>
      <c r="D83" s="9"/>
      <c r="E83" s="9"/>
      <c r="F83" s="12"/>
      <c r="I83" s="2" t="s">
        <v>102</v>
      </c>
      <c r="P83" s="3" t="s">
        <v>103</v>
      </c>
      <c r="R83" s="327" t="b">
        <v>1</v>
      </c>
    </row>
    <row r="84" spans="1:18" ht="18" customHeight="1">
      <c r="C84" s="9" t="s">
        <v>104</v>
      </c>
      <c r="D84" s="9"/>
      <c r="E84" s="9"/>
      <c r="I84" s="2" t="s">
        <v>105</v>
      </c>
      <c r="P84" s="3" t="s">
        <v>106</v>
      </c>
      <c r="R84" s="327" t="b">
        <v>0</v>
      </c>
    </row>
    <row r="85" spans="1:18" ht="18" customHeight="1">
      <c r="C85" s="9" t="s">
        <v>107</v>
      </c>
      <c r="D85" s="9"/>
      <c r="E85" s="9"/>
      <c r="F85" s="9"/>
      <c r="G85" s="9"/>
      <c r="I85" s="2" t="s">
        <v>108</v>
      </c>
      <c r="P85" s="3" t="s">
        <v>109</v>
      </c>
      <c r="R85" s="327" t="b">
        <v>0</v>
      </c>
    </row>
    <row r="86" spans="1:18" ht="18" customHeight="1">
      <c r="C86" s="9" t="s">
        <v>110</v>
      </c>
      <c r="D86" s="9"/>
      <c r="E86" s="9"/>
      <c r="F86" s="9"/>
      <c r="G86" s="9"/>
      <c r="I86" s="2" t="s">
        <v>111</v>
      </c>
      <c r="P86" s="3" t="s">
        <v>112</v>
      </c>
      <c r="R86" s="327" t="b">
        <v>0</v>
      </c>
    </row>
    <row r="87" spans="1:18" ht="18" customHeight="1">
      <c r="C87" s="9" t="s">
        <v>113</v>
      </c>
      <c r="D87" s="9"/>
      <c r="E87" s="9"/>
      <c r="F87" s="9"/>
      <c r="G87" s="9"/>
      <c r="I87" s="2" t="s">
        <v>30</v>
      </c>
      <c r="J87" s="2" t="s">
        <v>114</v>
      </c>
      <c r="P87" s="3" t="s">
        <v>115</v>
      </c>
      <c r="R87" s="327" t="b">
        <v>0</v>
      </c>
    </row>
    <row r="88" spans="1:18" ht="18" customHeight="1">
      <c r="I88" s="354"/>
      <c r="J88" s="333"/>
      <c r="K88" s="333"/>
      <c r="L88" s="333"/>
      <c r="M88" s="333"/>
      <c r="N88" s="334"/>
      <c r="P88" s="3" t="s">
        <v>116</v>
      </c>
      <c r="R88" s="327" t="b">
        <v>0</v>
      </c>
    </row>
    <row r="89" spans="1:18" ht="18" customHeight="1">
      <c r="A89" s="12">
        <v>16</v>
      </c>
      <c r="B89" s="13" t="s">
        <v>117</v>
      </c>
      <c r="P89" s="3" t="s">
        <v>118</v>
      </c>
      <c r="R89" s="327" t="b">
        <v>1</v>
      </c>
    </row>
    <row r="90" spans="1:18" ht="18" customHeight="1">
      <c r="B90" s="2" t="s">
        <v>119</v>
      </c>
      <c r="H90" s="355"/>
    </row>
    <row r="91" spans="1:18" ht="18" customHeight="1">
      <c r="B91" s="2" t="s">
        <v>120</v>
      </c>
      <c r="H91" s="356"/>
      <c r="I91" s="357"/>
      <c r="J91" s="357"/>
      <c r="K91" s="357"/>
      <c r="L91" s="357"/>
      <c r="M91" s="357"/>
      <c r="N91" s="358"/>
    </row>
    <row r="92" spans="1:18" ht="18" customHeight="1">
      <c r="B92" s="2" t="s">
        <v>121</v>
      </c>
      <c r="H92" s="356"/>
      <c r="I92" s="357"/>
      <c r="J92" s="357"/>
      <c r="K92" s="357"/>
      <c r="L92" s="357"/>
      <c r="M92" s="357"/>
      <c r="N92" s="358"/>
    </row>
    <row r="93" spans="1:18" ht="18" customHeight="1">
      <c r="H93" s="27"/>
    </row>
    <row r="94" spans="1:18" ht="18" customHeight="1">
      <c r="A94" s="28">
        <v>17</v>
      </c>
      <c r="B94" s="2" t="s">
        <v>122</v>
      </c>
      <c r="H94" s="27"/>
    </row>
    <row r="95" spans="1:18" ht="18" customHeight="1">
      <c r="B95" s="2" t="s">
        <v>123</v>
      </c>
    </row>
    <row r="96" spans="1:18" ht="18" customHeight="1">
      <c r="B96" s="359"/>
      <c r="C96" s="360"/>
      <c r="D96" s="360"/>
      <c r="E96" s="360"/>
      <c r="F96" s="360"/>
      <c r="G96" s="360"/>
      <c r="H96" s="360"/>
      <c r="I96" s="360"/>
      <c r="J96" s="360"/>
      <c r="K96" s="360"/>
      <c r="L96" s="360"/>
      <c r="M96" s="360"/>
      <c r="N96" s="361"/>
    </row>
    <row r="97" spans="1:14" ht="18" customHeight="1">
      <c r="B97" s="191"/>
      <c r="C97" s="192"/>
      <c r="D97" s="192"/>
      <c r="E97" s="192"/>
      <c r="F97" s="192"/>
      <c r="G97" s="192"/>
      <c r="H97" s="192"/>
      <c r="I97" s="192"/>
      <c r="J97" s="192"/>
      <c r="K97" s="192"/>
      <c r="L97" s="192"/>
      <c r="M97" s="192"/>
      <c r="N97" s="193"/>
    </row>
    <row r="98" spans="1:14" ht="18" customHeight="1">
      <c r="B98" s="191"/>
      <c r="C98" s="192"/>
      <c r="D98" s="192"/>
      <c r="E98" s="192"/>
      <c r="F98" s="192"/>
      <c r="G98" s="192"/>
      <c r="H98" s="192"/>
      <c r="I98" s="192"/>
      <c r="J98" s="192"/>
      <c r="K98" s="192"/>
      <c r="L98" s="192"/>
      <c r="M98" s="192"/>
      <c r="N98" s="193"/>
    </row>
    <row r="99" spans="1:14" ht="18" customHeight="1">
      <c r="B99" s="191"/>
      <c r="C99" s="192"/>
      <c r="D99" s="192"/>
      <c r="E99" s="192"/>
      <c r="F99" s="192"/>
      <c r="G99" s="192"/>
      <c r="H99" s="192"/>
      <c r="I99" s="192"/>
      <c r="J99" s="192"/>
      <c r="K99" s="192"/>
      <c r="L99" s="192"/>
      <c r="M99" s="192"/>
      <c r="N99" s="193"/>
    </row>
    <row r="100" spans="1:14" ht="18" customHeight="1">
      <c r="B100" s="191"/>
      <c r="C100" s="192"/>
      <c r="D100" s="192"/>
      <c r="E100" s="192"/>
      <c r="F100" s="192"/>
      <c r="G100" s="192"/>
      <c r="H100" s="192"/>
      <c r="I100" s="192"/>
      <c r="J100" s="192"/>
      <c r="K100" s="192"/>
      <c r="L100" s="192"/>
      <c r="M100" s="192"/>
      <c r="N100" s="193"/>
    </row>
    <row r="101" spans="1:14" ht="18" customHeight="1"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4"/>
    </row>
    <row r="102" spans="1:14" ht="8.25" customHeight="1"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</row>
    <row r="103" spans="1:14" ht="18" customHeight="1">
      <c r="A103" s="7" t="s">
        <v>124</v>
      </c>
      <c r="H103" s="27"/>
    </row>
    <row r="104" spans="1:14" ht="18" customHeight="1">
      <c r="B104" s="359"/>
      <c r="C104" s="360"/>
      <c r="D104" s="360"/>
      <c r="E104" s="360"/>
      <c r="F104" s="360"/>
      <c r="G104" s="360"/>
      <c r="H104" s="360"/>
      <c r="I104" s="360"/>
      <c r="J104" s="360"/>
      <c r="K104" s="360"/>
      <c r="L104" s="360"/>
      <c r="M104" s="360"/>
      <c r="N104" s="361"/>
    </row>
    <row r="105" spans="1:14" ht="18" customHeight="1">
      <c r="B105" s="191"/>
      <c r="C105" s="192"/>
      <c r="D105" s="192"/>
      <c r="E105" s="192"/>
      <c r="F105" s="192"/>
      <c r="G105" s="192"/>
      <c r="H105" s="192"/>
      <c r="I105" s="192"/>
      <c r="J105" s="192"/>
      <c r="K105" s="192"/>
      <c r="L105" s="192"/>
      <c r="M105" s="192"/>
      <c r="N105" s="193"/>
    </row>
    <row r="106" spans="1:14" ht="18" customHeight="1">
      <c r="B106" s="191"/>
      <c r="C106" s="192"/>
      <c r="D106" s="192"/>
      <c r="E106" s="192"/>
      <c r="F106" s="192"/>
      <c r="G106" s="192"/>
      <c r="H106" s="192"/>
      <c r="I106" s="192"/>
      <c r="J106" s="192"/>
      <c r="K106" s="192"/>
      <c r="L106" s="192"/>
      <c r="M106" s="192"/>
      <c r="N106" s="193"/>
    </row>
    <row r="107" spans="1:14" ht="18" customHeight="1">
      <c r="B107" s="191"/>
      <c r="C107" s="192"/>
      <c r="D107" s="192"/>
      <c r="E107" s="192"/>
      <c r="F107" s="192"/>
      <c r="G107" s="192"/>
      <c r="H107" s="192"/>
      <c r="I107" s="192"/>
      <c r="J107" s="192"/>
      <c r="K107" s="192"/>
      <c r="L107" s="192"/>
      <c r="M107" s="192"/>
      <c r="N107" s="193"/>
    </row>
    <row r="108" spans="1:14" ht="18" customHeight="1">
      <c r="B108" s="191"/>
      <c r="C108" s="192"/>
      <c r="D108" s="192"/>
      <c r="E108" s="192"/>
      <c r="F108" s="192"/>
      <c r="G108" s="192"/>
      <c r="H108" s="192"/>
      <c r="I108" s="192"/>
      <c r="J108" s="192"/>
      <c r="K108" s="192"/>
      <c r="L108" s="192"/>
      <c r="M108" s="192"/>
      <c r="N108" s="193"/>
    </row>
    <row r="109" spans="1:14" ht="18" customHeight="1">
      <c r="B109" s="362"/>
      <c r="C109" s="363"/>
      <c r="D109" s="363"/>
      <c r="E109" s="363"/>
      <c r="F109" s="363"/>
      <c r="G109" s="363"/>
      <c r="H109" s="363"/>
      <c r="I109" s="363"/>
      <c r="J109" s="363"/>
      <c r="K109" s="363"/>
      <c r="L109" s="363"/>
      <c r="M109" s="363"/>
      <c r="N109" s="364"/>
    </row>
    <row r="110" spans="1:14" ht="18" customHeight="1"/>
    <row r="111" spans="1:14" ht="18" customHeight="1"/>
    <row r="112" spans="1:14" ht="18" customHeight="1"/>
    <row r="113" ht="18" customHeight="1"/>
  </sheetData>
  <sheetProtection algorithmName="SHA-512" hashValue="f/T4YtTMOVV0oxnPPs23W2VNddr0m8qoHrQG/m5xtG55ElK537SHOgTK6I7wIhUv8W3Rzs9HQoDmq1v88M0hoQ==" saltValue="pdNf2ALZirztbXP9oH7rZA==" spinCount="100000" sheet="1" selectLockedCells="1"/>
  <mergeCells count="28">
    <mergeCell ref="H91:N91"/>
    <mergeCell ref="H92:N92"/>
    <mergeCell ref="B96:N101"/>
    <mergeCell ref="B104:N109"/>
    <mergeCell ref="E69:I69"/>
    <mergeCell ref="J69:K69"/>
    <mergeCell ref="L69:N69"/>
    <mergeCell ref="F71:H71"/>
    <mergeCell ref="L71:N71"/>
    <mergeCell ref="I88:N88"/>
    <mergeCell ref="E68:N68"/>
    <mergeCell ref="I17:K17"/>
    <mergeCell ref="I19:K19"/>
    <mergeCell ref="E29:N29"/>
    <mergeCell ref="E32:I32"/>
    <mergeCell ref="L32:N32"/>
    <mergeCell ref="E34:N34"/>
    <mergeCell ref="G42:N42"/>
    <mergeCell ref="G44:I44"/>
    <mergeCell ref="E49:L49"/>
    <mergeCell ref="K61:N61"/>
    <mergeCell ref="E67:N67"/>
    <mergeCell ref="J14:K14"/>
    <mergeCell ref="E3:F3"/>
    <mergeCell ref="E5:I5"/>
    <mergeCell ref="E7:I7"/>
    <mergeCell ref="E11:H11"/>
    <mergeCell ref="J11:M11"/>
  </mergeCells>
  <printOptions horizontalCentered="1"/>
  <pageMargins left="0.5" right="0.5" top="0.75" bottom="0.5" header="0.25" footer="0.25"/>
  <pageSetup scale="90" fitToHeight="0" orientation="portrait" r:id="rId1"/>
  <headerFooter alignWithMargins="0">
    <oddFooter>&amp;C&amp;"Arial,Bold"&amp;8SECTION A : Page &amp;P</oddFooter>
  </headerFooter>
  <rowBreaks count="2" manualBreakCount="2">
    <brk id="45" max="16383" man="1"/>
    <brk id="88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fraSex">
              <controlPr defaultSize="0" autoFill="0" autoPict="0">
                <anchor moveWithCells="1">
                  <from>
                    <xdr:col>0</xdr:col>
                    <xdr:colOff>419100</xdr:colOff>
                    <xdr:row>13</xdr:row>
                    <xdr:rowOff>0</xdr:rowOff>
                  </from>
                  <to>
                    <xdr:col>1</xdr:col>
                    <xdr:colOff>358140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Sex_Male">
              <controlPr defaultSize="0" autoFill="0" autoLine="0" autoPict="0">
                <anchor moveWithCells="1">
                  <from>
                    <xdr:col>1</xdr:col>
                    <xdr:colOff>68580</xdr:colOff>
                    <xdr:row>13</xdr:row>
                    <xdr:rowOff>38100</xdr:rowOff>
                  </from>
                  <to>
                    <xdr:col>1</xdr:col>
                    <xdr:colOff>335280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Sex_Female">
              <controlPr defaultSize="0" autoFill="0" autoLine="0" autoPict="0">
                <anchor moveWithCells="1">
                  <from>
                    <xdr:col>1</xdr:col>
                    <xdr:colOff>68580</xdr:colOff>
                    <xdr:row>14</xdr:row>
                    <xdr:rowOff>30480</xdr:rowOff>
                  </from>
                  <to>
                    <xdr:col>1</xdr:col>
                    <xdr:colOff>335280</xdr:colOff>
                    <xdr:row>14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fraMaritalStatus">
              <controlPr defaultSize="0" autoFill="0" autoPict="0">
                <anchor moveWithCells="1">
                  <from>
                    <xdr:col>0</xdr:col>
                    <xdr:colOff>419100</xdr:colOff>
                    <xdr:row>17</xdr:row>
                    <xdr:rowOff>15240</xdr:rowOff>
                  </from>
                  <to>
                    <xdr:col>1</xdr:col>
                    <xdr:colOff>358140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optMaritalStatus_Married">
              <controlPr defaultSize="0" autoFill="0" autoLine="0" autoPict="0">
                <anchor moveWithCells="1">
                  <from>
                    <xdr:col>1</xdr:col>
                    <xdr:colOff>68580</xdr:colOff>
                    <xdr:row>17</xdr:row>
                    <xdr:rowOff>53340</xdr:rowOff>
                  </from>
                  <to>
                    <xdr:col>1</xdr:col>
                    <xdr:colOff>335280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optMaritalStatus_Single">
              <controlPr defaultSize="0" autoFill="0" autoLine="0" autoPict="0">
                <anchor moveWithCells="1">
                  <from>
                    <xdr:col>1</xdr:col>
                    <xdr:colOff>68580</xdr:colOff>
                    <xdr:row>18</xdr:row>
                    <xdr:rowOff>38100</xdr:rowOff>
                  </from>
                  <to>
                    <xdr:col>1</xdr:col>
                    <xdr:colOff>335280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optMaritalStatus_Divorced">
              <controlPr defaultSize="0" autoFill="0" autoLine="0" autoPict="0">
                <anchor moveWithCells="1">
                  <from>
                    <xdr:col>1</xdr:col>
                    <xdr:colOff>68580</xdr:colOff>
                    <xdr:row>19</xdr:row>
                    <xdr:rowOff>30480</xdr:rowOff>
                  </from>
                  <to>
                    <xdr:col>1</xdr:col>
                    <xdr:colOff>335280</xdr:colOff>
                    <xdr:row>19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optMaritalStatus_Widowed">
              <controlPr defaultSize="0" autoFill="0" autoLine="0" autoPict="0">
                <anchor moveWithCells="1">
                  <from>
                    <xdr:col>1</xdr:col>
                    <xdr:colOff>68580</xdr:colOff>
                    <xdr:row>20</xdr:row>
                    <xdr:rowOff>30480</xdr:rowOff>
                  </from>
                  <to>
                    <xdr:col>1</xdr:col>
                    <xdr:colOff>335280</xdr:colOff>
                    <xdr:row>20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optMaritalStatus_Separated">
              <controlPr defaultSize="0" autoFill="0" autoLine="0" autoPict="0">
                <anchor moveWithCells="1">
                  <from>
                    <xdr:col>1</xdr:col>
                    <xdr:colOff>68580</xdr:colOff>
                    <xdr:row>21</xdr:row>
                    <xdr:rowOff>15240</xdr:rowOff>
                  </from>
                  <to>
                    <xdr:col>1</xdr:col>
                    <xdr:colOff>335280</xdr:colOff>
                    <xdr:row>21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optMaritalStatus_Other">
              <controlPr defaultSize="0" autoFill="0" autoLine="0" autoPict="0">
                <anchor moveWithCells="1">
                  <from>
                    <xdr:col>1</xdr:col>
                    <xdr:colOff>68580</xdr:colOff>
                    <xdr:row>22</xdr:row>
                    <xdr:rowOff>0</xdr:rowOff>
                  </from>
                  <to>
                    <xdr:col>1</xdr:col>
                    <xdr:colOff>335280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fraReason">
              <controlPr defaultSize="0" autoFill="0" autoPict="0">
                <anchor moveWithCells="1">
                  <from>
                    <xdr:col>0</xdr:col>
                    <xdr:colOff>419100</xdr:colOff>
                    <xdr:row>25</xdr:row>
                    <xdr:rowOff>15240</xdr:rowOff>
                  </from>
                  <to>
                    <xdr:col>1</xdr:col>
                    <xdr:colOff>358140</xdr:colOff>
                    <xdr:row>29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optReason_Initial">
              <controlPr defaultSize="0" autoFill="0" autoLine="0" autoPict="0">
                <anchor moveWithCells="1">
                  <from>
                    <xdr:col>1</xdr:col>
                    <xdr:colOff>68580</xdr:colOff>
                    <xdr:row>25</xdr:row>
                    <xdr:rowOff>53340</xdr:rowOff>
                  </from>
                  <to>
                    <xdr:col>1</xdr:col>
                    <xdr:colOff>335280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optReason_SignificantChange">
              <controlPr defaultSize="0" autoFill="0" autoLine="0" autoPict="0">
                <anchor moveWithCells="1">
                  <from>
                    <xdr:col>1</xdr:col>
                    <xdr:colOff>68580</xdr:colOff>
                    <xdr:row>26</xdr:row>
                    <xdr:rowOff>38100</xdr:rowOff>
                  </from>
                  <to>
                    <xdr:col>1</xdr:col>
                    <xdr:colOff>335280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optReason_SemiAnnual">
              <controlPr defaultSize="0" autoFill="0" autoLine="0" autoPict="0">
                <anchor moveWithCells="1">
                  <from>
                    <xdr:col>1</xdr:col>
                    <xdr:colOff>68580</xdr:colOff>
                    <xdr:row>27</xdr:row>
                    <xdr:rowOff>30480</xdr:rowOff>
                  </from>
                  <to>
                    <xdr:col>1</xdr:col>
                    <xdr:colOff>335280</xdr:colOff>
                    <xdr:row>27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optReason_Other">
              <controlPr defaultSize="0" autoFill="0" autoLine="0" autoPict="0">
                <anchor moveWithCells="1">
                  <from>
                    <xdr:col>1</xdr:col>
                    <xdr:colOff>68580</xdr:colOff>
                    <xdr:row>28</xdr:row>
                    <xdr:rowOff>30480</xdr:rowOff>
                  </from>
                  <to>
                    <xdr:col>1</xdr:col>
                    <xdr:colOff>335280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fraAdmitted">
              <controlPr defaultSize="0" autoFill="0" autoPict="0">
                <anchor moveWithCells="1">
                  <from>
                    <xdr:col>0</xdr:col>
                    <xdr:colOff>419100</xdr:colOff>
                    <xdr:row>35</xdr:row>
                    <xdr:rowOff>0</xdr:rowOff>
                  </from>
                  <to>
                    <xdr:col>1</xdr:col>
                    <xdr:colOff>358140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optAdmitted1">
              <controlPr defaultSize="0" autoFill="0" autoLine="0" autoPict="0">
                <anchor moveWithCells="1">
                  <from>
                    <xdr:col>1</xdr:col>
                    <xdr:colOff>68580</xdr:colOff>
                    <xdr:row>35</xdr:row>
                    <xdr:rowOff>53340</xdr:rowOff>
                  </from>
                  <to>
                    <xdr:col>1</xdr:col>
                    <xdr:colOff>335280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optAdmitted2">
              <controlPr defaultSize="0" autoFill="0" autoLine="0" autoPict="0">
                <anchor moveWithCells="1">
                  <from>
                    <xdr:col>1</xdr:col>
                    <xdr:colOff>68580</xdr:colOff>
                    <xdr:row>36</xdr:row>
                    <xdr:rowOff>38100</xdr:rowOff>
                  </from>
                  <to>
                    <xdr:col>1</xdr:col>
                    <xdr:colOff>335280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optAdmitted3">
              <controlPr defaultSize="0" autoFill="0" autoLine="0" autoPict="0">
                <anchor moveWithCells="1">
                  <from>
                    <xdr:col>1</xdr:col>
                    <xdr:colOff>68580</xdr:colOff>
                    <xdr:row>37</xdr:row>
                    <xdr:rowOff>30480</xdr:rowOff>
                  </from>
                  <to>
                    <xdr:col>1</xdr:col>
                    <xdr:colOff>335280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optAdmitted4">
              <controlPr defaultSize="0" autoFill="0" autoLine="0" autoPict="0">
                <anchor moveWithCells="1">
                  <from>
                    <xdr:col>1</xdr:col>
                    <xdr:colOff>68580</xdr:colOff>
                    <xdr:row>38</xdr:row>
                    <xdr:rowOff>30480</xdr:rowOff>
                  </from>
                  <to>
                    <xdr:col>1</xdr:col>
                    <xdr:colOff>335280</xdr:colOff>
                    <xdr:row>38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optAdmitted5">
              <controlPr defaultSize="0" autoFill="0" autoLine="0" autoPict="0">
                <anchor moveWithCells="1">
                  <from>
                    <xdr:col>1</xdr:col>
                    <xdr:colOff>68580</xdr:colOff>
                    <xdr:row>39</xdr:row>
                    <xdr:rowOff>15240</xdr:rowOff>
                  </from>
                  <to>
                    <xdr:col>1</xdr:col>
                    <xdr:colOff>335280</xdr:colOff>
                    <xdr:row>39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optAdmitted6">
              <controlPr defaultSize="0" autoFill="0" autoLine="0" autoPict="0">
                <anchor moveWithCells="1">
                  <from>
                    <xdr:col>1</xdr:col>
                    <xdr:colOff>68580</xdr:colOff>
                    <xdr:row>40</xdr:row>
                    <xdr:rowOff>0</xdr:rowOff>
                  </from>
                  <to>
                    <xdr:col>1</xdr:col>
                    <xdr:colOff>335280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optAdmitted_Other">
              <controlPr defaultSize="0" autoFill="0" autoLine="0" autoPict="0">
                <anchor moveWithCells="1">
                  <from>
                    <xdr:col>1</xdr:col>
                    <xdr:colOff>68580</xdr:colOff>
                    <xdr:row>40</xdr:row>
                    <xdr:rowOff>220980</xdr:rowOff>
                  </from>
                  <to>
                    <xdr:col>1</xdr:col>
                    <xdr:colOff>335280</xdr:colOff>
                    <xdr:row>41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fraInteractionVisits">
              <controlPr defaultSize="0" autoFill="0" autoPict="0">
                <anchor moveWithCells="1">
                  <from>
                    <xdr:col>0</xdr:col>
                    <xdr:colOff>419100</xdr:colOff>
                    <xdr:row>74</xdr:row>
                    <xdr:rowOff>15240</xdr:rowOff>
                  </from>
                  <to>
                    <xdr:col>1</xdr:col>
                    <xdr:colOff>358140</xdr:colOff>
                    <xdr:row>79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optInteractionVisits1">
              <controlPr defaultSize="0" autoFill="0" autoLine="0" autoPict="0">
                <anchor moveWithCells="1">
                  <from>
                    <xdr:col>1</xdr:col>
                    <xdr:colOff>68580</xdr:colOff>
                    <xdr:row>74</xdr:row>
                    <xdr:rowOff>53340</xdr:rowOff>
                  </from>
                  <to>
                    <xdr:col>1</xdr:col>
                    <xdr:colOff>335280</xdr:colOff>
                    <xdr:row>75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optInteractionVisits2">
              <controlPr defaultSize="0" autoFill="0" autoLine="0" autoPict="0">
                <anchor moveWithCells="1">
                  <from>
                    <xdr:col>1</xdr:col>
                    <xdr:colOff>68580</xdr:colOff>
                    <xdr:row>75</xdr:row>
                    <xdr:rowOff>38100</xdr:rowOff>
                  </from>
                  <to>
                    <xdr:col>1</xdr:col>
                    <xdr:colOff>335280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optInteractionVisits3">
              <controlPr defaultSize="0" autoFill="0" autoLine="0" autoPict="0">
                <anchor moveWithCells="1">
                  <from>
                    <xdr:col>1</xdr:col>
                    <xdr:colOff>68580</xdr:colOff>
                    <xdr:row>76</xdr:row>
                    <xdr:rowOff>30480</xdr:rowOff>
                  </from>
                  <to>
                    <xdr:col>1</xdr:col>
                    <xdr:colOff>335280</xdr:colOff>
                    <xdr:row>76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optInteractionVisits4">
              <controlPr defaultSize="0" autoFill="0" autoLine="0" autoPict="0">
                <anchor moveWithCells="1">
                  <from>
                    <xdr:col>1</xdr:col>
                    <xdr:colOff>68580</xdr:colOff>
                    <xdr:row>77</xdr:row>
                    <xdr:rowOff>30480</xdr:rowOff>
                  </from>
                  <to>
                    <xdr:col>1</xdr:col>
                    <xdr:colOff>335280</xdr:colOff>
                    <xdr:row>77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fraLivedAlone">
              <controlPr defaultSize="0" autoFill="0" autoPict="0">
                <anchor moveWithCells="1">
                  <from>
                    <xdr:col>0</xdr:col>
                    <xdr:colOff>419100</xdr:colOff>
                    <xdr:row>46</xdr:row>
                    <xdr:rowOff>0</xdr:rowOff>
                  </from>
                  <to>
                    <xdr:col>1</xdr:col>
                    <xdr:colOff>358140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optLivedAlone_Yes">
              <controlPr defaultSize="0" autoFill="0" autoLine="0" autoPict="0">
                <anchor moveWithCells="1">
                  <from>
                    <xdr:col>1</xdr:col>
                    <xdr:colOff>68580</xdr:colOff>
                    <xdr:row>46</xdr:row>
                    <xdr:rowOff>38100</xdr:rowOff>
                  </from>
                  <to>
                    <xdr:col>1</xdr:col>
                    <xdr:colOff>335280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optLivedAlone_No">
              <controlPr defaultSize="0" autoFill="0" autoLine="0" autoPict="0">
                <anchor moveWithCells="1">
                  <from>
                    <xdr:col>1</xdr:col>
                    <xdr:colOff>68580</xdr:colOff>
                    <xdr:row>47</xdr:row>
                    <xdr:rowOff>30480</xdr:rowOff>
                  </from>
                  <to>
                    <xdr:col>1</xdr:col>
                    <xdr:colOff>335280</xdr:colOff>
                    <xdr:row>47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fraEthnicity">
              <controlPr defaultSize="0" autoFill="0" autoPict="0">
                <anchor moveWithCells="1">
                  <from>
                    <xdr:col>0</xdr:col>
                    <xdr:colOff>419100</xdr:colOff>
                    <xdr:row>51</xdr:row>
                    <xdr:rowOff>15240</xdr:rowOff>
                  </from>
                  <to>
                    <xdr:col>1</xdr:col>
                    <xdr:colOff>358140</xdr:colOff>
                    <xdr:row>58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optEthnicity_White">
              <controlPr defaultSize="0" autoFill="0" autoLine="0" autoPict="0">
                <anchor moveWithCells="1">
                  <from>
                    <xdr:col>1</xdr:col>
                    <xdr:colOff>68580</xdr:colOff>
                    <xdr:row>51</xdr:row>
                    <xdr:rowOff>53340</xdr:rowOff>
                  </from>
                  <to>
                    <xdr:col>1</xdr:col>
                    <xdr:colOff>335280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optEthnicity_Afro">
              <controlPr defaultSize="0" autoFill="0" autoLine="0" autoPict="0">
                <anchor moveWithCells="1">
                  <from>
                    <xdr:col>1</xdr:col>
                    <xdr:colOff>68580</xdr:colOff>
                    <xdr:row>52</xdr:row>
                    <xdr:rowOff>38100</xdr:rowOff>
                  </from>
                  <to>
                    <xdr:col>1</xdr:col>
                    <xdr:colOff>335280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optEthnicity_Asian">
              <controlPr defaultSize="0" autoFill="0" autoLine="0" autoPict="0">
                <anchor moveWithCells="1">
                  <from>
                    <xdr:col>1</xdr:col>
                    <xdr:colOff>68580</xdr:colOff>
                    <xdr:row>53</xdr:row>
                    <xdr:rowOff>30480</xdr:rowOff>
                  </from>
                  <to>
                    <xdr:col>1</xdr:col>
                    <xdr:colOff>335280</xdr:colOff>
                    <xdr:row>53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optEthnicity_Hawaiian">
              <controlPr defaultSize="0" autoFill="0" autoLine="0" autoPict="0">
                <anchor moveWithCells="1">
                  <from>
                    <xdr:col>1</xdr:col>
                    <xdr:colOff>68580</xdr:colOff>
                    <xdr:row>54</xdr:row>
                    <xdr:rowOff>30480</xdr:rowOff>
                  </from>
                  <to>
                    <xdr:col>1</xdr:col>
                    <xdr:colOff>335280</xdr:colOff>
                    <xdr:row>54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optEthnicity_Indian">
              <controlPr defaultSize="0" autoFill="0" autoLine="0" autoPict="0">
                <anchor moveWithCells="1">
                  <from>
                    <xdr:col>1</xdr:col>
                    <xdr:colOff>68580</xdr:colOff>
                    <xdr:row>55</xdr:row>
                    <xdr:rowOff>15240</xdr:rowOff>
                  </from>
                  <to>
                    <xdr:col>1</xdr:col>
                    <xdr:colOff>335280</xdr:colOff>
                    <xdr:row>55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optEthnicity_Hispanic">
              <controlPr defaultSize="0" autoFill="0" autoLine="0" autoPict="0">
                <anchor moveWithCells="1">
                  <from>
                    <xdr:col>1</xdr:col>
                    <xdr:colOff>68580</xdr:colOff>
                    <xdr:row>56</xdr:row>
                    <xdr:rowOff>0</xdr:rowOff>
                  </from>
                  <to>
                    <xdr:col>1</xdr:col>
                    <xdr:colOff>335280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optEthnicity_Declined">
              <controlPr defaultSize="0" autoFill="0" autoLine="0" autoPict="0">
                <anchor moveWithCells="1">
                  <from>
                    <xdr:col>1</xdr:col>
                    <xdr:colOff>68580</xdr:colOff>
                    <xdr:row>56</xdr:row>
                    <xdr:rowOff>220980</xdr:rowOff>
                  </from>
                  <to>
                    <xdr:col>1</xdr:col>
                    <xdr:colOff>335280</xdr:colOff>
                    <xdr:row>57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optEthnicity_Other">
              <controlPr defaultSize="0" autoFill="0" autoLine="0" autoPict="0">
                <anchor moveWithCells="1">
                  <from>
                    <xdr:col>1</xdr:col>
                    <xdr:colOff>68580</xdr:colOff>
                    <xdr:row>57</xdr:row>
                    <xdr:rowOff>220980</xdr:rowOff>
                  </from>
                  <to>
                    <xdr:col>1</xdr:col>
                    <xdr:colOff>335280</xdr:colOff>
                    <xdr:row>58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fraLanguage">
              <controlPr defaultSize="0" autoFill="0" autoPict="0">
                <anchor moveWithCells="1">
                  <from>
                    <xdr:col>6</xdr:col>
                    <xdr:colOff>419100</xdr:colOff>
                    <xdr:row>51</xdr:row>
                    <xdr:rowOff>15240</xdr:rowOff>
                  </from>
                  <to>
                    <xdr:col>7</xdr:col>
                    <xdr:colOff>358140</xdr:colOff>
                    <xdr:row>60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optLanguage_English">
              <controlPr defaultSize="0" autoFill="0" autoLine="0" autoPict="0">
                <anchor moveWithCells="1">
                  <from>
                    <xdr:col>7</xdr:col>
                    <xdr:colOff>68580</xdr:colOff>
                    <xdr:row>51</xdr:row>
                    <xdr:rowOff>53340</xdr:rowOff>
                  </from>
                  <to>
                    <xdr:col>7</xdr:col>
                    <xdr:colOff>335280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optLanguage_Spanish">
              <controlPr defaultSize="0" autoFill="0" autoLine="0" autoPict="0">
                <anchor moveWithCells="1">
                  <from>
                    <xdr:col>7</xdr:col>
                    <xdr:colOff>68580</xdr:colOff>
                    <xdr:row>52</xdr:row>
                    <xdr:rowOff>38100</xdr:rowOff>
                  </from>
                  <to>
                    <xdr:col>7</xdr:col>
                    <xdr:colOff>335280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optLanguage_Mandarin">
              <controlPr defaultSize="0" autoFill="0" autoLine="0" autoPict="0">
                <anchor moveWithCells="1">
                  <from>
                    <xdr:col>7</xdr:col>
                    <xdr:colOff>68580</xdr:colOff>
                    <xdr:row>53</xdr:row>
                    <xdr:rowOff>30480</xdr:rowOff>
                  </from>
                  <to>
                    <xdr:col>7</xdr:col>
                    <xdr:colOff>335280</xdr:colOff>
                    <xdr:row>53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optLanguage_Cantonese">
              <controlPr defaultSize="0" autoFill="0" autoLine="0" autoPict="0">
                <anchor moveWithCells="1">
                  <from>
                    <xdr:col>7</xdr:col>
                    <xdr:colOff>68580</xdr:colOff>
                    <xdr:row>54</xdr:row>
                    <xdr:rowOff>30480</xdr:rowOff>
                  </from>
                  <to>
                    <xdr:col>7</xdr:col>
                    <xdr:colOff>335280</xdr:colOff>
                    <xdr:row>54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optLanguage_Korean">
              <controlPr defaultSize="0" autoFill="0" autoLine="0" autoPict="0">
                <anchor moveWithCells="1">
                  <from>
                    <xdr:col>7</xdr:col>
                    <xdr:colOff>68580</xdr:colOff>
                    <xdr:row>55</xdr:row>
                    <xdr:rowOff>15240</xdr:rowOff>
                  </from>
                  <to>
                    <xdr:col>7</xdr:col>
                    <xdr:colOff>335280</xdr:colOff>
                    <xdr:row>55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optLanguage_Russian">
              <controlPr defaultSize="0" autoFill="0" autoLine="0" autoPict="0">
                <anchor moveWithCells="1">
                  <from>
                    <xdr:col>7</xdr:col>
                    <xdr:colOff>68580</xdr:colOff>
                    <xdr:row>56</xdr:row>
                    <xdr:rowOff>0</xdr:rowOff>
                  </from>
                  <to>
                    <xdr:col>7</xdr:col>
                    <xdr:colOff>335280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optLanguage_Hmong">
              <controlPr defaultSize="0" autoFill="0" autoLine="0" autoPict="0">
                <anchor moveWithCells="1">
                  <from>
                    <xdr:col>7</xdr:col>
                    <xdr:colOff>68580</xdr:colOff>
                    <xdr:row>56</xdr:row>
                    <xdr:rowOff>220980</xdr:rowOff>
                  </from>
                  <to>
                    <xdr:col>7</xdr:col>
                    <xdr:colOff>335280</xdr:colOff>
                    <xdr:row>57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optLanguage_Armenian">
              <controlPr defaultSize="0" autoFill="0" autoLine="0" autoPict="0">
                <anchor moveWithCells="1">
                  <from>
                    <xdr:col>7</xdr:col>
                    <xdr:colOff>68580</xdr:colOff>
                    <xdr:row>57</xdr:row>
                    <xdr:rowOff>220980</xdr:rowOff>
                  </from>
                  <to>
                    <xdr:col>7</xdr:col>
                    <xdr:colOff>335280</xdr:colOff>
                    <xdr:row>58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optLanguage_Lao">
              <controlPr defaultSize="0" autoFill="0" autoLine="0" autoPict="0">
                <anchor moveWithCells="1">
                  <from>
                    <xdr:col>7</xdr:col>
                    <xdr:colOff>68580</xdr:colOff>
                    <xdr:row>58</xdr:row>
                    <xdr:rowOff>205740</xdr:rowOff>
                  </from>
                  <to>
                    <xdr:col>7</xdr:col>
                    <xdr:colOff>335280</xdr:colOff>
                    <xdr:row>59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optLanguage_Other">
              <controlPr defaultSize="0" autoFill="0" autoLine="0" autoPict="0">
                <anchor moveWithCells="1">
                  <from>
                    <xdr:col>7</xdr:col>
                    <xdr:colOff>68580</xdr:colOff>
                    <xdr:row>59</xdr:row>
                    <xdr:rowOff>190500</xdr:rowOff>
                  </from>
                  <to>
                    <xdr:col>7</xdr:col>
                    <xdr:colOff>335280</xdr:colOff>
                    <xdr:row>60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fraContact">
              <controlPr defaultSize="0" autoFill="0" autoPict="0">
                <anchor moveWithCells="1">
                  <from>
                    <xdr:col>0</xdr:col>
                    <xdr:colOff>419100</xdr:colOff>
                    <xdr:row>63</xdr:row>
                    <xdr:rowOff>0</xdr:rowOff>
                  </from>
                  <to>
                    <xdr:col>1</xdr:col>
                    <xdr:colOff>358140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optContact_Self">
              <controlPr defaultSize="0" autoFill="0" autoLine="0" autoPict="0">
                <anchor moveWithCells="1">
                  <from>
                    <xdr:col>1</xdr:col>
                    <xdr:colOff>68580</xdr:colOff>
                    <xdr:row>63</xdr:row>
                    <xdr:rowOff>38100</xdr:rowOff>
                  </from>
                  <to>
                    <xdr:col>1</xdr:col>
                    <xdr:colOff>335280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optContact_Conservator">
              <controlPr defaultSize="0" autoFill="0" autoLine="0" autoPict="0">
                <anchor moveWithCells="1">
                  <from>
                    <xdr:col>1</xdr:col>
                    <xdr:colOff>68580</xdr:colOff>
                    <xdr:row>64</xdr:row>
                    <xdr:rowOff>30480</xdr:rowOff>
                  </from>
                  <to>
                    <xdr:col>1</xdr:col>
                    <xdr:colOff>335280</xdr:colOff>
                    <xdr:row>64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bxContact_Estate">
              <controlPr defaultSize="0" autoFill="0" autoLine="0" autoPict="0">
                <anchor moveWithCells="1">
                  <from>
                    <xdr:col>5</xdr:col>
                    <xdr:colOff>144780</xdr:colOff>
                    <xdr:row>64</xdr:row>
                    <xdr:rowOff>30480</xdr:rowOff>
                  </from>
                  <to>
                    <xdr:col>5</xdr:col>
                    <xdr:colOff>411480</xdr:colOff>
                    <xdr:row>64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bxContact_Person">
              <controlPr defaultSize="0" autoFill="0" autoLine="0" autoPict="0">
                <anchor moveWithCells="1">
                  <from>
                    <xdr:col>8</xdr:col>
                    <xdr:colOff>144780</xdr:colOff>
                    <xdr:row>64</xdr:row>
                    <xdr:rowOff>30480</xdr:rowOff>
                  </from>
                  <to>
                    <xdr:col>8</xdr:col>
                    <xdr:colOff>411480</xdr:colOff>
                    <xdr:row>64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optInteractionVisits5">
              <controlPr defaultSize="0" autoFill="0" autoLine="0" autoPict="0">
                <anchor moveWithCells="1">
                  <from>
                    <xdr:col>1</xdr:col>
                    <xdr:colOff>68580</xdr:colOff>
                    <xdr:row>78</xdr:row>
                    <xdr:rowOff>15240</xdr:rowOff>
                  </from>
                  <to>
                    <xdr:col>1</xdr:col>
                    <xdr:colOff>335280</xdr:colOff>
                    <xdr:row>78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optInteractionVisits6">
              <controlPr defaultSize="0" autoFill="0" autoLine="0" autoPict="0">
                <anchor moveWithCells="1">
                  <from>
                    <xdr:col>1</xdr:col>
                    <xdr:colOff>68580</xdr:colOff>
                    <xdr:row>79</xdr:row>
                    <xdr:rowOff>0</xdr:rowOff>
                  </from>
                  <to>
                    <xdr:col>1</xdr:col>
                    <xdr:colOff>335280</xdr:colOff>
                    <xdr:row>79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fraInteractionPhone">
              <controlPr defaultSize="0" autoFill="0" autoPict="0">
                <anchor moveWithCells="1">
                  <from>
                    <xdr:col>6</xdr:col>
                    <xdr:colOff>419100</xdr:colOff>
                    <xdr:row>74</xdr:row>
                    <xdr:rowOff>15240</xdr:rowOff>
                  </from>
                  <to>
                    <xdr:col>7</xdr:col>
                    <xdr:colOff>358140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optInteractionPhone1">
              <controlPr defaultSize="0" autoFill="0" autoLine="0" autoPict="0">
                <anchor moveWithCells="1">
                  <from>
                    <xdr:col>7</xdr:col>
                    <xdr:colOff>68580</xdr:colOff>
                    <xdr:row>74</xdr:row>
                    <xdr:rowOff>53340</xdr:rowOff>
                  </from>
                  <to>
                    <xdr:col>7</xdr:col>
                    <xdr:colOff>335280</xdr:colOff>
                    <xdr:row>75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optInteractionPhone2">
              <controlPr defaultSize="0" autoFill="0" autoLine="0" autoPict="0">
                <anchor moveWithCells="1">
                  <from>
                    <xdr:col>7</xdr:col>
                    <xdr:colOff>68580</xdr:colOff>
                    <xdr:row>75</xdr:row>
                    <xdr:rowOff>38100</xdr:rowOff>
                  </from>
                  <to>
                    <xdr:col>7</xdr:col>
                    <xdr:colOff>335280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optInteractionPhone3">
              <controlPr defaultSize="0" autoFill="0" autoLine="0" autoPict="0">
                <anchor moveWithCells="1">
                  <from>
                    <xdr:col>7</xdr:col>
                    <xdr:colOff>68580</xdr:colOff>
                    <xdr:row>76</xdr:row>
                    <xdr:rowOff>30480</xdr:rowOff>
                  </from>
                  <to>
                    <xdr:col>7</xdr:col>
                    <xdr:colOff>335280</xdr:colOff>
                    <xdr:row>76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optInteractionPhone4">
              <controlPr defaultSize="0" autoFill="0" autoLine="0" autoPict="0">
                <anchor moveWithCells="1">
                  <from>
                    <xdr:col>7</xdr:col>
                    <xdr:colOff>68580</xdr:colOff>
                    <xdr:row>77</xdr:row>
                    <xdr:rowOff>30480</xdr:rowOff>
                  </from>
                  <to>
                    <xdr:col>7</xdr:col>
                    <xdr:colOff>335280</xdr:colOff>
                    <xdr:row>77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optInteractionPhone5">
              <controlPr defaultSize="0" autoFill="0" autoLine="0" autoPict="0">
                <anchor moveWithCells="1">
                  <from>
                    <xdr:col>7</xdr:col>
                    <xdr:colOff>68580</xdr:colOff>
                    <xdr:row>78</xdr:row>
                    <xdr:rowOff>15240</xdr:rowOff>
                  </from>
                  <to>
                    <xdr:col>7</xdr:col>
                    <xdr:colOff>335280</xdr:colOff>
                    <xdr:row>78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optInteractionPhone6">
              <controlPr defaultSize="0" autoFill="0" autoLine="0" autoPict="0">
                <anchor moveWithCells="1">
                  <from>
                    <xdr:col>7</xdr:col>
                    <xdr:colOff>68580</xdr:colOff>
                    <xdr:row>79</xdr:row>
                    <xdr:rowOff>0</xdr:rowOff>
                  </from>
                  <to>
                    <xdr:col>7</xdr:col>
                    <xdr:colOff>335280</xdr:colOff>
                    <xdr:row>79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bxOthrProg_MSSP">
              <controlPr defaultSize="0" autoFill="0" autoLine="0" autoPict="0">
                <anchor moveWithCells="1">
                  <from>
                    <xdr:col>1</xdr:col>
                    <xdr:colOff>144780</xdr:colOff>
                    <xdr:row>82</xdr:row>
                    <xdr:rowOff>30480</xdr:rowOff>
                  </from>
                  <to>
                    <xdr:col>1</xdr:col>
                    <xdr:colOff>411480</xdr:colOff>
                    <xdr:row>82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bxOthrProg_NF_Waiver">
              <controlPr defaultSize="0" autoFill="0" autoLine="0" autoPict="0">
                <anchor moveWithCells="1">
                  <from>
                    <xdr:col>1</xdr:col>
                    <xdr:colOff>144780</xdr:colOff>
                    <xdr:row>83</xdr:row>
                    <xdr:rowOff>30480</xdr:rowOff>
                  </from>
                  <to>
                    <xdr:col>1</xdr:col>
                    <xdr:colOff>411480</xdr:colOff>
                    <xdr:row>83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bxOthrProg_IHSS">
              <controlPr defaultSize="0" autoFill="0" autoLine="0" autoPict="0">
                <anchor moveWithCells="1">
                  <from>
                    <xdr:col>1</xdr:col>
                    <xdr:colOff>144780</xdr:colOff>
                    <xdr:row>84</xdr:row>
                    <xdr:rowOff>30480</xdr:rowOff>
                  </from>
                  <to>
                    <xdr:col>1</xdr:col>
                    <xdr:colOff>411480</xdr:colOff>
                    <xdr:row>84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bxOthrProg_Linkages">
              <controlPr defaultSize="0" autoFill="0" autoLine="0" autoPict="0">
                <anchor moveWithCells="1">
                  <from>
                    <xdr:col>7</xdr:col>
                    <xdr:colOff>144780</xdr:colOff>
                    <xdr:row>83</xdr:row>
                    <xdr:rowOff>30480</xdr:rowOff>
                  </from>
                  <to>
                    <xdr:col>7</xdr:col>
                    <xdr:colOff>411480</xdr:colOff>
                    <xdr:row>83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bxOthrProg_PACE">
              <controlPr defaultSize="0" autoFill="0" autoLine="0" autoPict="0">
                <anchor moveWithCells="1">
                  <from>
                    <xdr:col>7</xdr:col>
                    <xdr:colOff>144780</xdr:colOff>
                    <xdr:row>84</xdr:row>
                    <xdr:rowOff>30480</xdr:rowOff>
                  </from>
                  <to>
                    <xdr:col>7</xdr:col>
                    <xdr:colOff>411480</xdr:colOff>
                    <xdr:row>84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bxOthrProg_CIL">
              <controlPr defaultSize="0" autoFill="0" autoLine="0" autoPict="0">
                <anchor moveWithCells="1">
                  <from>
                    <xdr:col>7</xdr:col>
                    <xdr:colOff>144780</xdr:colOff>
                    <xdr:row>82</xdr:row>
                    <xdr:rowOff>30480</xdr:rowOff>
                  </from>
                  <to>
                    <xdr:col>7</xdr:col>
                    <xdr:colOff>411480</xdr:colOff>
                    <xdr:row>82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bxOthrProg_ADHC">
              <controlPr defaultSize="0" autoFill="0" autoLine="0" autoPict="0">
                <anchor moveWithCells="1">
                  <from>
                    <xdr:col>1</xdr:col>
                    <xdr:colOff>144780</xdr:colOff>
                    <xdr:row>85</xdr:row>
                    <xdr:rowOff>30480</xdr:rowOff>
                  </from>
                  <to>
                    <xdr:col>1</xdr:col>
                    <xdr:colOff>411480</xdr:colOff>
                    <xdr:row>85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bxOthrProg_RegionalCtr">
              <controlPr defaultSize="0" autoFill="0" autoLine="0" autoPict="0">
                <anchor moveWithCells="1">
                  <from>
                    <xdr:col>7</xdr:col>
                    <xdr:colOff>144780</xdr:colOff>
                    <xdr:row>85</xdr:row>
                    <xdr:rowOff>30480</xdr:rowOff>
                  </from>
                  <to>
                    <xdr:col>7</xdr:col>
                    <xdr:colOff>411480</xdr:colOff>
                    <xdr:row>85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bxOthrProg_ADC">
              <controlPr defaultSize="0" autoFill="0" autoLine="0" autoPict="0">
                <anchor moveWithCells="1">
                  <from>
                    <xdr:col>1</xdr:col>
                    <xdr:colOff>144780</xdr:colOff>
                    <xdr:row>86</xdr:row>
                    <xdr:rowOff>30480</xdr:rowOff>
                  </from>
                  <to>
                    <xdr:col>1</xdr:col>
                    <xdr:colOff>411480</xdr:colOff>
                    <xdr:row>86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bxOthrProg_Other">
              <controlPr defaultSize="0" autoFill="0" autoLine="0" autoPict="0">
                <anchor moveWithCells="1">
                  <from>
                    <xdr:col>7</xdr:col>
                    <xdr:colOff>144780</xdr:colOff>
                    <xdr:row>86</xdr:row>
                    <xdr:rowOff>30480</xdr:rowOff>
                  </from>
                  <to>
                    <xdr:col>7</xdr:col>
                    <xdr:colOff>411480</xdr:colOff>
                    <xdr:row>86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Option Button 76">
              <controlPr locked="0" defaultSize="0" autoFill="0" autoLine="0" autoPict="0">
                <anchor moveWithCells="1">
                  <from>
                    <xdr:col>9</xdr:col>
                    <xdr:colOff>205740</xdr:colOff>
                    <xdr:row>6</xdr:row>
                    <xdr:rowOff>30480</xdr:rowOff>
                  </from>
                  <to>
                    <xdr:col>10</xdr:col>
                    <xdr:colOff>68580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Option Button 77">
              <controlPr defaultSize="0" autoFill="0" autoLine="0" autoPict="0">
                <anchor moveWithCells="1">
                  <from>
                    <xdr:col>10</xdr:col>
                    <xdr:colOff>243840</xdr:colOff>
                    <xdr:row>6</xdr:row>
                    <xdr:rowOff>30480</xdr:rowOff>
                  </from>
                  <to>
                    <xdr:col>11</xdr:col>
                    <xdr:colOff>106680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2095-CFC4-4009-B9EC-0E6ECA6157F3}">
  <sheetPr codeName="SectionB">
    <tabColor indexed="51"/>
    <pageSetUpPr autoPageBreaks="0"/>
  </sheetPr>
  <dimension ref="A1:AE50"/>
  <sheetViews>
    <sheetView showGridLines="0" topLeftCell="A18" zoomScaleNormal="100" workbookViewId="0">
      <selection activeCell="B41" sqref="B41:N49"/>
    </sheetView>
  </sheetViews>
  <sheetFormatPr defaultColWidth="0" defaultRowHeight="18" customHeight="1" zeroHeight="1"/>
  <cols>
    <col min="1" max="1" width="6.5703125" style="12" customWidth="1"/>
    <col min="2" max="15" width="6.5703125" style="2" customWidth="1"/>
    <col min="16" max="16" width="26.140625" style="3" hidden="1" customWidth="1"/>
    <col min="17" max="17" width="26.42578125" style="3" hidden="1" customWidth="1"/>
    <col min="18" max="18" width="5.5703125" style="4" hidden="1" customWidth="1"/>
    <col min="19" max="19" width="91.42578125" style="4" hidden="1" customWidth="1"/>
    <col min="20" max="20" width="1.5703125" style="4" hidden="1" customWidth="1"/>
    <col min="21" max="16384" width="10.5703125" style="2" hidden="1"/>
  </cols>
  <sheetData>
    <row r="1" spans="1:31" ht="0.75" customHeight="1">
      <c r="A1" s="1"/>
    </row>
    <row r="2" spans="1:31" ht="35.1" customHeight="1">
      <c r="A2" s="30"/>
      <c r="E2" s="194" t="str">
        <f>IF(ClientInfo!rngAssessmentDate=0,"",ClientInfo!rngAssessmentDate)</f>
        <v/>
      </c>
      <c r="F2" s="194"/>
      <c r="I2" s="30" t="s">
        <v>125</v>
      </c>
      <c r="L2" s="2" t="str">
        <f>ClientInfo!rngLastName &amp; ", " &amp; ClientInfo!rngFirstName &amp; " " &amp; ClientInfo!rngMiddleInit</f>
        <v xml:space="preserve">,  </v>
      </c>
      <c r="P2" s="3" t="s">
        <v>126</v>
      </c>
      <c r="R2" s="175" t="b">
        <v>0</v>
      </c>
    </row>
    <row r="3" spans="1:31" ht="35.1" customHeight="1">
      <c r="A3" s="11" t="s">
        <v>127</v>
      </c>
      <c r="P3" s="3" t="s">
        <v>128</v>
      </c>
      <c r="R3" s="175" t="b">
        <v>0</v>
      </c>
    </row>
    <row r="4" spans="1:31" ht="18" customHeight="1">
      <c r="A4" s="12">
        <v>1</v>
      </c>
      <c r="B4" s="13" t="s">
        <v>129</v>
      </c>
      <c r="E4" s="26" t="s">
        <v>130</v>
      </c>
      <c r="P4" s="3" t="s">
        <v>131</v>
      </c>
      <c r="R4" s="175" t="b">
        <v>0</v>
      </c>
    </row>
    <row r="5" spans="1:31" ht="18" customHeight="1">
      <c r="C5" s="9" t="s">
        <v>132</v>
      </c>
      <c r="D5" s="9"/>
      <c r="E5" s="9"/>
      <c r="H5" s="2" t="s">
        <v>133</v>
      </c>
      <c r="M5" s="2" t="s">
        <v>134</v>
      </c>
      <c r="P5" s="3" t="s">
        <v>135</v>
      </c>
      <c r="R5" s="175" t="b">
        <v>0</v>
      </c>
    </row>
    <row r="6" spans="1:31" ht="18" customHeight="1">
      <c r="C6" s="9" t="s">
        <v>136</v>
      </c>
      <c r="D6" s="9"/>
      <c r="E6" s="9"/>
      <c r="H6" s="2" t="s">
        <v>137</v>
      </c>
      <c r="P6" s="3" t="s">
        <v>138</v>
      </c>
      <c r="R6" s="175" t="b">
        <v>0</v>
      </c>
    </row>
    <row r="7" spans="1:31" ht="18" customHeight="1">
      <c r="C7" s="9"/>
      <c r="D7" s="9"/>
      <c r="E7" s="9"/>
      <c r="F7" s="9"/>
      <c r="G7" s="9"/>
    </row>
    <row r="8" spans="1:31" ht="18" customHeight="1">
      <c r="A8" s="12">
        <v>2</v>
      </c>
      <c r="B8" s="13" t="s">
        <v>139</v>
      </c>
      <c r="P8" s="31" t="s">
        <v>139</v>
      </c>
      <c r="Q8" s="31"/>
      <c r="R8" s="175">
        <v>1</v>
      </c>
      <c r="S8" s="176" t="str">
        <f>INDEX(Q9:Q12,rngInfoUse_Idx)</f>
        <v>No Difficulty</v>
      </c>
    </row>
    <row r="9" spans="1:31" ht="18" customHeight="1">
      <c r="C9" s="9" t="s">
        <v>140</v>
      </c>
      <c r="D9" s="9"/>
      <c r="E9" s="9"/>
      <c r="F9" s="9"/>
      <c r="G9" s="9"/>
      <c r="P9" s="365">
        <v>0</v>
      </c>
      <c r="Q9" s="3" t="s">
        <v>141</v>
      </c>
      <c r="R9" s="366">
        <f>INDEX(P9:P12,rngInfoUse_Idx)</f>
        <v>0</v>
      </c>
      <c r="S9" s="3" t="str" cm="1">
        <f t="array" ref="S9">_xlfn.IFS(rngInfoUse_Idx=1,C9,rngInfoUse_Idx=2,C10,rngInfoUse_Idx=3,C11,rngInfoUse_Idx=4,C12)</f>
        <v>Does not have difficulty remembering and using information.  Does not require directions or reminding from others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24" customHeight="1">
      <c r="C10" s="9" t="s">
        <v>142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365">
        <v>5</v>
      </c>
      <c r="Q10" s="3" t="s">
        <v>143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8" customHeight="1">
      <c r="C11" s="9" t="s">
        <v>144</v>
      </c>
      <c r="D11" s="9"/>
      <c r="E11" s="9"/>
      <c r="F11" s="9"/>
      <c r="G11" s="9"/>
      <c r="P11" s="365">
        <v>7</v>
      </c>
      <c r="Q11" s="3" t="s">
        <v>145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8" customHeight="1">
      <c r="A12" s="2"/>
      <c r="C12" s="9" t="s">
        <v>146</v>
      </c>
      <c r="D12" s="9"/>
      <c r="E12" s="9"/>
      <c r="F12" s="9"/>
      <c r="G12" s="9"/>
      <c r="P12" s="365">
        <v>10</v>
      </c>
      <c r="Q12" s="3" t="s">
        <v>147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8" customHeight="1">
      <c r="C13" s="9"/>
      <c r="D13" s="9"/>
      <c r="E13" s="9"/>
      <c r="F13" s="9"/>
      <c r="G13" s="9"/>
    </row>
    <row r="14" spans="1:31" ht="18" customHeight="1">
      <c r="A14" s="12">
        <v>3</v>
      </c>
      <c r="B14" s="13" t="s">
        <v>148</v>
      </c>
      <c r="H14" s="26" t="s">
        <v>149</v>
      </c>
      <c r="P14" s="31" t="s">
        <v>150</v>
      </c>
      <c r="Q14" s="31"/>
      <c r="R14" s="175">
        <v>1</v>
      </c>
      <c r="S14" s="176" t="str">
        <f>INDEX(Q15:Q18,rngDecisionMaking_Idx)</f>
        <v>Independent</v>
      </c>
    </row>
    <row r="15" spans="1:31" ht="18" customHeight="1">
      <c r="C15" s="9" t="s">
        <v>151</v>
      </c>
      <c r="D15" s="9"/>
      <c r="E15" s="9"/>
      <c r="F15" s="9"/>
      <c r="G15" s="9"/>
      <c r="P15" s="365">
        <v>0</v>
      </c>
      <c r="Q15" s="3" t="s">
        <v>152</v>
      </c>
      <c r="R15" s="366">
        <f>INDEX(P15:P18,rngDecisionMaking_Idx)</f>
        <v>0</v>
      </c>
      <c r="S15" s="3" t="str" cm="1">
        <f t="array" ref="S15">_xlfn.IFS(rngDecisionMaking_Idx=1,C15,rngDecisionMaking_Idx=2,C16,rngDecisionMaking_Idx=3,C17,rngDecisionMaking_Idx=4,C18)</f>
        <v>Independent - decisions consistent / reasonable</v>
      </c>
    </row>
    <row r="16" spans="1:31" ht="18" customHeight="1">
      <c r="C16" s="9" t="s">
        <v>153</v>
      </c>
      <c r="D16" s="9"/>
      <c r="E16" s="9"/>
      <c r="F16" s="9"/>
      <c r="G16" s="9"/>
      <c r="P16" s="365">
        <v>3</v>
      </c>
      <c r="Q16" s="3" t="s">
        <v>154</v>
      </c>
      <c r="S16" s="3"/>
    </row>
    <row r="17" spans="1:19" ht="18" customHeight="1">
      <c r="C17" s="9" t="s">
        <v>155</v>
      </c>
      <c r="D17" s="9"/>
      <c r="E17" s="9"/>
      <c r="F17" s="9"/>
      <c r="G17" s="9"/>
      <c r="P17" s="365">
        <v>5</v>
      </c>
      <c r="Q17" s="3" t="s">
        <v>156</v>
      </c>
      <c r="S17" s="3"/>
    </row>
    <row r="18" spans="1:19" ht="18" customHeight="1">
      <c r="A18" s="2"/>
      <c r="C18" s="9" t="s">
        <v>157</v>
      </c>
      <c r="D18" s="9"/>
      <c r="E18" s="9"/>
      <c r="F18" s="9"/>
      <c r="G18" s="9"/>
      <c r="P18" s="365">
        <v>10</v>
      </c>
      <c r="Q18" s="3" t="s">
        <v>158</v>
      </c>
      <c r="S18" s="3"/>
    </row>
    <row r="19" spans="1:19" ht="18" customHeight="1"/>
    <row r="20" spans="1:19" ht="18" customHeight="1">
      <c r="A20" s="12">
        <v>4</v>
      </c>
      <c r="B20" s="13" t="s">
        <v>159</v>
      </c>
      <c r="H20" s="26" t="s">
        <v>160</v>
      </c>
      <c r="P20" s="31" t="s">
        <v>159</v>
      </c>
      <c r="Q20" s="31"/>
      <c r="R20" s="175">
        <v>2</v>
      </c>
      <c r="S20" s="176" t="str">
        <f>INDEX(Q21:Q22,rngWandering_Idx)</f>
        <v>Wandering_None</v>
      </c>
    </row>
    <row r="21" spans="1:19" ht="18" customHeight="1">
      <c r="C21" s="9" t="s">
        <v>161</v>
      </c>
      <c r="D21" s="9"/>
      <c r="E21" s="9"/>
      <c r="F21" s="9"/>
      <c r="G21" s="9"/>
      <c r="P21" s="365">
        <v>10</v>
      </c>
      <c r="Q21" s="3" t="s">
        <v>162</v>
      </c>
      <c r="R21" s="366">
        <f>INDEX(P21:P22,rngWandering_Idx)</f>
        <v>0</v>
      </c>
      <c r="S21" s="3" t="str" cm="1">
        <f t="array" ref="S21">_xlfn.IFS(rngWandering_Idx=1,C21,rngWandering_Idx=2,C22)</f>
        <v>Symptom not present</v>
      </c>
    </row>
    <row r="22" spans="1:19" ht="18" customHeight="1">
      <c r="C22" s="9" t="s">
        <v>163</v>
      </c>
      <c r="D22" s="9"/>
      <c r="E22" s="9"/>
      <c r="F22" s="9"/>
      <c r="G22" s="9"/>
      <c r="P22" s="365">
        <v>0</v>
      </c>
      <c r="Q22" s="3" t="s">
        <v>164</v>
      </c>
    </row>
    <row r="23" spans="1:19" ht="18" customHeight="1">
      <c r="A23" s="2"/>
      <c r="C23" s="9"/>
      <c r="D23" s="9"/>
      <c r="E23" s="9"/>
      <c r="F23" s="9"/>
      <c r="G23" s="9"/>
    </row>
    <row r="24" spans="1:19" ht="18" customHeight="1">
      <c r="A24" s="12">
        <v>5</v>
      </c>
      <c r="B24" s="13" t="s">
        <v>165</v>
      </c>
      <c r="H24" s="26" t="s">
        <v>160</v>
      </c>
      <c r="P24" s="31" t="s">
        <v>165</v>
      </c>
      <c r="Q24" s="31"/>
    </row>
    <row r="25" spans="1:19" ht="18" customHeight="1">
      <c r="C25" s="9" t="s">
        <v>166</v>
      </c>
      <c r="D25" s="9"/>
      <c r="E25" s="9"/>
      <c r="F25" s="9"/>
      <c r="G25" s="9"/>
      <c r="P25" s="365">
        <v>5</v>
      </c>
      <c r="Q25" s="3" t="s">
        <v>167</v>
      </c>
      <c r="R25" s="175">
        <v>3</v>
      </c>
      <c r="S25" s="176" t="str">
        <f>INDEX(Q25:Q27,rngDemands_Idx)</f>
        <v>Demands_None</v>
      </c>
    </row>
    <row r="26" spans="1:19" ht="18" customHeight="1">
      <c r="C26" s="9" t="s">
        <v>168</v>
      </c>
      <c r="D26" s="9"/>
      <c r="E26" s="9"/>
      <c r="F26" s="9"/>
      <c r="G26" s="9"/>
      <c r="P26" s="365">
        <v>10</v>
      </c>
      <c r="Q26" s="3" t="s">
        <v>169</v>
      </c>
      <c r="R26" s="366">
        <f>INDEX(P25:P27,rngDemands_Idx)</f>
        <v>0</v>
      </c>
      <c r="S26" s="3" t="str" cm="1">
        <f t="array" ref="S26">_xlfn.IFS(rngDemands_Idx=1,C25,rngDemands_Idx=2,C26,rngDemands_Idx=3,C27)</f>
        <v>Symptom not present</v>
      </c>
    </row>
    <row r="27" spans="1:19" ht="18" customHeight="1">
      <c r="C27" s="9" t="s">
        <v>163</v>
      </c>
      <c r="D27" s="9"/>
      <c r="E27" s="9"/>
      <c r="F27" s="9"/>
      <c r="G27" s="9"/>
      <c r="P27" s="365">
        <v>0</v>
      </c>
      <c r="Q27" s="3" t="s">
        <v>170</v>
      </c>
    </row>
    <row r="28" spans="1:19" ht="18" customHeight="1">
      <c r="A28" s="2"/>
      <c r="C28" s="9"/>
      <c r="D28" s="9"/>
      <c r="E28" s="9"/>
      <c r="F28" s="9"/>
      <c r="G28" s="9"/>
    </row>
    <row r="29" spans="1:19" ht="18" customHeight="1">
      <c r="A29" s="12">
        <v>6</v>
      </c>
      <c r="B29" s="13" t="s">
        <v>171</v>
      </c>
      <c r="H29" s="26" t="s">
        <v>160</v>
      </c>
      <c r="P29" s="31" t="s">
        <v>172</v>
      </c>
      <c r="Q29" s="31"/>
    </row>
    <row r="30" spans="1:19" ht="18" customHeight="1">
      <c r="C30" s="9" t="s">
        <v>173</v>
      </c>
      <c r="D30" s="9"/>
      <c r="E30" s="9"/>
      <c r="F30" s="9"/>
      <c r="G30" s="9"/>
      <c r="P30" s="365">
        <v>5</v>
      </c>
      <c r="Q30" s="3" t="s">
        <v>174</v>
      </c>
      <c r="R30" s="175">
        <v>3</v>
      </c>
      <c r="S30" s="176" t="str">
        <f>INDEX(Q30:Q32,rngDisruptive_Idx)</f>
        <v>Disruptive_None</v>
      </c>
    </row>
    <row r="31" spans="1:19" ht="18" customHeight="1">
      <c r="C31" s="9" t="s">
        <v>175</v>
      </c>
      <c r="D31" s="9"/>
      <c r="E31" s="9"/>
      <c r="F31" s="9"/>
      <c r="G31" s="9"/>
      <c r="P31" s="365">
        <v>10</v>
      </c>
      <c r="Q31" s="3" t="s">
        <v>176</v>
      </c>
      <c r="R31" s="366">
        <f>INDEX(P30:P32,rngDisruptive_Idx)</f>
        <v>0</v>
      </c>
      <c r="S31" s="3" t="str" cm="1">
        <f t="array" ref="S31">_xlfn.IFS(rngDisruptive_Idx=1,C30,rngDisruptive_Idx=2,C31,rngDisruptive_Idx=3,C32)</f>
        <v>Symptom not present</v>
      </c>
    </row>
    <row r="32" spans="1:19" ht="18" customHeight="1">
      <c r="C32" s="9" t="s">
        <v>163</v>
      </c>
      <c r="D32" s="9"/>
      <c r="E32" s="9"/>
      <c r="F32" s="9"/>
      <c r="G32" s="9"/>
      <c r="P32" s="365">
        <v>0</v>
      </c>
      <c r="Q32" s="3" t="s">
        <v>177</v>
      </c>
    </row>
    <row r="33" spans="1:19" ht="18" customHeight="1">
      <c r="C33" s="9"/>
      <c r="D33" s="9"/>
      <c r="E33" s="9"/>
      <c r="F33" s="9"/>
      <c r="G33" s="9"/>
    </row>
    <row r="34" spans="1:19" ht="18" customHeight="1">
      <c r="A34" s="12">
        <v>7</v>
      </c>
      <c r="B34" s="13" t="s">
        <v>178</v>
      </c>
      <c r="H34" s="26" t="s">
        <v>160</v>
      </c>
      <c r="P34" s="31" t="s">
        <v>178</v>
      </c>
      <c r="Q34" s="31"/>
    </row>
    <row r="35" spans="1:19" ht="18" customHeight="1">
      <c r="C35" s="9" t="s">
        <v>179</v>
      </c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3"/>
      <c r="P35" s="365">
        <v>0</v>
      </c>
      <c r="Q35" s="3" t="s">
        <v>180</v>
      </c>
      <c r="R35" s="175">
        <v>4</v>
      </c>
      <c r="S35" s="176" t="str">
        <f>INDEX(Q35:Q38,rngJudgment_Idx)</f>
        <v>Judgment_OK</v>
      </c>
    </row>
    <row r="36" spans="1:19" ht="24" customHeight="1">
      <c r="C36" s="9" t="s">
        <v>181</v>
      </c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103"/>
      <c r="P36" s="365">
        <v>5</v>
      </c>
      <c r="Q36" s="3" t="s">
        <v>182</v>
      </c>
      <c r="R36" s="366">
        <f>INDEX(P35:P38,rngJudgment_Idx)</f>
        <v>0</v>
      </c>
      <c r="S36" s="3" t="str" cm="1">
        <f t="array" ref="S36">_xlfn.IFS(rngJudgment_Idx=1,C35,rngJudgment_Idx=2,C36,rngJudgment_Idx=3,C37,rngJudgment_Idx=4,C38)</f>
        <v>Symptom not present</v>
      </c>
    </row>
    <row r="37" spans="1:19" ht="24" customHeight="1">
      <c r="C37" s="9" t="s">
        <v>183</v>
      </c>
      <c r="D37" s="9"/>
      <c r="E37" s="9"/>
      <c r="F37" s="9"/>
      <c r="G37" s="9"/>
      <c r="P37" s="365">
        <v>10</v>
      </c>
      <c r="Q37" s="3" t="s">
        <v>184</v>
      </c>
    </row>
    <row r="38" spans="1:19" ht="18" customHeight="1">
      <c r="A38" s="2"/>
      <c r="C38" s="9" t="s">
        <v>163</v>
      </c>
      <c r="D38" s="9"/>
      <c r="E38" s="9"/>
      <c r="F38" s="9"/>
      <c r="G38" s="9"/>
      <c r="P38" s="365">
        <v>0</v>
      </c>
      <c r="Q38" s="3" t="s">
        <v>185</v>
      </c>
    </row>
    <row r="39" spans="1:19" ht="18" customHeight="1">
      <c r="C39" s="9"/>
      <c r="D39" s="9"/>
      <c r="E39" s="9"/>
      <c r="F39" s="9"/>
      <c r="G39" s="9"/>
    </row>
    <row r="40" spans="1:19" ht="18" customHeight="1">
      <c r="A40" s="7" t="s">
        <v>124</v>
      </c>
      <c r="B40" s="13"/>
    </row>
    <row r="41" spans="1:19" ht="18" customHeight="1">
      <c r="B41" s="188"/>
      <c r="C41" s="189"/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90"/>
    </row>
    <row r="42" spans="1:19" ht="18" customHeight="1">
      <c r="B42" s="191"/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8"/>
    </row>
    <row r="43" spans="1:19" ht="18" customHeight="1">
      <c r="B43" s="191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8"/>
    </row>
    <row r="44" spans="1:19" ht="18" customHeight="1">
      <c r="B44" s="191"/>
      <c r="C44" s="192"/>
      <c r="D44" s="192"/>
      <c r="E44" s="192"/>
      <c r="F44" s="192"/>
      <c r="G44" s="192"/>
      <c r="H44" s="192"/>
      <c r="I44" s="192"/>
      <c r="J44" s="192"/>
      <c r="K44" s="192"/>
      <c r="L44" s="192"/>
      <c r="M44" s="192"/>
      <c r="N44" s="198"/>
    </row>
    <row r="45" spans="1:19" ht="18" customHeight="1">
      <c r="B45" s="191"/>
      <c r="C45" s="192"/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8"/>
    </row>
    <row r="46" spans="1:19" ht="18" customHeight="1">
      <c r="B46" s="191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8"/>
    </row>
    <row r="47" spans="1:19" ht="18" customHeight="1">
      <c r="B47" s="191"/>
      <c r="C47" s="192"/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8"/>
    </row>
    <row r="48" spans="1:19" ht="18" customHeight="1">
      <c r="B48" s="191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8"/>
    </row>
    <row r="49" spans="2:14" ht="18" customHeight="1">
      <c r="B49" s="362"/>
      <c r="C49" s="363"/>
      <c r="D49" s="363"/>
      <c r="E49" s="363"/>
      <c r="F49" s="363"/>
      <c r="G49" s="363"/>
      <c r="H49" s="363"/>
      <c r="I49" s="363"/>
      <c r="J49" s="363"/>
      <c r="K49" s="363"/>
      <c r="L49" s="363"/>
      <c r="M49" s="363"/>
      <c r="N49" s="364"/>
    </row>
    <row r="50" spans="2:14" ht="18" customHeight="1"/>
  </sheetData>
  <sheetProtection algorithmName="SHA-512" hashValue="lozk4fjp4fZT+yCjJqCZJld9QtHyDhfOLv0FdlzLXJYWKggvSGQdr+dTsEyYMkoQhmpmb7VdpcVYJB/vsKl9GA==" saltValue="X6A5tbCUD/4QoD2AbTwdYw==" spinCount="100000" sheet="1" selectLockedCells="1"/>
  <mergeCells count="2">
    <mergeCell ref="E2:F2"/>
    <mergeCell ref="B41:N49"/>
  </mergeCells>
  <printOptions horizontalCentered="1"/>
  <pageMargins left="0.5" right="0.5" top="0.75" bottom="0.5" header="0.25" footer="0.25"/>
  <pageSetup scale="84" fitToHeight="0" orientation="portrait" r:id="rId1"/>
  <headerFooter alignWithMargins="0">
    <oddFooter>&amp;C&amp;"Arial,Bold"&amp;8SECTION B : Page &amp;P</oddFooter>
  </headerFooter>
  <rowBreaks count="1" manualBreakCount="1">
    <brk id="39" max="16383" man="1"/>
  </rowBreaks>
  <colBreaks count="1" manualBreakCount="1">
    <brk id="15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fraInfoUse">
              <controlPr defaultSize="0" autoFill="0" autoPict="0">
                <anchor moveWithCells="1">
                  <from>
                    <xdr:col>0</xdr:col>
                    <xdr:colOff>434340</xdr:colOff>
                    <xdr:row>8</xdr:row>
                    <xdr:rowOff>15240</xdr:rowOff>
                  </from>
                  <to>
                    <xdr:col>1</xdr:col>
                    <xdr:colOff>373380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optInfoUse1">
              <controlPr defaultSize="0" autoFill="0" autoLine="0" autoPict="0">
                <anchor moveWithCells="1">
                  <from>
                    <xdr:col>1</xdr:col>
                    <xdr:colOff>68580</xdr:colOff>
                    <xdr:row>8</xdr:row>
                    <xdr:rowOff>68580</xdr:rowOff>
                  </from>
                  <to>
                    <xdr:col>1</xdr:col>
                    <xdr:colOff>335280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optInfoUse2">
              <controlPr defaultSize="0" autoFill="0" autoLine="0" autoPict="0">
                <anchor moveWithCells="1">
                  <from>
                    <xdr:col>1</xdr:col>
                    <xdr:colOff>68580</xdr:colOff>
                    <xdr:row>9</xdr:row>
                    <xdr:rowOff>68580</xdr:rowOff>
                  </from>
                  <to>
                    <xdr:col>1</xdr:col>
                    <xdr:colOff>335280</xdr:colOff>
                    <xdr:row>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optInfoUse3">
              <controlPr defaultSize="0" autoFill="0" autoLine="0" autoPict="0" macro="[0]!UncheckOB">
                <anchor moveWithCells="1">
                  <from>
                    <xdr:col>1</xdr:col>
                    <xdr:colOff>68580</xdr:colOff>
                    <xdr:row>10</xdr:row>
                    <xdr:rowOff>0</xdr:rowOff>
                  </from>
                  <to>
                    <xdr:col>1</xdr:col>
                    <xdr:colOff>335280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optInfoUse4">
              <controlPr defaultSize="0" autoFill="0" autoLine="0" autoPict="0">
                <anchor moveWithCells="1">
                  <from>
                    <xdr:col>1</xdr:col>
                    <xdr:colOff>68580</xdr:colOff>
                    <xdr:row>11</xdr:row>
                    <xdr:rowOff>15240</xdr:rowOff>
                  </from>
                  <to>
                    <xdr:col>1</xdr:col>
                    <xdr:colOff>335280</xdr:colOff>
                    <xdr:row>11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bxRecall_Season">
              <controlPr defaultSize="0" autoFill="0" autoLine="0" autoPict="0">
                <anchor moveWithCells="1">
                  <from>
                    <xdr:col>1</xdr:col>
                    <xdr:colOff>144780</xdr:colOff>
                    <xdr:row>4</xdr:row>
                    <xdr:rowOff>30480</xdr:rowOff>
                  </from>
                  <to>
                    <xdr:col>1</xdr:col>
                    <xdr:colOff>411480</xdr:colOff>
                    <xdr:row>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bxRecall_Room">
              <controlPr defaultSize="0" autoFill="0" autoLine="0" autoPict="0">
                <anchor moveWithCells="1">
                  <from>
                    <xdr:col>1</xdr:col>
                    <xdr:colOff>144780</xdr:colOff>
                    <xdr:row>5</xdr:row>
                    <xdr:rowOff>30480</xdr:rowOff>
                  </from>
                  <to>
                    <xdr:col>1</xdr:col>
                    <xdr:colOff>411480</xdr:colOff>
                    <xdr:row>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bxRecall_Names">
              <controlPr defaultSize="0" autoFill="0" autoLine="0" autoPict="0">
                <anchor moveWithCells="1">
                  <from>
                    <xdr:col>6</xdr:col>
                    <xdr:colOff>144780</xdr:colOff>
                    <xdr:row>4</xdr:row>
                    <xdr:rowOff>30480</xdr:rowOff>
                  </from>
                  <to>
                    <xdr:col>6</xdr:col>
                    <xdr:colOff>411480</xdr:colOff>
                    <xdr:row>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bxRecall_Resid">
              <controlPr defaultSize="0" autoFill="0" autoLine="0" autoPict="0">
                <anchor moveWithCells="1">
                  <from>
                    <xdr:col>6</xdr:col>
                    <xdr:colOff>144780</xdr:colOff>
                    <xdr:row>5</xdr:row>
                    <xdr:rowOff>30480</xdr:rowOff>
                  </from>
                  <to>
                    <xdr:col>6</xdr:col>
                    <xdr:colOff>411480</xdr:colOff>
                    <xdr:row>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bxRecall_None">
              <controlPr defaultSize="0" autoFill="0" autoLine="0" autoPict="0">
                <anchor moveWithCells="1">
                  <from>
                    <xdr:col>11</xdr:col>
                    <xdr:colOff>144780</xdr:colOff>
                    <xdr:row>4</xdr:row>
                    <xdr:rowOff>30480</xdr:rowOff>
                  </from>
                  <to>
                    <xdr:col>11</xdr:col>
                    <xdr:colOff>411480</xdr:colOff>
                    <xdr:row>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fraDecisionMaking">
              <controlPr defaultSize="0" autoFill="0" autoPict="0">
                <anchor moveWithCells="1">
                  <from>
                    <xdr:col>0</xdr:col>
                    <xdr:colOff>434340</xdr:colOff>
                    <xdr:row>14</xdr:row>
                    <xdr:rowOff>15240</xdr:rowOff>
                  </from>
                  <to>
                    <xdr:col>1</xdr:col>
                    <xdr:colOff>373380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optDecisionMaking1">
              <controlPr defaultSize="0" autoFill="0" autoLine="0" autoPict="0">
                <anchor moveWithCells="1">
                  <from>
                    <xdr:col>1</xdr:col>
                    <xdr:colOff>68580</xdr:colOff>
                    <xdr:row>14</xdr:row>
                    <xdr:rowOff>53340</xdr:rowOff>
                  </from>
                  <to>
                    <xdr:col>1</xdr:col>
                    <xdr:colOff>335280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optDecisionMaking2">
              <controlPr defaultSize="0" autoFill="0" autoLine="0" autoPict="0">
                <anchor moveWithCells="1">
                  <from>
                    <xdr:col>1</xdr:col>
                    <xdr:colOff>68580</xdr:colOff>
                    <xdr:row>15</xdr:row>
                    <xdr:rowOff>38100</xdr:rowOff>
                  </from>
                  <to>
                    <xdr:col>1</xdr:col>
                    <xdr:colOff>335280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optDecisionMaking3">
              <controlPr defaultSize="0" autoFill="0" autoLine="0" autoPict="0">
                <anchor moveWithCells="1">
                  <from>
                    <xdr:col>1</xdr:col>
                    <xdr:colOff>68580</xdr:colOff>
                    <xdr:row>16</xdr:row>
                    <xdr:rowOff>30480</xdr:rowOff>
                  </from>
                  <to>
                    <xdr:col>1</xdr:col>
                    <xdr:colOff>335280</xdr:colOff>
                    <xdr:row>16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optDecisionMaking4">
              <controlPr defaultSize="0" autoFill="0" autoLine="0" autoPict="0">
                <anchor moveWithCells="1">
                  <from>
                    <xdr:col>1</xdr:col>
                    <xdr:colOff>68580</xdr:colOff>
                    <xdr:row>17</xdr:row>
                    <xdr:rowOff>30480</xdr:rowOff>
                  </from>
                  <to>
                    <xdr:col>1</xdr:col>
                    <xdr:colOff>335280</xdr:colOff>
                    <xdr:row>17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fraJudgment">
              <controlPr defaultSize="0" autoFill="0" autoPict="0">
                <anchor moveWithCells="1">
                  <from>
                    <xdr:col>0</xdr:col>
                    <xdr:colOff>434340</xdr:colOff>
                    <xdr:row>34</xdr:row>
                    <xdr:rowOff>15240</xdr:rowOff>
                  </from>
                  <to>
                    <xdr:col>1</xdr:col>
                    <xdr:colOff>373380</xdr:colOff>
                    <xdr:row>38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optJudgment1">
              <controlPr defaultSize="0" autoFill="0" autoLine="0" autoPict="0">
                <anchor moveWithCells="1">
                  <from>
                    <xdr:col>1</xdr:col>
                    <xdr:colOff>68580</xdr:colOff>
                    <xdr:row>34</xdr:row>
                    <xdr:rowOff>68580</xdr:rowOff>
                  </from>
                  <to>
                    <xdr:col>1</xdr:col>
                    <xdr:colOff>335280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optJudgment2">
              <controlPr defaultSize="0" autoFill="0" autoLine="0" autoPict="0">
                <anchor moveWithCells="1">
                  <from>
                    <xdr:col>1</xdr:col>
                    <xdr:colOff>68580</xdr:colOff>
                    <xdr:row>35</xdr:row>
                    <xdr:rowOff>30480</xdr:rowOff>
                  </from>
                  <to>
                    <xdr:col>1</xdr:col>
                    <xdr:colOff>335280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optJudgment3">
              <controlPr defaultSize="0" autoFill="0" autoLine="0" autoPict="0">
                <anchor moveWithCells="1">
                  <from>
                    <xdr:col>1</xdr:col>
                    <xdr:colOff>68580</xdr:colOff>
                    <xdr:row>35</xdr:row>
                    <xdr:rowOff>297180</xdr:rowOff>
                  </from>
                  <to>
                    <xdr:col>1</xdr:col>
                    <xdr:colOff>335280</xdr:colOff>
                    <xdr:row>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optJudgment4">
              <controlPr defaultSize="0" autoFill="0" autoLine="0" autoPict="0">
                <anchor moveWithCells="1">
                  <from>
                    <xdr:col>1</xdr:col>
                    <xdr:colOff>68580</xdr:colOff>
                    <xdr:row>37</xdr:row>
                    <xdr:rowOff>30480</xdr:rowOff>
                  </from>
                  <to>
                    <xdr:col>1</xdr:col>
                    <xdr:colOff>335280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fraWandering">
              <controlPr defaultSize="0" autoFill="0" autoPict="0">
                <anchor moveWithCells="1">
                  <from>
                    <xdr:col>0</xdr:col>
                    <xdr:colOff>434340</xdr:colOff>
                    <xdr:row>20</xdr:row>
                    <xdr:rowOff>0</xdr:rowOff>
                  </from>
                  <to>
                    <xdr:col>1</xdr:col>
                    <xdr:colOff>373380</xdr:colOff>
                    <xdr:row>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optWandering2">
              <controlPr defaultSize="0" autoFill="0" autoLine="0" autoPict="0">
                <anchor moveWithCells="1">
                  <from>
                    <xdr:col>1</xdr:col>
                    <xdr:colOff>68580</xdr:colOff>
                    <xdr:row>20</xdr:row>
                    <xdr:rowOff>38100</xdr:rowOff>
                  </from>
                  <to>
                    <xdr:col>1</xdr:col>
                    <xdr:colOff>335280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optWandering3">
              <controlPr defaultSize="0" autoFill="0" autoLine="0" autoPict="0">
                <anchor moveWithCells="1">
                  <from>
                    <xdr:col>1</xdr:col>
                    <xdr:colOff>68580</xdr:colOff>
                    <xdr:row>21</xdr:row>
                    <xdr:rowOff>30480</xdr:rowOff>
                  </from>
                  <to>
                    <xdr:col>1</xdr:col>
                    <xdr:colOff>335280</xdr:colOff>
                    <xdr:row>21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fraDemands">
              <controlPr defaultSize="0" autoFill="0" autoPict="0">
                <anchor moveWithCells="1">
                  <from>
                    <xdr:col>0</xdr:col>
                    <xdr:colOff>434340</xdr:colOff>
                    <xdr:row>24</xdr:row>
                    <xdr:rowOff>15240</xdr:rowOff>
                  </from>
                  <to>
                    <xdr:col>1</xdr:col>
                    <xdr:colOff>373380</xdr:colOff>
                    <xdr:row>27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optDemands1">
              <controlPr defaultSize="0" autoFill="0" autoLine="0" autoPict="0">
                <anchor moveWithCells="1">
                  <from>
                    <xdr:col>1</xdr:col>
                    <xdr:colOff>68580</xdr:colOff>
                    <xdr:row>24</xdr:row>
                    <xdr:rowOff>53340</xdr:rowOff>
                  </from>
                  <to>
                    <xdr:col>1</xdr:col>
                    <xdr:colOff>335280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optDemands2">
              <controlPr defaultSize="0" autoFill="0" autoLine="0" autoPict="0">
                <anchor moveWithCells="1">
                  <from>
                    <xdr:col>1</xdr:col>
                    <xdr:colOff>68580</xdr:colOff>
                    <xdr:row>25</xdr:row>
                    <xdr:rowOff>38100</xdr:rowOff>
                  </from>
                  <to>
                    <xdr:col>1</xdr:col>
                    <xdr:colOff>335280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optDemands3">
              <controlPr defaultSize="0" autoFill="0" autoLine="0" autoPict="0">
                <anchor moveWithCells="1">
                  <from>
                    <xdr:col>1</xdr:col>
                    <xdr:colOff>68580</xdr:colOff>
                    <xdr:row>26</xdr:row>
                    <xdr:rowOff>30480</xdr:rowOff>
                  </from>
                  <to>
                    <xdr:col>1</xdr:col>
                    <xdr:colOff>335280</xdr:colOff>
                    <xdr:row>26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fraDisruptive">
              <controlPr defaultSize="0" autoFill="0" autoPict="0">
                <anchor moveWithCells="1">
                  <from>
                    <xdr:col>0</xdr:col>
                    <xdr:colOff>434340</xdr:colOff>
                    <xdr:row>29</xdr:row>
                    <xdr:rowOff>15240</xdr:rowOff>
                  </from>
                  <to>
                    <xdr:col>1</xdr:col>
                    <xdr:colOff>373380</xdr:colOff>
                    <xdr:row>32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optDisruptive1">
              <controlPr defaultSize="0" autoFill="0" autoLine="0" autoPict="0">
                <anchor moveWithCells="1">
                  <from>
                    <xdr:col>1</xdr:col>
                    <xdr:colOff>68580</xdr:colOff>
                    <xdr:row>29</xdr:row>
                    <xdr:rowOff>53340</xdr:rowOff>
                  </from>
                  <to>
                    <xdr:col>1</xdr:col>
                    <xdr:colOff>335280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optDisruptive2">
              <controlPr defaultSize="0" autoFill="0" autoLine="0" autoPict="0">
                <anchor moveWithCells="1">
                  <from>
                    <xdr:col>1</xdr:col>
                    <xdr:colOff>68580</xdr:colOff>
                    <xdr:row>30</xdr:row>
                    <xdr:rowOff>38100</xdr:rowOff>
                  </from>
                  <to>
                    <xdr:col>1</xdr:col>
                    <xdr:colOff>335280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optDisruptive3">
              <controlPr defaultSize="0" autoFill="0" autoLine="0" autoPict="0">
                <anchor moveWithCells="1">
                  <from>
                    <xdr:col>1</xdr:col>
                    <xdr:colOff>68580</xdr:colOff>
                    <xdr:row>31</xdr:row>
                    <xdr:rowOff>30480</xdr:rowOff>
                  </from>
                  <to>
                    <xdr:col>1</xdr:col>
                    <xdr:colOff>335280</xdr:colOff>
                    <xdr:row>31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2ADB-BD54-4D59-8A86-4AE6B7825DE1}">
  <sheetPr codeName="SectionC">
    <tabColor indexed="10"/>
    <pageSetUpPr autoPageBreaks="0"/>
  </sheetPr>
  <dimension ref="A1:T136"/>
  <sheetViews>
    <sheetView showGridLines="0" topLeftCell="A115" zoomScaleNormal="100" workbookViewId="0">
      <selection activeCell="B128" sqref="B128:N135"/>
    </sheetView>
  </sheetViews>
  <sheetFormatPr defaultColWidth="0" defaultRowHeight="18" customHeight="1" zeroHeight="1"/>
  <cols>
    <col min="1" max="1" width="6.5703125" style="12" customWidth="1"/>
    <col min="2" max="13" width="6.5703125" style="2" customWidth="1"/>
    <col min="14" max="14" width="8.42578125" style="2" customWidth="1"/>
    <col min="15" max="15" width="6" style="2" customWidth="1"/>
    <col min="16" max="16" width="24.42578125" style="3" hidden="1" customWidth="1"/>
    <col min="17" max="17" width="17.42578125" style="3" hidden="1" customWidth="1"/>
    <col min="18" max="18" width="7.140625" style="4" hidden="1" customWidth="1"/>
    <col min="19" max="19" width="19.5703125" style="4" hidden="1" customWidth="1"/>
    <col min="20" max="20" width="1.5703125" style="4" hidden="1" customWidth="1"/>
    <col min="21" max="16384" width="10.5703125" style="2" hidden="1"/>
  </cols>
  <sheetData>
    <row r="1" spans="1:19" ht="0.75" customHeight="1">
      <c r="A1" s="1"/>
    </row>
    <row r="2" spans="1:19" ht="35.1" customHeight="1">
      <c r="A2" s="30"/>
      <c r="E2" s="194" t="str">
        <f>IF(ClientInfo!rngAssessmentDate=0,"",ClientInfo!rngAssessmentDate)</f>
        <v/>
      </c>
      <c r="F2" s="194"/>
      <c r="I2" s="30" t="s">
        <v>125</v>
      </c>
      <c r="L2" s="2" t="str">
        <f>ClientInfo!rngLastName &amp; ", " &amp; ClientInfo!rngFirstName &amp; " " &amp; ClientInfo!rngMiddleInit</f>
        <v xml:space="preserve">,  </v>
      </c>
    </row>
    <row r="3" spans="1:19" ht="35.1" customHeight="1">
      <c r="A3" s="11" t="s">
        <v>186</v>
      </c>
    </row>
    <row r="4" spans="1:19" ht="18" customHeight="1"/>
    <row r="5" spans="1:19" ht="18" customHeight="1">
      <c r="A5" s="30" t="s">
        <v>187</v>
      </c>
      <c r="E5" s="26" t="s">
        <v>188</v>
      </c>
      <c r="P5" s="31" t="s">
        <v>189</v>
      </c>
      <c r="Q5" s="31"/>
      <c r="R5" s="33">
        <f>SUM(rngBedMobility_Pts,rngTransfer_Pts,rngLocomotion_Pts,rngDressing_Pts,rngEating_Pts,rngToiletUse_Pts,rngPersonalHygiene_Pts,rngBathing_Pts)</f>
        <v>0.5</v>
      </c>
    </row>
    <row r="6" spans="1:19" ht="18" customHeight="1">
      <c r="A6" s="30"/>
      <c r="E6" s="26"/>
    </row>
    <row r="7" spans="1:19" ht="24" customHeight="1">
      <c r="A7" s="30"/>
      <c r="B7" s="34" t="s">
        <v>190</v>
      </c>
      <c r="C7" s="35"/>
      <c r="D7" s="35"/>
      <c r="E7" s="36"/>
      <c r="F7" s="35"/>
      <c r="G7" s="35"/>
      <c r="H7" s="35"/>
      <c r="I7" s="35"/>
      <c r="J7" s="35"/>
      <c r="K7" s="35"/>
      <c r="L7" s="35"/>
      <c r="M7" s="35"/>
      <c r="N7" s="37"/>
    </row>
    <row r="8" spans="1:19" ht="30" customHeight="1">
      <c r="A8" s="30"/>
      <c r="B8" s="201" t="s">
        <v>191</v>
      </c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  <c r="N8" s="203"/>
    </row>
    <row r="9" spans="1:19" ht="30" customHeight="1">
      <c r="A9" s="30"/>
      <c r="B9" s="201" t="s">
        <v>192</v>
      </c>
      <c r="C9" s="202"/>
      <c r="D9" s="202"/>
      <c r="E9" s="202"/>
      <c r="F9" s="202"/>
      <c r="G9" s="202"/>
      <c r="H9" s="202"/>
      <c r="I9" s="202"/>
      <c r="J9" s="202"/>
      <c r="K9" s="202"/>
      <c r="L9" s="202"/>
      <c r="M9" s="202"/>
      <c r="N9" s="203"/>
    </row>
    <row r="10" spans="1:19" ht="30" customHeight="1">
      <c r="A10" s="30"/>
      <c r="B10" s="201" t="s">
        <v>193</v>
      </c>
      <c r="C10" s="202"/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203"/>
    </row>
    <row r="11" spans="1:19" ht="24" customHeight="1">
      <c r="A11" s="30"/>
      <c r="B11" s="367" t="s">
        <v>194</v>
      </c>
      <c r="C11" s="368"/>
      <c r="D11" s="368"/>
      <c r="E11" s="369"/>
      <c r="F11" s="368"/>
      <c r="G11" s="368"/>
      <c r="H11" s="368"/>
      <c r="I11" s="368"/>
      <c r="J11" s="368"/>
      <c r="K11" s="368"/>
      <c r="L11" s="368"/>
      <c r="M11" s="368"/>
      <c r="N11" s="370"/>
    </row>
    <row r="12" spans="1:19" ht="18" customHeight="1"/>
    <row r="13" spans="1:19" ht="18" customHeight="1">
      <c r="A13" s="12">
        <v>1</v>
      </c>
      <c r="B13" s="13" t="s">
        <v>195</v>
      </c>
      <c r="P13" s="31" t="s">
        <v>196</v>
      </c>
      <c r="Q13" s="31"/>
      <c r="R13" s="14">
        <v>2</v>
      </c>
      <c r="S13" s="15" t="str">
        <f>INDEX(C14:C18,rngBedMobility_Idx)</f>
        <v>Supervision</v>
      </c>
    </row>
    <row r="14" spans="1:19" ht="18" customHeight="1">
      <c r="C14" s="9" t="s">
        <v>152</v>
      </c>
      <c r="D14" s="9"/>
      <c r="E14" s="9"/>
      <c r="F14" s="9"/>
      <c r="G14" s="9"/>
      <c r="P14" s="32">
        <v>0</v>
      </c>
      <c r="R14" s="33">
        <f>INDEX(P14:P18,rngBedMobility_Idx)</f>
        <v>0.5</v>
      </c>
    </row>
    <row r="15" spans="1:19" ht="18" customHeight="1">
      <c r="C15" s="9" t="s">
        <v>197</v>
      </c>
      <c r="D15" s="9"/>
      <c r="E15" s="9"/>
      <c r="F15" s="9"/>
      <c r="G15" s="9"/>
      <c r="P15" s="32">
        <v>0.5</v>
      </c>
    </row>
    <row r="16" spans="1:19" ht="18" customHeight="1">
      <c r="C16" s="9" t="s">
        <v>198</v>
      </c>
      <c r="D16" s="9"/>
      <c r="E16" s="9"/>
      <c r="F16" s="9"/>
      <c r="G16" s="9"/>
      <c r="P16" s="32">
        <v>1</v>
      </c>
    </row>
    <row r="17" spans="1:19" ht="18" customHeight="1">
      <c r="C17" s="9" t="s">
        <v>199</v>
      </c>
      <c r="D17" s="9"/>
      <c r="E17" s="9"/>
      <c r="F17" s="9"/>
      <c r="G17" s="9"/>
      <c r="P17" s="32">
        <v>1.5</v>
      </c>
    </row>
    <row r="18" spans="1:19" ht="18" customHeight="1">
      <c r="C18" s="9" t="s">
        <v>200</v>
      </c>
      <c r="D18" s="9"/>
      <c r="E18" s="9"/>
      <c r="F18" s="9"/>
      <c r="G18" s="9"/>
      <c r="P18" s="32">
        <v>2</v>
      </c>
    </row>
    <row r="19" spans="1:19" ht="18" customHeight="1">
      <c r="C19" s="9"/>
      <c r="D19" s="9"/>
      <c r="E19" s="9"/>
      <c r="F19" s="9"/>
      <c r="G19" s="9"/>
    </row>
    <row r="20" spans="1:19" ht="18" customHeight="1">
      <c r="A20" s="12">
        <v>2</v>
      </c>
      <c r="B20" s="13" t="s">
        <v>201</v>
      </c>
      <c r="P20" s="31" t="s">
        <v>202</v>
      </c>
      <c r="Q20" s="31"/>
      <c r="R20" s="14">
        <v>0</v>
      </c>
      <c r="S20" s="15" t="e">
        <f>INDEX(C21:C25,rngTransfer_Idx)</f>
        <v>#VALUE!</v>
      </c>
    </row>
    <row r="21" spans="1:19" ht="18" customHeight="1">
      <c r="C21" s="9" t="s">
        <v>152</v>
      </c>
      <c r="D21" s="9"/>
      <c r="E21" s="9"/>
      <c r="F21" s="9"/>
      <c r="G21" s="9"/>
      <c r="P21" s="32">
        <v>0</v>
      </c>
      <c r="R21" s="33">
        <f>INDEX(P21:P25,rngTransfer_Idx)</f>
        <v>0</v>
      </c>
    </row>
    <row r="22" spans="1:19" ht="18" customHeight="1">
      <c r="C22" s="9" t="s">
        <v>197</v>
      </c>
      <c r="D22" s="9"/>
      <c r="E22" s="9"/>
      <c r="F22" s="9"/>
      <c r="G22" s="9"/>
      <c r="P22" s="32">
        <v>0.5</v>
      </c>
    </row>
    <row r="23" spans="1:19" ht="18" customHeight="1">
      <c r="C23" s="9" t="s">
        <v>198</v>
      </c>
      <c r="D23" s="9"/>
      <c r="E23" s="9"/>
      <c r="F23" s="9"/>
      <c r="G23" s="9"/>
      <c r="P23" s="32">
        <v>1</v>
      </c>
    </row>
    <row r="24" spans="1:19" ht="18" customHeight="1">
      <c r="C24" s="9" t="s">
        <v>199</v>
      </c>
      <c r="D24" s="9"/>
      <c r="E24" s="9"/>
      <c r="F24" s="9"/>
      <c r="G24" s="9"/>
      <c r="P24" s="32">
        <v>1.5</v>
      </c>
    </row>
    <row r="25" spans="1:19" ht="18" customHeight="1">
      <c r="C25" s="9" t="s">
        <v>200</v>
      </c>
      <c r="D25" s="9"/>
      <c r="E25" s="9"/>
      <c r="F25" s="9"/>
      <c r="G25" s="9"/>
      <c r="P25" s="32">
        <v>2</v>
      </c>
    </row>
    <row r="26" spans="1:19" ht="18" customHeight="1">
      <c r="C26" s="9"/>
      <c r="D26" s="9"/>
      <c r="E26" s="9"/>
      <c r="F26" s="9"/>
      <c r="G26" s="9"/>
    </row>
    <row r="27" spans="1:19" ht="18" customHeight="1">
      <c r="A27" s="12">
        <v>3</v>
      </c>
      <c r="B27" s="13" t="s">
        <v>203</v>
      </c>
      <c r="P27" s="31" t="s">
        <v>204</v>
      </c>
      <c r="Q27" s="31"/>
      <c r="R27" s="14">
        <v>0</v>
      </c>
      <c r="S27" s="15" t="e">
        <f>INDEX(C28:C32,rngLocomotion_Idx)</f>
        <v>#VALUE!</v>
      </c>
    </row>
    <row r="28" spans="1:19" ht="18" customHeight="1">
      <c r="C28" s="9" t="s">
        <v>152</v>
      </c>
      <c r="D28" s="9"/>
      <c r="E28" s="9"/>
      <c r="F28" s="9"/>
      <c r="G28" s="9"/>
      <c r="P28" s="32">
        <v>0</v>
      </c>
      <c r="R28" s="33">
        <f>INDEX(P28:P32,rngLocomotion_Idx)</f>
        <v>0</v>
      </c>
    </row>
    <row r="29" spans="1:19" ht="18" customHeight="1">
      <c r="C29" s="9" t="s">
        <v>197</v>
      </c>
      <c r="D29" s="9"/>
      <c r="E29" s="9"/>
      <c r="F29" s="9"/>
      <c r="G29" s="9"/>
      <c r="P29" s="32">
        <v>0.5</v>
      </c>
    </row>
    <row r="30" spans="1:19" ht="18" customHeight="1">
      <c r="C30" s="9" t="s">
        <v>198</v>
      </c>
      <c r="D30" s="9"/>
      <c r="E30" s="9"/>
      <c r="F30" s="9"/>
      <c r="G30" s="9"/>
      <c r="P30" s="32">
        <v>1</v>
      </c>
    </row>
    <row r="31" spans="1:19" ht="18" customHeight="1">
      <c r="C31" s="9" t="s">
        <v>199</v>
      </c>
      <c r="D31" s="9"/>
      <c r="E31" s="9"/>
      <c r="F31" s="9"/>
      <c r="G31" s="9"/>
      <c r="P31" s="32">
        <v>1.5</v>
      </c>
    </row>
    <row r="32" spans="1:19" ht="18" customHeight="1">
      <c r="C32" s="9" t="s">
        <v>200</v>
      </c>
      <c r="D32" s="9"/>
      <c r="E32" s="9"/>
      <c r="F32" s="9"/>
      <c r="G32" s="9"/>
      <c r="P32" s="32">
        <v>2</v>
      </c>
    </row>
    <row r="33" spans="1:19" ht="18" customHeight="1">
      <c r="C33" s="9"/>
      <c r="D33" s="9"/>
      <c r="E33" s="9"/>
      <c r="F33" s="9"/>
      <c r="G33" s="9"/>
    </row>
    <row r="34" spans="1:19" ht="18" customHeight="1">
      <c r="A34" s="12">
        <v>4</v>
      </c>
      <c r="B34" s="13" t="s">
        <v>205</v>
      </c>
      <c r="P34" s="31" t="s">
        <v>206</v>
      </c>
      <c r="Q34" s="31"/>
      <c r="R34" s="14">
        <v>0</v>
      </c>
      <c r="S34" s="15" t="e">
        <f>INDEX(C35:C39,rngDressing_Idx)</f>
        <v>#VALUE!</v>
      </c>
    </row>
    <row r="35" spans="1:19" ht="18" customHeight="1">
      <c r="C35" s="9" t="s">
        <v>152</v>
      </c>
      <c r="D35" s="9"/>
      <c r="E35" s="9"/>
      <c r="F35" s="9"/>
      <c r="G35" s="9"/>
      <c r="P35" s="32">
        <v>0</v>
      </c>
      <c r="R35" s="33">
        <f>INDEX(P35:P39,rngDressing_Idx)</f>
        <v>0</v>
      </c>
    </row>
    <row r="36" spans="1:19" ht="18" customHeight="1">
      <c r="C36" s="9" t="s">
        <v>197</v>
      </c>
      <c r="D36" s="9"/>
      <c r="E36" s="9"/>
      <c r="F36" s="9"/>
      <c r="G36" s="9"/>
      <c r="P36" s="32">
        <v>0.5</v>
      </c>
    </row>
    <row r="37" spans="1:19" ht="18" customHeight="1">
      <c r="C37" s="9" t="s">
        <v>198</v>
      </c>
      <c r="D37" s="9"/>
      <c r="E37" s="9"/>
      <c r="F37" s="9"/>
      <c r="G37" s="9"/>
      <c r="P37" s="32">
        <v>1</v>
      </c>
    </row>
    <row r="38" spans="1:19" ht="18" customHeight="1">
      <c r="C38" s="9" t="s">
        <v>199</v>
      </c>
      <c r="D38" s="9"/>
      <c r="E38" s="9"/>
      <c r="F38" s="9"/>
      <c r="G38" s="9"/>
      <c r="P38" s="32">
        <v>1.5</v>
      </c>
    </row>
    <row r="39" spans="1:19" ht="18" customHeight="1">
      <c r="C39" s="9" t="s">
        <v>200</v>
      </c>
      <c r="D39" s="9"/>
      <c r="E39" s="9"/>
      <c r="F39" s="9"/>
      <c r="G39" s="9"/>
      <c r="P39" s="32">
        <v>2</v>
      </c>
    </row>
    <row r="40" spans="1:19" ht="18" customHeight="1">
      <c r="C40" s="9"/>
      <c r="D40" s="9"/>
      <c r="E40" s="9"/>
      <c r="F40" s="9"/>
      <c r="G40" s="9"/>
    </row>
    <row r="41" spans="1:19" ht="18" customHeight="1">
      <c r="A41" s="12">
        <v>5</v>
      </c>
      <c r="B41" s="13" t="s">
        <v>207</v>
      </c>
      <c r="P41" s="31" t="s">
        <v>208</v>
      </c>
      <c r="Q41" s="31"/>
      <c r="R41" s="14">
        <v>0</v>
      </c>
      <c r="S41" s="15" t="e">
        <f>INDEX(C42:C46,rngEating_Idx)</f>
        <v>#VALUE!</v>
      </c>
    </row>
    <row r="42" spans="1:19" ht="18" customHeight="1">
      <c r="C42" s="9" t="s">
        <v>152</v>
      </c>
      <c r="D42" s="9"/>
      <c r="E42" s="9"/>
      <c r="F42" s="9"/>
      <c r="G42" s="9"/>
      <c r="P42" s="32">
        <v>0</v>
      </c>
      <c r="R42" s="33">
        <f>INDEX(P42:P46,rngEating_Idx)</f>
        <v>0</v>
      </c>
    </row>
    <row r="43" spans="1:19" ht="18" customHeight="1">
      <c r="C43" s="9" t="s">
        <v>197</v>
      </c>
      <c r="D43" s="9"/>
      <c r="E43" s="9"/>
      <c r="F43" s="9"/>
      <c r="G43" s="9"/>
      <c r="P43" s="32">
        <v>0.5</v>
      </c>
    </row>
    <row r="44" spans="1:19" ht="18" customHeight="1">
      <c r="C44" s="9" t="s">
        <v>198</v>
      </c>
      <c r="D44" s="9"/>
      <c r="E44" s="9"/>
      <c r="F44" s="9"/>
      <c r="G44" s="9"/>
      <c r="P44" s="32">
        <v>1</v>
      </c>
    </row>
    <row r="45" spans="1:19" ht="18" customHeight="1">
      <c r="C45" s="9" t="s">
        <v>199</v>
      </c>
      <c r="D45" s="9"/>
      <c r="E45" s="9"/>
      <c r="F45" s="9"/>
      <c r="G45" s="9"/>
      <c r="P45" s="32">
        <v>1.5</v>
      </c>
    </row>
    <row r="46" spans="1:19" ht="18" customHeight="1">
      <c r="C46" s="9" t="s">
        <v>200</v>
      </c>
      <c r="D46" s="9"/>
      <c r="E46" s="9"/>
      <c r="F46" s="9"/>
      <c r="G46" s="9"/>
      <c r="P46" s="32">
        <v>2</v>
      </c>
    </row>
    <row r="47" spans="1:19" ht="18" customHeight="1">
      <c r="C47" s="9"/>
      <c r="D47" s="9"/>
      <c r="E47" s="9"/>
      <c r="F47" s="9"/>
      <c r="G47" s="9"/>
    </row>
    <row r="48" spans="1:19" ht="24" customHeight="1">
      <c r="A48" s="38">
        <v>6</v>
      </c>
      <c r="B48" s="199" t="s">
        <v>209</v>
      </c>
      <c r="C48" s="200"/>
      <c r="D48" s="200"/>
      <c r="E48" s="200"/>
      <c r="F48" s="200"/>
      <c r="G48" s="200"/>
      <c r="H48" s="200"/>
      <c r="I48" s="200"/>
      <c r="J48" s="200"/>
      <c r="K48" s="200"/>
      <c r="L48" s="200"/>
      <c r="M48" s="200"/>
      <c r="N48" s="200"/>
      <c r="O48" s="200"/>
      <c r="P48" s="31" t="s">
        <v>210</v>
      </c>
      <c r="Q48" s="31"/>
      <c r="R48" s="14">
        <v>1</v>
      </c>
      <c r="S48" s="15" t="str">
        <f>INDEX(C49:C53,rngToiletUse_Idx)</f>
        <v>Independent</v>
      </c>
    </row>
    <row r="49" spans="1:19" ht="18" customHeight="1">
      <c r="C49" s="9" t="s">
        <v>152</v>
      </c>
      <c r="D49" s="9"/>
      <c r="E49" s="9"/>
      <c r="F49" s="9"/>
      <c r="G49" s="9"/>
      <c r="P49" s="32">
        <v>0</v>
      </c>
      <c r="R49" s="33">
        <f>INDEX(P49:P53,rngToiletUse_Idx)</f>
        <v>0</v>
      </c>
    </row>
    <row r="50" spans="1:19" ht="18" customHeight="1">
      <c r="C50" s="9" t="s">
        <v>197</v>
      </c>
      <c r="D50" s="9"/>
      <c r="E50" s="9"/>
      <c r="F50" s="9"/>
      <c r="G50" s="9"/>
      <c r="P50" s="32">
        <v>0.5</v>
      </c>
    </row>
    <row r="51" spans="1:19" ht="18" customHeight="1">
      <c r="C51" s="9" t="s">
        <v>198</v>
      </c>
      <c r="D51" s="9"/>
      <c r="E51" s="9"/>
      <c r="F51" s="9"/>
      <c r="G51" s="9"/>
      <c r="P51" s="32">
        <v>1</v>
      </c>
    </row>
    <row r="52" spans="1:19" ht="18" customHeight="1">
      <c r="C52" s="9" t="s">
        <v>199</v>
      </c>
      <c r="D52" s="9"/>
      <c r="E52" s="9"/>
      <c r="F52" s="9"/>
      <c r="G52" s="9"/>
      <c r="P52" s="32">
        <v>1.5</v>
      </c>
    </row>
    <row r="53" spans="1:19" ht="18" customHeight="1">
      <c r="C53" s="9" t="s">
        <v>200</v>
      </c>
      <c r="D53" s="9"/>
      <c r="E53" s="9"/>
      <c r="F53" s="9"/>
      <c r="G53" s="9"/>
      <c r="P53" s="32">
        <v>2</v>
      </c>
    </row>
    <row r="54" spans="1:19" ht="18" customHeight="1">
      <c r="C54" s="9"/>
      <c r="D54" s="9"/>
      <c r="E54" s="9"/>
      <c r="F54" s="9"/>
      <c r="G54" s="9"/>
    </row>
    <row r="55" spans="1:19" ht="24" customHeight="1">
      <c r="A55" s="38">
        <v>7</v>
      </c>
      <c r="B55" s="199" t="s">
        <v>211</v>
      </c>
      <c r="C55" s="200"/>
      <c r="D55" s="200"/>
      <c r="E55" s="200"/>
      <c r="F55" s="200"/>
      <c r="G55" s="200"/>
      <c r="H55" s="200"/>
      <c r="I55" s="200"/>
      <c r="J55" s="200"/>
      <c r="K55" s="200"/>
      <c r="L55" s="200"/>
      <c r="M55" s="200"/>
      <c r="N55" s="200"/>
      <c r="O55" s="200"/>
      <c r="P55" s="31" t="s">
        <v>212</v>
      </c>
      <c r="Q55" s="31"/>
      <c r="R55" s="14">
        <v>0</v>
      </c>
      <c r="S55" s="15" t="e">
        <f>INDEX(C56:C60,rngPersonalHygiene_Idx)</f>
        <v>#VALUE!</v>
      </c>
    </row>
    <row r="56" spans="1:19" ht="18" customHeight="1">
      <c r="C56" s="9" t="s">
        <v>152</v>
      </c>
      <c r="D56" s="9"/>
      <c r="E56" s="9"/>
      <c r="F56" s="9"/>
      <c r="G56" s="9"/>
      <c r="P56" s="32">
        <v>0</v>
      </c>
      <c r="R56" s="33">
        <f>INDEX(P56:P60,rngPersonalHygiene_Idx)</f>
        <v>0</v>
      </c>
    </row>
    <row r="57" spans="1:19" ht="18" customHeight="1">
      <c r="C57" s="9" t="s">
        <v>197</v>
      </c>
      <c r="D57" s="9"/>
      <c r="E57" s="9"/>
      <c r="F57" s="9"/>
      <c r="G57" s="9"/>
      <c r="P57" s="32">
        <v>0.5</v>
      </c>
    </row>
    <row r="58" spans="1:19" ht="18" customHeight="1">
      <c r="C58" s="9" t="s">
        <v>198</v>
      </c>
      <c r="D58" s="9"/>
      <c r="E58" s="9"/>
      <c r="F58" s="9"/>
      <c r="G58" s="9"/>
      <c r="P58" s="32">
        <v>1</v>
      </c>
    </row>
    <row r="59" spans="1:19" ht="18" customHeight="1">
      <c r="C59" s="9" t="s">
        <v>199</v>
      </c>
      <c r="D59" s="9"/>
      <c r="E59" s="9"/>
      <c r="F59" s="9"/>
      <c r="G59" s="9"/>
      <c r="P59" s="32">
        <v>1.5</v>
      </c>
    </row>
    <row r="60" spans="1:19" ht="18" customHeight="1">
      <c r="C60" s="9" t="s">
        <v>200</v>
      </c>
      <c r="D60" s="9"/>
      <c r="E60" s="9"/>
      <c r="F60" s="9"/>
      <c r="G60" s="9"/>
      <c r="P60" s="32">
        <v>2</v>
      </c>
    </row>
    <row r="61" spans="1:19" ht="18" customHeight="1">
      <c r="C61" s="9"/>
      <c r="D61" s="9"/>
      <c r="E61" s="9"/>
      <c r="F61" s="9"/>
      <c r="G61" s="9"/>
    </row>
    <row r="62" spans="1:19" ht="18" customHeight="1">
      <c r="A62" s="12">
        <v>8</v>
      </c>
      <c r="B62" s="13" t="s">
        <v>213</v>
      </c>
      <c r="P62" s="31" t="s">
        <v>214</v>
      </c>
      <c r="Q62" s="31"/>
      <c r="R62" s="14">
        <v>1</v>
      </c>
      <c r="S62" s="15" t="str">
        <f>INDEX(C63:C67,rngBathing_Idx)</f>
        <v>Independent</v>
      </c>
    </row>
    <row r="63" spans="1:19" ht="18" customHeight="1">
      <c r="C63" s="9" t="s">
        <v>152</v>
      </c>
      <c r="D63" s="9"/>
      <c r="E63" s="9"/>
      <c r="F63" s="9"/>
      <c r="G63" s="9"/>
      <c r="P63" s="32">
        <v>0</v>
      </c>
      <c r="R63" s="33">
        <f>INDEX(P63:P67,rngBathing_Idx)</f>
        <v>0</v>
      </c>
    </row>
    <row r="64" spans="1:19" ht="18" customHeight="1">
      <c r="C64" s="9" t="s">
        <v>197</v>
      </c>
      <c r="D64" s="9"/>
      <c r="E64" s="9"/>
      <c r="F64" s="9"/>
      <c r="G64" s="9"/>
      <c r="P64" s="32">
        <v>0.5</v>
      </c>
    </row>
    <row r="65" spans="1:19" ht="18" customHeight="1">
      <c r="C65" s="9" t="s">
        <v>198</v>
      </c>
      <c r="D65" s="9"/>
      <c r="E65" s="9"/>
      <c r="F65" s="9"/>
      <c r="G65" s="9"/>
      <c r="P65" s="32">
        <v>1</v>
      </c>
    </row>
    <row r="66" spans="1:19" ht="18" customHeight="1">
      <c r="C66" s="9" t="s">
        <v>199</v>
      </c>
      <c r="D66" s="9"/>
      <c r="E66" s="9"/>
      <c r="F66" s="9"/>
      <c r="G66" s="9"/>
      <c r="P66" s="32">
        <v>1.5</v>
      </c>
    </row>
    <row r="67" spans="1:19" ht="18" customHeight="1">
      <c r="C67" s="9" t="s">
        <v>200</v>
      </c>
      <c r="D67" s="9"/>
      <c r="E67" s="9"/>
      <c r="F67" s="9"/>
      <c r="G67" s="9"/>
      <c r="P67" s="32">
        <v>2</v>
      </c>
    </row>
    <row r="68" spans="1:19" ht="18" customHeight="1">
      <c r="C68" s="9"/>
      <c r="D68" s="9"/>
      <c r="E68" s="9"/>
      <c r="F68" s="9"/>
      <c r="G68" s="9"/>
    </row>
    <row r="69" spans="1:19" ht="18" customHeight="1">
      <c r="A69" s="30" t="s">
        <v>215</v>
      </c>
      <c r="C69" s="9"/>
      <c r="D69" s="9"/>
      <c r="E69" s="9"/>
      <c r="F69" s="9"/>
      <c r="G69" s="9"/>
    </row>
    <row r="70" spans="1:19" ht="18" customHeight="1">
      <c r="C70" s="9"/>
      <c r="D70" s="9"/>
      <c r="E70" s="9"/>
      <c r="F70" s="9"/>
      <c r="G70" s="9"/>
    </row>
    <row r="71" spans="1:19" ht="24" customHeight="1">
      <c r="A71" s="12">
        <v>1</v>
      </c>
      <c r="B71" s="13" t="s">
        <v>216</v>
      </c>
      <c r="E71" s="9"/>
      <c r="F71" s="9"/>
      <c r="G71" s="9" t="s">
        <v>217</v>
      </c>
      <c r="H71" s="9"/>
      <c r="I71" s="9"/>
      <c r="J71" s="2" t="s">
        <v>218</v>
      </c>
      <c r="M71" s="2" t="s">
        <v>219</v>
      </c>
      <c r="P71" s="3" t="s">
        <v>216</v>
      </c>
      <c r="R71" s="14">
        <v>0</v>
      </c>
      <c r="S71" s="15" t="e">
        <f>CHOOSE(rngCane_Idx,"Has","Needs","N/A")</f>
        <v>#VALUE!</v>
      </c>
    </row>
    <row r="72" spans="1:19" ht="18" customHeight="1"/>
    <row r="73" spans="1:19" ht="24" customHeight="1">
      <c r="A73" s="12">
        <v>2</v>
      </c>
      <c r="B73" s="13" t="s">
        <v>220</v>
      </c>
      <c r="E73" s="9"/>
      <c r="F73" s="9"/>
      <c r="G73" s="9" t="s">
        <v>217</v>
      </c>
      <c r="H73" s="9"/>
      <c r="I73" s="9"/>
      <c r="J73" s="2" t="s">
        <v>218</v>
      </c>
      <c r="M73" s="2" t="s">
        <v>219</v>
      </c>
      <c r="P73" s="3" t="s">
        <v>220</v>
      </c>
      <c r="R73" s="14">
        <v>0</v>
      </c>
      <c r="S73" s="15" t="e">
        <f>CHOOSE(rngWalker_Idx,"Has","Needs","N/A")</f>
        <v>#VALUE!</v>
      </c>
    </row>
    <row r="74" spans="1:19" ht="18" customHeight="1"/>
    <row r="75" spans="1:19" ht="24" customHeight="1">
      <c r="A75" s="12">
        <v>3</v>
      </c>
      <c r="B75" s="13" t="s">
        <v>221</v>
      </c>
      <c r="E75" s="9"/>
      <c r="F75" s="9"/>
      <c r="G75" s="9" t="s">
        <v>217</v>
      </c>
      <c r="H75" s="9"/>
      <c r="I75" s="9"/>
      <c r="J75" s="2" t="s">
        <v>218</v>
      </c>
      <c r="M75" s="2" t="s">
        <v>219</v>
      </c>
      <c r="P75" s="3" t="s">
        <v>221</v>
      </c>
      <c r="R75" s="14">
        <v>0</v>
      </c>
      <c r="S75" s="15" t="e">
        <f>CHOOSE(rngWheelchair_Idx,"Has","Needs","N/A")</f>
        <v>#VALUE!</v>
      </c>
    </row>
    <row r="76" spans="1:19" ht="18" customHeight="1"/>
    <row r="77" spans="1:19" ht="24" customHeight="1">
      <c r="A77" s="12">
        <v>4</v>
      </c>
      <c r="B77" s="13" t="s">
        <v>222</v>
      </c>
      <c r="E77" s="9"/>
      <c r="F77" s="9"/>
      <c r="G77" s="9" t="s">
        <v>217</v>
      </c>
      <c r="H77" s="9"/>
      <c r="I77" s="9"/>
      <c r="J77" s="2" t="s">
        <v>218</v>
      </c>
      <c r="M77" s="2" t="s">
        <v>219</v>
      </c>
      <c r="P77" s="3" t="s">
        <v>223</v>
      </c>
      <c r="R77" s="14">
        <v>0</v>
      </c>
      <c r="S77" s="15" t="e">
        <f>CHOOSE(rngDressingDevices_Idx,"Has","Needs","N/A")</f>
        <v>#VALUE!</v>
      </c>
    </row>
    <row r="78" spans="1:19" ht="18" customHeight="1">
      <c r="B78" s="39" t="s">
        <v>224</v>
      </c>
    </row>
    <row r="79" spans="1:19" ht="24" customHeight="1">
      <c r="A79" s="12">
        <v>5</v>
      </c>
      <c r="B79" s="13" t="s">
        <v>225</v>
      </c>
      <c r="E79" s="9"/>
      <c r="F79" s="9"/>
      <c r="G79" s="9" t="s">
        <v>217</v>
      </c>
      <c r="H79" s="9"/>
      <c r="I79" s="9"/>
      <c r="J79" s="2" t="s">
        <v>218</v>
      </c>
      <c r="M79" s="2" t="s">
        <v>219</v>
      </c>
      <c r="P79" s="3" t="s">
        <v>226</v>
      </c>
      <c r="R79" s="14">
        <v>0</v>
      </c>
      <c r="S79" s="15" t="e">
        <f>CHOOSE(rngFeedingDevices_Idx,"Has","Needs","N/A")</f>
        <v>#VALUE!</v>
      </c>
    </row>
    <row r="80" spans="1:19" ht="18" customHeight="1">
      <c r="B80" s="39" t="s">
        <v>227</v>
      </c>
    </row>
    <row r="81" spans="1:19" ht="24" customHeight="1">
      <c r="A81" s="12">
        <v>6</v>
      </c>
      <c r="B81" s="13" t="s">
        <v>228</v>
      </c>
      <c r="E81" s="9"/>
      <c r="F81" s="9"/>
      <c r="G81" s="9" t="s">
        <v>217</v>
      </c>
      <c r="H81" s="9"/>
      <c r="I81" s="9"/>
      <c r="J81" s="2" t="s">
        <v>218</v>
      </c>
      <c r="M81" s="2" t="s">
        <v>219</v>
      </c>
      <c r="P81" s="3" t="s">
        <v>228</v>
      </c>
      <c r="R81" s="14">
        <v>0</v>
      </c>
      <c r="S81" s="15" t="e">
        <f>CHOOSE(rngShowerChair_Idx,"Has","Needs","N/A")</f>
        <v>#VALUE!</v>
      </c>
    </row>
    <row r="82" spans="1:19" ht="18" customHeight="1"/>
    <row r="83" spans="1:19" ht="24" customHeight="1">
      <c r="A83" s="12">
        <v>7</v>
      </c>
      <c r="B83" s="13" t="s">
        <v>229</v>
      </c>
      <c r="E83" s="9"/>
      <c r="F83" s="9"/>
      <c r="G83" s="9" t="s">
        <v>217</v>
      </c>
      <c r="H83" s="9"/>
      <c r="I83" s="9"/>
      <c r="J83" s="2" t="s">
        <v>218</v>
      </c>
      <c r="M83" s="2" t="s">
        <v>219</v>
      </c>
      <c r="P83" s="3" t="s">
        <v>229</v>
      </c>
      <c r="R83" s="14">
        <v>0</v>
      </c>
      <c r="S83" s="15" t="e">
        <f>CHOOSE(rngGrabBar_Toilet_Idx,"Has","Needs","N/A")</f>
        <v>#VALUE!</v>
      </c>
    </row>
    <row r="84" spans="1:19" ht="18" customHeight="1"/>
    <row r="85" spans="1:19" ht="24" customHeight="1">
      <c r="A85" s="12">
        <v>8</v>
      </c>
      <c r="B85" s="13" t="s">
        <v>230</v>
      </c>
      <c r="E85" s="9"/>
      <c r="F85" s="9"/>
      <c r="G85" s="9" t="s">
        <v>217</v>
      </c>
      <c r="H85" s="9"/>
      <c r="I85" s="9"/>
      <c r="J85" s="2" t="s">
        <v>218</v>
      </c>
      <c r="M85" s="2" t="s">
        <v>219</v>
      </c>
      <c r="P85" s="3" t="s">
        <v>230</v>
      </c>
      <c r="R85" s="14">
        <v>0</v>
      </c>
      <c r="S85" s="15" t="e">
        <f>CHOOSE(rngGrabBar_TubShower_Idx,"Has","Needs","N/A")</f>
        <v>#VALUE!</v>
      </c>
    </row>
    <row r="86" spans="1:19" ht="18" customHeight="1"/>
    <row r="87" spans="1:19" ht="24" customHeight="1">
      <c r="A87" s="12">
        <v>9</v>
      </c>
      <c r="B87" s="13" t="s">
        <v>231</v>
      </c>
      <c r="E87" s="9"/>
      <c r="F87" s="9"/>
      <c r="G87" s="9" t="s">
        <v>217</v>
      </c>
      <c r="H87" s="9"/>
      <c r="I87" s="9"/>
      <c r="J87" s="2" t="s">
        <v>218</v>
      </c>
      <c r="M87" s="2" t="s">
        <v>219</v>
      </c>
      <c r="P87" s="3" t="s">
        <v>232</v>
      </c>
      <c r="R87" s="14">
        <v>0</v>
      </c>
      <c r="S87" s="15" t="e">
        <f>CHOOSE(rngTransferAid_Idx,"Has","Needs","N/A")</f>
        <v>#VALUE!</v>
      </c>
    </row>
    <row r="88" spans="1:19" ht="18" customHeight="1">
      <c r="B88" s="39" t="s">
        <v>233</v>
      </c>
    </row>
    <row r="89" spans="1:19" ht="24" customHeight="1">
      <c r="A89" s="12">
        <v>10</v>
      </c>
      <c r="B89" s="13" t="s">
        <v>234</v>
      </c>
      <c r="E89" s="9"/>
      <c r="F89" s="9"/>
      <c r="G89" s="9" t="s">
        <v>217</v>
      </c>
      <c r="H89" s="9"/>
      <c r="I89" s="9"/>
      <c r="J89" s="2" t="s">
        <v>218</v>
      </c>
      <c r="M89" s="2" t="s">
        <v>219</v>
      </c>
      <c r="P89" s="3" t="s">
        <v>235</v>
      </c>
      <c r="R89" s="14">
        <v>0</v>
      </c>
      <c r="S89" s="15" t="e">
        <f>CHOOSE(rngTubShower_Idx,"Has","Needs","N/A")</f>
        <v>#VALUE!</v>
      </c>
    </row>
    <row r="90" spans="1:19" ht="18" customHeight="1"/>
    <row r="91" spans="1:19" ht="24" customHeight="1">
      <c r="A91" s="12">
        <v>11</v>
      </c>
      <c r="B91" s="13" t="s">
        <v>236</v>
      </c>
      <c r="E91" s="9"/>
      <c r="F91" s="9"/>
      <c r="G91" s="9" t="s">
        <v>217</v>
      </c>
      <c r="H91" s="9"/>
      <c r="I91" s="9"/>
      <c r="J91" s="2" t="s">
        <v>218</v>
      </c>
      <c r="M91" s="2" t="s">
        <v>219</v>
      </c>
      <c r="P91" s="3" t="s">
        <v>237</v>
      </c>
      <c r="R91" s="14">
        <v>0</v>
      </c>
      <c r="S91" s="15" t="e">
        <f>CHOOSE(rngHandheldShower_Idx,"Has","Needs","N/A")</f>
        <v>#VALUE!</v>
      </c>
    </row>
    <row r="92" spans="1:19" ht="18" customHeight="1"/>
    <row r="93" spans="1:19" ht="24" customHeight="1">
      <c r="A93" s="12">
        <v>12</v>
      </c>
      <c r="B93" s="13" t="s">
        <v>238</v>
      </c>
      <c r="E93" s="9"/>
      <c r="F93" s="9"/>
      <c r="G93" s="9" t="s">
        <v>217</v>
      </c>
      <c r="H93" s="9"/>
      <c r="I93" s="9"/>
      <c r="J93" s="2" t="s">
        <v>218</v>
      </c>
      <c r="M93" s="2" t="s">
        <v>219</v>
      </c>
      <c r="P93" s="3" t="s">
        <v>239</v>
      </c>
      <c r="R93" s="14">
        <v>0</v>
      </c>
      <c r="S93" s="15" t="e">
        <f>CHOOSE(rngRaisedToiletSeat_Idx,"Has","Needs","N/A")</f>
        <v>#VALUE!</v>
      </c>
    </row>
    <row r="94" spans="1:19" ht="18" customHeight="1"/>
    <row r="95" spans="1:19" ht="24" customHeight="1">
      <c r="A95" s="12">
        <v>13</v>
      </c>
      <c r="B95" s="13" t="s">
        <v>240</v>
      </c>
      <c r="E95" s="9"/>
      <c r="F95" s="9"/>
      <c r="G95" s="9" t="s">
        <v>217</v>
      </c>
      <c r="H95" s="9"/>
      <c r="I95" s="9"/>
      <c r="J95" s="2" t="s">
        <v>218</v>
      </c>
      <c r="M95" s="2" t="s">
        <v>219</v>
      </c>
      <c r="P95" s="3" t="s">
        <v>240</v>
      </c>
      <c r="R95" s="14">
        <v>0</v>
      </c>
      <c r="S95" s="15" t="e">
        <f>CHOOSE(rngOtherAids_Idx,"Has","Needs","N/A")</f>
        <v>#VALUE!</v>
      </c>
    </row>
    <row r="96" spans="1:19" ht="18" customHeight="1"/>
    <row r="97" spans="1:19" ht="24" customHeight="1">
      <c r="A97" s="40" t="s">
        <v>241</v>
      </c>
      <c r="D97" s="204" t="s">
        <v>242</v>
      </c>
      <c r="E97" s="205"/>
      <c r="F97" s="205"/>
      <c r="G97" s="205"/>
      <c r="H97" s="205"/>
      <c r="I97" s="205"/>
      <c r="J97" s="205"/>
      <c r="K97" s="205"/>
      <c r="L97" s="205"/>
      <c r="M97" s="205"/>
      <c r="N97" s="205"/>
    </row>
    <row r="98" spans="1:19" ht="18" customHeight="1">
      <c r="P98" s="3" t="s">
        <v>241</v>
      </c>
      <c r="R98" s="14">
        <v>0</v>
      </c>
      <c r="S98" s="15" t="e">
        <f>CHOOSE(rngAmbulatoryStatus_Idx,"Ambulatory","Non-ambulatory")</f>
        <v>#VALUE!</v>
      </c>
    </row>
    <row r="99" spans="1:19" ht="18" customHeight="1">
      <c r="D99" s="9"/>
      <c r="E99" s="9"/>
      <c r="F99" s="9"/>
      <c r="G99" s="9" t="s">
        <v>243</v>
      </c>
      <c r="K99" s="9" t="s">
        <v>244</v>
      </c>
    </row>
    <row r="100" spans="1:19" ht="18" customHeight="1">
      <c r="D100" s="9"/>
      <c r="E100" s="9"/>
      <c r="F100" s="9"/>
      <c r="G100" s="9"/>
    </row>
    <row r="101" spans="1:19" ht="18" customHeight="1">
      <c r="A101" s="30" t="s">
        <v>245</v>
      </c>
      <c r="E101" s="26"/>
      <c r="J101" s="26" t="s">
        <v>246</v>
      </c>
      <c r="P101" s="3" t="s">
        <v>247</v>
      </c>
    </row>
    <row r="102" spans="1:19" ht="18" customHeight="1">
      <c r="C102" s="9"/>
      <c r="D102" s="9"/>
      <c r="E102" s="9"/>
      <c r="F102" s="9"/>
      <c r="Q102" s="3" t="s">
        <v>248</v>
      </c>
      <c r="R102" s="14" t="b">
        <v>0</v>
      </c>
    </row>
    <row r="103" spans="1:19" ht="18" customHeight="1">
      <c r="B103" s="2" t="s">
        <v>249</v>
      </c>
      <c r="C103" s="9"/>
      <c r="D103" s="9"/>
      <c r="E103" s="9"/>
      <c r="F103" s="9"/>
      <c r="G103" s="9"/>
      <c r="Q103" s="3" t="s">
        <v>250</v>
      </c>
      <c r="R103" s="14" t="b">
        <v>0</v>
      </c>
    </row>
    <row r="104" spans="1:19" ht="18" customHeight="1">
      <c r="B104" s="2" t="s">
        <v>251</v>
      </c>
      <c r="C104" s="9"/>
      <c r="D104" s="9"/>
      <c r="E104" s="9"/>
      <c r="F104" s="9"/>
      <c r="G104" s="9"/>
    </row>
    <row r="105" spans="1:19" ht="18" customHeight="1">
      <c r="C105" s="9"/>
      <c r="D105" s="9" t="s">
        <v>252</v>
      </c>
      <c r="E105" s="9"/>
      <c r="F105" s="206"/>
      <c r="G105" s="207"/>
      <c r="H105" s="207"/>
      <c r="I105" s="207"/>
      <c r="J105" s="207"/>
      <c r="K105" s="207"/>
      <c r="L105" s="207"/>
      <c r="M105" s="207"/>
      <c r="N105" s="208"/>
    </row>
    <row r="106" spans="1:19" ht="18" customHeight="1">
      <c r="B106" s="2" t="s">
        <v>253</v>
      </c>
      <c r="C106" s="9"/>
      <c r="D106" s="9"/>
      <c r="E106" s="9"/>
      <c r="F106" s="9"/>
      <c r="G106" s="9"/>
      <c r="Q106" s="3" t="s">
        <v>254</v>
      </c>
      <c r="R106" s="14" t="b">
        <v>0</v>
      </c>
    </row>
    <row r="107" spans="1:19" ht="18" customHeight="1">
      <c r="C107" s="9"/>
      <c r="D107" s="9" t="s">
        <v>252</v>
      </c>
      <c r="E107" s="9"/>
      <c r="F107" s="206"/>
      <c r="G107" s="207"/>
      <c r="H107" s="207"/>
      <c r="I107" s="207"/>
      <c r="J107" s="207"/>
      <c r="K107" s="207"/>
      <c r="L107" s="207"/>
      <c r="M107" s="207"/>
      <c r="N107" s="208"/>
    </row>
    <row r="108" spans="1:19" ht="18" customHeight="1">
      <c r="B108" s="2" t="s">
        <v>255</v>
      </c>
      <c r="C108" s="9"/>
      <c r="D108" s="9"/>
      <c r="E108" s="9"/>
      <c r="F108" s="9"/>
      <c r="G108" s="9"/>
      <c r="Q108" s="3" t="s">
        <v>256</v>
      </c>
      <c r="R108" s="14" t="b">
        <v>0</v>
      </c>
    </row>
    <row r="109" spans="1:19" ht="18" customHeight="1"/>
    <row r="110" spans="1:19" ht="18" customHeight="1">
      <c r="A110" s="30" t="s">
        <v>257</v>
      </c>
      <c r="E110" s="26" t="s">
        <v>258</v>
      </c>
    </row>
    <row r="111" spans="1:19" ht="18" customHeight="1">
      <c r="A111" s="30"/>
      <c r="E111" s="26"/>
    </row>
    <row r="112" spans="1:19" ht="21" customHeight="1">
      <c r="A112" s="30"/>
      <c r="B112" s="34" t="s">
        <v>259</v>
      </c>
      <c r="C112" s="35"/>
      <c r="D112" s="35"/>
      <c r="E112" s="36"/>
      <c r="F112" s="35"/>
      <c r="G112" s="35"/>
      <c r="H112" s="35"/>
      <c r="I112" s="35"/>
      <c r="J112" s="35"/>
      <c r="K112" s="35"/>
      <c r="L112" s="35"/>
      <c r="M112" s="35"/>
      <c r="N112" s="37"/>
    </row>
    <row r="113" spans="1:20" ht="21" customHeight="1">
      <c r="A113" s="30"/>
      <c r="B113" s="201" t="s">
        <v>260</v>
      </c>
      <c r="C113" s="202"/>
      <c r="D113" s="202"/>
      <c r="E113" s="202"/>
      <c r="F113" s="202"/>
      <c r="G113" s="202"/>
      <c r="H113" s="202"/>
      <c r="I113" s="202"/>
      <c r="J113" s="202"/>
      <c r="K113" s="202"/>
      <c r="L113" s="202"/>
      <c r="M113" s="202"/>
      <c r="N113" s="203"/>
    </row>
    <row r="114" spans="1:20" ht="21" customHeight="1">
      <c r="A114" s="30"/>
      <c r="B114" s="367" t="s">
        <v>261</v>
      </c>
      <c r="C114" s="368"/>
      <c r="D114" s="368"/>
      <c r="E114" s="369"/>
      <c r="F114" s="368"/>
      <c r="G114" s="368"/>
      <c r="H114" s="368"/>
      <c r="I114" s="368"/>
      <c r="J114" s="368"/>
      <c r="K114" s="368"/>
      <c r="L114" s="368"/>
      <c r="M114" s="368"/>
      <c r="N114" s="370"/>
    </row>
    <row r="115" spans="1:20" ht="18" customHeight="1"/>
    <row r="116" spans="1:20" ht="18" customHeight="1">
      <c r="A116" s="12">
        <v>1</v>
      </c>
      <c r="B116" s="13" t="s">
        <v>262</v>
      </c>
      <c r="G116" s="12"/>
      <c r="L116" s="12"/>
      <c r="P116" s="3" t="s">
        <v>262</v>
      </c>
    </row>
    <row r="117" spans="1:20" ht="18" customHeight="1">
      <c r="C117" s="9" t="s">
        <v>263</v>
      </c>
      <c r="D117" s="9"/>
      <c r="E117" s="9"/>
      <c r="G117" s="9"/>
      <c r="H117" s="9" t="s">
        <v>264</v>
      </c>
      <c r="I117" s="9"/>
      <c r="K117" s="9"/>
      <c r="L117" s="2" t="s">
        <v>265</v>
      </c>
      <c r="M117" s="9"/>
      <c r="P117" s="41">
        <v>0</v>
      </c>
      <c r="Q117" s="31"/>
      <c r="R117" s="14">
        <v>0</v>
      </c>
      <c r="S117" s="15" t="e">
        <f>CHOOSE(rngBladder_Asst_Idx,"Needs Assistance","Self-Managed")</f>
        <v>#VALUE!</v>
      </c>
    </row>
    <row r="118" spans="1:20" ht="18" customHeight="1">
      <c r="C118" s="9" t="s">
        <v>266</v>
      </c>
      <c r="D118" s="9"/>
      <c r="E118" s="9"/>
      <c r="F118" s="9"/>
      <c r="G118" s="9"/>
      <c r="P118" s="32">
        <v>2</v>
      </c>
      <c r="R118" s="14">
        <v>0</v>
      </c>
      <c r="S118" s="15" t="str">
        <f>INDEX(C117:C119,rngBladder_Idx)</f>
        <v>Occasionally Incontinent</v>
      </c>
      <c r="T118" s="2"/>
    </row>
    <row r="119" spans="1:20" ht="18" customHeight="1">
      <c r="C119" s="9" t="s">
        <v>267</v>
      </c>
      <c r="D119" s="9"/>
      <c r="E119" s="9"/>
      <c r="F119" s="9"/>
      <c r="G119" s="9"/>
      <c r="P119" s="32">
        <v>5</v>
      </c>
      <c r="R119" s="33" t="e">
        <f>IF(rngBladder_Asst="Needs Assistance",INDEX(P117:P119,rngBladder_Idx),0)</f>
        <v>#VALUE!</v>
      </c>
      <c r="T119" s="2"/>
    </row>
    <row r="120" spans="1:20" ht="18" customHeight="1">
      <c r="C120" s="9"/>
      <c r="D120" s="9"/>
      <c r="E120" s="9"/>
      <c r="F120" s="9"/>
      <c r="G120" s="9"/>
      <c r="T120" s="2"/>
    </row>
    <row r="121" spans="1:20" ht="18" customHeight="1">
      <c r="A121" s="12">
        <v>2</v>
      </c>
      <c r="B121" s="13" t="s">
        <v>268</v>
      </c>
      <c r="F121" s="12"/>
      <c r="G121" s="12"/>
      <c r="L121" s="12"/>
      <c r="P121" s="41" t="s">
        <v>268</v>
      </c>
      <c r="Q121" s="31"/>
      <c r="T121" s="2"/>
    </row>
    <row r="122" spans="1:20" ht="18" customHeight="1">
      <c r="C122" s="9" t="s">
        <v>263</v>
      </c>
      <c r="D122" s="9"/>
      <c r="E122" s="9"/>
      <c r="F122" s="9"/>
      <c r="G122" s="9"/>
      <c r="H122" s="9" t="s">
        <v>264</v>
      </c>
      <c r="I122" s="9"/>
      <c r="K122" s="9"/>
      <c r="L122" s="2" t="s">
        <v>265</v>
      </c>
      <c r="M122" s="9"/>
      <c r="P122" s="32">
        <v>0</v>
      </c>
      <c r="R122" s="14">
        <v>0</v>
      </c>
      <c r="S122" s="15" t="e">
        <f>CHOOSE(rngBowel_Asst_Idx,"Needs Assistance","Self-Managed")</f>
        <v>#VALUE!</v>
      </c>
      <c r="T122" s="2"/>
    </row>
    <row r="123" spans="1:20" ht="18" customHeight="1">
      <c r="C123" s="9" t="s">
        <v>266</v>
      </c>
      <c r="D123" s="9"/>
      <c r="E123" s="9"/>
      <c r="F123" s="9"/>
      <c r="G123" s="9"/>
      <c r="P123" s="32">
        <v>2</v>
      </c>
      <c r="R123" s="14">
        <v>0</v>
      </c>
      <c r="S123" s="15" t="str">
        <f>INDEX(C122:C124,rngBowel_Idx)</f>
        <v>Occasionally Incontinent</v>
      </c>
      <c r="T123" s="2"/>
    </row>
    <row r="124" spans="1:20" ht="18" customHeight="1">
      <c r="C124" s="9" t="s">
        <v>267</v>
      </c>
      <c r="D124" s="9"/>
      <c r="E124" s="9"/>
      <c r="F124" s="9"/>
      <c r="G124" s="9"/>
      <c r="P124" s="32">
        <v>5</v>
      </c>
      <c r="R124" s="33" t="e">
        <f>IF(rngBowel_Asst="Needs Assistance",INDEX(P122:P124,rngBowel_Idx),0)</f>
        <v>#VALUE!</v>
      </c>
      <c r="T124" s="2"/>
    </row>
    <row r="125" spans="1:20" ht="18" customHeight="1">
      <c r="C125" s="9"/>
      <c r="D125" s="9"/>
      <c r="E125" s="9"/>
      <c r="F125" s="9"/>
      <c r="G125" s="9"/>
      <c r="T125" s="2"/>
    </row>
    <row r="126" spans="1:20" ht="18" hidden="1" customHeight="1">
      <c r="T126" s="2"/>
    </row>
    <row r="127" spans="1:20" ht="18" customHeight="1">
      <c r="A127" s="7" t="s">
        <v>124</v>
      </c>
      <c r="T127" s="2"/>
    </row>
    <row r="128" spans="1:20" ht="18" customHeight="1">
      <c r="A128" s="42"/>
      <c r="B128" s="195"/>
      <c r="C128" s="196"/>
      <c r="D128" s="196"/>
      <c r="E128" s="196"/>
      <c r="F128" s="196"/>
      <c r="G128" s="196"/>
      <c r="H128" s="196"/>
      <c r="I128" s="196"/>
      <c r="J128" s="196"/>
      <c r="K128" s="196"/>
      <c r="L128" s="196"/>
      <c r="M128" s="196"/>
      <c r="N128" s="197"/>
      <c r="T128" s="2"/>
    </row>
    <row r="129" spans="1:20" ht="18" customHeight="1">
      <c r="A129" s="42"/>
      <c r="B129" s="209"/>
      <c r="C129" s="192"/>
      <c r="D129" s="192"/>
      <c r="E129" s="192"/>
      <c r="F129" s="192"/>
      <c r="G129" s="192"/>
      <c r="H129" s="192"/>
      <c r="I129" s="192"/>
      <c r="J129" s="192"/>
      <c r="K129" s="192"/>
      <c r="L129" s="192"/>
      <c r="M129" s="192"/>
      <c r="N129" s="198"/>
      <c r="T129" s="2"/>
    </row>
    <row r="130" spans="1:20" ht="18" customHeight="1">
      <c r="A130" s="42"/>
      <c r="B130" s="209"/>
      <c r="C130" s="192"/>
      <c r="D130" s="192"/>
      <c r="E130" s="192"/>
      <c r="F130" s="192"/>
      <c r="G130" s="192"/>
      <c r="H130" s="192"/>
      <c r="I130" s="192"/>
      <c r="J130" s="192"/>
      <c r="K130" s="192"/>
      <c r="L130" s="192"/>
      <c r="M130" s="192"/>
      <c r="N130" s="198"/>
      <c r="T130" s="2"/>
    </row>
    <row r="131" spans="1:20" ht="18" customHeight="1">
      <c r="A131" s="42"/>
      <c r="B131" s="209"/>
      <c r="C131" s="192"/>
      <c r="D131" s="192"/>
      <c r="E131" s="192"/>
      <c r="F131" s="192"/>
      <c r="G131" s="192"/>
      <c r="H131" s="192"/>
      <c r="I131" s="192"/>
      <c r="J131" s="192"/>
      <c r="K131" s="192"/>
      <c r="L131" s="192"/>
      <c r="M131" s="192"/>
      <c r="N131" s="198"/>
      <c r="T131" s="2"/>
    </row>
    <row r="132" spans="1:20" ht="18" customHeight="1">
      <c r="A132" s="42"/>
      <c r="B132" s="209"/>
      <c r="C132" s="192"/>
      <c r="D132" s="192"/>
      <c r="E132" s="192"/>
      <c r="F132" s="192"/>
      <c r="G132" s="192"/>
      <c r="H132" s="192"/>
      <c r="I132" s="192"/>
      <c r="J132" s="192"/>
      <c r="K132" s="192"/>
      <c r="L132" s="192"/>
      <c r="M132" s="192"/>
      <c r="N132" s="198"/>
      <c r="T132" s="2"/>
    </row>
    <row r="133" spans="1:20" ht="18" customHeight="1">
      <c r="A133" s="42"/>
      <c r="B133" s="209"/>
      <c r="C133" s="192"/>
      <c r="D133" s="192"/>
      <c r="E133" s="192"/>
      <c r="F133" s="192"/>
      <c r="G133" s="192"/>
      <c r="H133" s="192"/>
      <c r="I133" s="192"/>
      <c r="J133" s="192"/>
      <c r="K133" s="192"/>
      <c r="L133" s="192"/>
      <c r="M133" s="192"/>
      <c r="N133" s="198"/>
      <c r="T133" s="2"/>
    </row>
    <row r="134" spans="1:20" ht="18" customHeight="1">
      <c r="A134" s="42"/>
      <c r="B134" s="209"/>
      <c r="C134" s="192"/>
      <c r="D134" s="192"/>
      <c r="E134" s="192"/>
      <c r="F134" s="192"/>
      <c r="G134" s="192"/>
      <c r="H134" s="192"/>
      <c r="I134" s="192"/>
      <c r="J134" s="192"/>
      <c r="K134" s="192"/>
      <c r="L134" s="192"/>
      <c r="M134" s="192"/>
      <c r="N134" s="198"/>
      <c r="T134" s="2"/>
    </row>
    <row r="135" spans="1:20" ht="18" customHeight="1">
      <c r="A135" s="2"/>
      <c r="B135" s="362"/>
      <c r="C135" s="363"/>
      <c r="D135" s="363"/>
      <c r="E135" s="363"/>
      <c r="F135" s="363"/>
      <c r="G135" s="363"/>
      <c r="H135" s="363"/>
      <c r="I135" s="363"/>
      <c r="J135" s="363"/>
      <c r="K135" s="363"/>
      <c r="L135" s="363"/>
      <c r="M135" s="363"/>
      <c r="N135" s="364"/>
      <c r="P135" s="2"/>
      <c r="Q135" s="2"/>
      <c r="R135" s="2"/>
      <c r="S135" s="2"/>
      <c r="T135" s="2"/>
    </row>
    <row r="136" spans="1:20" ht="18" customHeight="1"/>
  </sheetData>
  <sheetProtection algorithmName="SHA-512" hashValue="+PSsJ/ssvZaydSquDBv6g9LFyjwxF3SKvozVbVvPqRyWRSlpfCX7adhv+SvespbZY32Y6KtAVVVdDKM7E3DJMw==" saltValue="qAvTyxd8EUg2k7P6mMpeHw==" spinCount="100000" sheet="1" selectLockedCells="1"/>
  <mergeCells count="11">
    <mergeCell ref="D97:N97"/>
    <mergeCell ref="F105:N105"/>
    <mergeCell ref="F107:N107"/>
    <mergeCell ref="B113:N113"/>
    <mergeCell ref="B128:N135"/>
    <mergeCell ref="B55:O55"/>
    <mergeCell ref="E2:F2"/>
    <mergeCell ref="B8:N8"/>
    <mergeCell ref="B9:N9"/>
    <mergeCell ref="B10:N10"/>
    <mergeCell ref="B48:O48"/>
  </mergeCells>
  <printOptions horizontalCentered="1"/>
  <pageMargins left="0.5" right="0.5" top="0.75" bottom="0.5" header="0.25" footer="0.25"/>
  <pageSetup scale="81" fitToHeight="0" orientation="portrait" horizontalDpi="1200" verticalDpi="1200" r:id="rId1"/>
  <headerFooter alignWithMargins="0">
    <oddFooter>&amp;C&amp;"Arial,Bold"&amp;8SECTION C : Page &amp;P</oddFooter>
  </headerFooter>
  <rowBreaks count="3" manualBreakCount="3">
    <brk id="40" max="14" man="1"/>
    <brk id="84" max="14" man="1"/>
    <brk id="126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fraCane">
              <controlPr defaultSize="0" autoFill="0" autoPict="0">
                <anchor moveWithCells="1">
                  <from>
                    <xdr:col>4</xdr:col>
                    <xdr:colOff>304800</xdr:colOff>
                    <xdr:row>70</xdr:row>
                    <xdr:rowOff>30480</xdr:rowOff>
                  </from>
                  <to>
                    <xdr:col>13</xdr:col>
                    <xdr:colOff>91440</xdr:colOff>
                    <xdr:row>70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Cane1">
              <controlPr defaultSize="0" autoFill="0" autoLine="0" autoPict="0">
                <anchor moveWithCells="1">
                  <from>
                    <xdr:col>5</xdr:col>
                    <xdr:colOff>144780</xdr:colOff>
                    <xdr:row>70</xdr:row>
                    <xdr:rowOff>53340</xdr:rowOff>
                  </from>
                  <to>
                    <xdr:col>5</xdr:col>
                    <xdr:colOff>411480</xdr:colOff>
                    <xdr:row>70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optCane2">
              <controlPr defaultSize="0" autoFill="0" autoLine="0" autoPict="0">
                <anchor moveWithCells="1">
                  <from>
                    <xdr:col>8</xdr:col>
                    <xdr:colOff>144780</xdr:colOff>
                    <xdr:row>70</xdr:row>
                    <xdr:rowOff>53340</xdr:rowOff>
                  </from>
                  <to>
                    <xdr:col>8</xdr:col>
                    <xdr:colOff>411480</xdr:colOff>
                    <xdr:row>70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optCane3">
              <controlPr defaultSize="0" autoFill="0" autoLine="0" autoPict="0">
                <anchor moveWithCells="1">
                  <from>
                    <xdr:col>11</xdr:col>
                    <xdr:colOff>30480</xdr:colOff>
                    <xdr:row>70</xdr:row>
                    <xdr:rowOff>53340</xdr:rowOff>
                  </from>
                  <to>
                    <xdr:col>11</xdr:col>
                    <xdr:colOff>297180</xdr:colOff>
                    <xdr:row>70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fraBedMobility">
              <controlPr defaultSize="0" autoFill="0" autoPict="0">
                <anchor moveWithCells="1">
                  <from>
                    <xdr:col>0</xdr:col>
                    <xdr:colOff>419100</xdr:colOff>
                    <xdr:row>13</xdr:row>
                    <xdr:rowOff>15240</xdr:rowOff>
                  </from>
                  <to>
                    <xdr:col>1</xdr:col>
                    <xdr:colOff>358140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optBedMobility1">
              <controlPr defaultSize="0" autoFill="0" autoLine="0" autoPict="0">
                <anchor moveWithCells="1">
                  <from>
                    <xdr:col>1</xdr:col>
                    <xdr:colOff>68580</xdr:colOff>
                    <xdr:row>13</xdr:row>
                    <xdr:rowOff>53340</xdr:rowOff>
                  </from>
                  <to>
                    <xdr:col>1</xdr:col>
                    <xdr:colOff>335280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optBedMobility2">
              <controlPr defaultSize="0" autoFill="0" autoLine="0" autoPict="0">
                <anchor moveWithCells="1">
                  <from>
                    <xdr:col>1</xdr:col>
                    <xdr:colOff>68580</xdr:colOff>
                    <xdr:row>14</xdr:row>
                    <xdr:rowOff>38100</xdr:rowOff>
                  </from>
                  <to>
                    <xdr:col>1</xdr:col>
                    <xdr:colOff>335280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optBedMobility3">
              <controlPr defaultSize="0" autoFill="0" autoLine="0" autoPict="0">
                <anchor moveWithCells="1">
                  <from>
                    <xdr:col>1</xdr:col>
                    <xdr:colOff>68580</xdr:colOff>
                    <xdr:row>15</xdr:row>
                    <xdr:rowOff>30480</xdr:rowOff>
                  </from>
                  <to>
                    <xdr:col>1</xdr:col>
                    <xdr:colOff>335280</xdr:colOff>
                    <xdr:row>15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optBedMobility4">
              <controlPr defaultSize="0" autoFill="0" autoLine="0" autoPict="0">
                <anchor moveWithCells="1">
                  <from>
                    <xdr:col>1</xdr:col>
                    <xdr:colOff>68580</xdr:colOff>
                    <xdr:row>16</xdr:row>
                    <xdr:rowOff>30480</xdr:rowOff>
                  </from>
                  <to>
                    <xdr:col>1</xdr:col>
                    <xdr:colOff>335280</xdr:colOff>
                    <xdr:row>16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optBedMobility5">
              <controlPr defaultSize="0" autoFill="0" autoLine="0" autoPict="0">
                <anchor moveWithCells="1">
                  <from>
                    <xdr:col>1</xdr:col>
                    <xdr:colOff>68580</xdr:colOff>
                    <xdr:row>17</xdr:row>
                    <xdr:rowOff>15240</xdr:rowOff>
                  </from>
                  <to>
                    <xdr:col>1</xdr:col>
                    <xdr:colOff>335280</xdr:colOff>
                    <xdr:row>17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fraTransfer">
              <controlPr defaultSize="0" autoFill="0" autoPict="0">
                <anchor moveWithCells="1">
                  <from>
                    <xdr:col>0</xdr:col>
                    <xdr:colOff>419100</xdr:colOff>
                    <xdr:row>20</xdr:row>
                    <xdr:rowOff>15240</xdr:rowOff>
                  </from>
                  <to>
                    <xdr:col>1</xdr:col>
                    <xdr:colOff>358140</xdr:colOff>
                    <xdr:row>25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optTransfer1">
              <controlPr defaultSize="0" autoFill="0" autoLine="0" autoPict="0">
                <anchor moveWithCells="1">
                  <from>
                    <xdr:col>1</xdr:col>
                    <xdr:colOff>68580</xdr:colOff>
                    <xdr:row>20</xdr:row>
                    <xdr:rowOff>53340</xdr:rowOff>
                  </from>
                  <to>
                    <xdr:col>1</xdr:col>
                    <xdr:colOff>335280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optTransfer2">
              <controlPr defaultSize="0" autoFill="0" autoLine="0" autoPict="0">
                <anchor moveWithCells="1">
                  <from>
                    <xdr:col>1</xdr:col>
                    <xdr:colOff>68580</xdr:colOff>
                    <xdr:row>21</xdr:row>
                    <xdr:rowOff>38100</xdr:rowOff>
                  </from>
                  <to>
                    <xdr:col>1</xdr:col>
                    <xdr:colOff>335280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optTransfer3">
              <controlPr defaultSize="0" autoFill="0" autoLine="0" autoPict="0">
                <anchor moveWithCells="1">
                  <from>
                    <xdr:col>1</xdr:col>
                    <xdr:colOff>68580</xdr:colOff>
                    <xdr:row>22</xdr:row>
                    <xdr:rowOff>30480</xdr:rowOff>
                  </from>
                  <to>
                    <xdr:col>1</xdr:col>
                    <xdr:colOff>335280</xdr:colOff>
                    <xdr:row>22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optTransfer4">
              <controlPr defaultSize="0" autoFill="0" autoLine="0" autoPict="0">
                <anchor moveWithCells="1">
                  <from>
                    <xdr:col>1</xdr:col>
                    <xdr:colOff>68580</xdr:colOff>
                    <xdr:row>23</xdr:row>
                    <xdr:rowOff>30480</xdr:rowOff>
                  </from>
                  <to>
                    <xdr:col>1</xdr:col>
                    <xdr:colOff>335280</xdr:colOff>
                    <xdr:row>23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optTransfer5">
              <controlPr defaultSize="0" autoFill="0" autoLine="0" autoPict="0">
                <anchor moveWithCells="1">
                  <from>
                    <xdr:col>1</xdr:col>
                    <xdr:colOff>68580</xdr:colOff>
                    <xdr:row>24</xdr:row>
                    <xdr:rowOff>15240</xdr:rowOff>
                  </from>
                  <to>
                    <xdr:col>1</xdr:col>
                    <xdr:colOff>335280</xdr:colOff>
                    <xdr:row>24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fraLocomotion">
              <controlPr defaultSize="0" autoFill="0" autoPict="0">
                <anchor moveWithCells="1">
                  <from>
                    <xdr:col>0</xdr:col>
                    <xdr:colOff>419100</xdr:colOff>
                    <xdr:row>27</xdr:row>
                    <xdr:rowOff>15240</xdr:rowOff>
                  </from>
                  <to>
                    <xdr:col>1</xdr:col>
                    <xdr:colOff>358140</xdr:colOff>
                    <xdr:row>32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optLocomotion1">
              <controlPr defaultSize="0" autoFill="0" autoLine="0" autoPict="0">
                <anchor moveWithCells="1">
                  <from>
                    <xdr:col>1</xdr:col>
                    <xdr:colOff>68580</xdr:colOff>
                    <xdr:row>27</xdr:row>
                    <xdr:rowOff>53340</xdr:rowOff>
                  </from>
                  <to>
                    <xdr:col>1</xdr:col>
                    <xdr:colOff>335280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optLocomotion2">
              <controlPr defaultSize="0" autoFill="0" autoLine="0" autoPict="0">
                <anchor moveWithCells="1">
                  <from>
                    <xdr:col>1</xdr:col>
                    <xdr:colOff>68580</xdr:colOff>
                    <xdr:row>28</xdr:row>
                    <xdr:rowOff>38100</xdr:rowOff>
                  </from>
                  <to>
                    <xdr:col>1</xdr:col>
                    <xdr:colOff>335280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optLocomotion3">
              <controlPr defaultSize="0" autoFill="0" autoLine="0" autoPict="0">
                <anchor moveWithCells="1">
                  <from>
                    <xdr:col>1</xdr:col>
                    <xdr:colOff>68580</xdr:colOff>
                    <xdr:row>29</xdr:row>
                    <xdr:rowOff>30480</xdr:rowOff>
                  </from>
                  <to>
                    <xdr:col>1</xdr:col>
                    <xdr:colOff>335280</xdr:colOff>
                    <xdr:row>29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optLocomotion4">
              <controlPr defaultSize="0" autoFill="0" autoLine="0" autoPict="0">
                <anchor moveWithCells="1">
                  <from>
                    <xdr:col>1</xdr:col>
                    <xdr:colOff>68580</xdr:colOff>
                    <xdr:row>30</xdr:row>
                    <xdr:rowOff>30480</xdr:rowOff>
                  </from>
                  <to>
                    <xdr:col>1</xdr:col>
                    <xdr:colOff>335280</xdr:colOff>
                    <xdr:row>30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optLocomotion5">
              <controlPr defaultSize="0" autoFill="0" autoLine="0" autoPict="0">
                <anchor moveWithCells="1">
                  <from>
                    <xdr:col>1</xdr:col>
                    <xdr:colOff>68580</xdr:colOff>
                    <xdr:row>31</xdr:row>
                    <xdr:rowOff>15240</xdr:rowOff>
                  </from>
                  <to>
                    <xdr:col>1</xdr:col>
                    <xdr:colOff>335280</xdr:colOff>
                    <xdr:row>31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fraDressing">
              <controlPr defaultSize="0" autoFill="0" autoPict="0">
                <anchor moveWithCells="1">
                  <from>
                    <xdr:col>0</xdr:col>
                    <xdr:colOff>419100</xdr:colOff>
                    <xdr:row>34</xdr:row>
                    <xdr:rowOff>15240</xdr:rowOff>
                  </from>
                  <to>
                    <xdr:col>1</xdr:col>
                    <xdr:colOff>358140</xdr:colOff>
                    <xdr:row>39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optDressing1">
              <controlPr defaultSize="0" autoFill="0" autoLine="0" autoPict="0">
                <anchor moveWithCells="1">
                  <from>
                    <xdr:col>1</xdr:col>
                    <xdr:colOff>68580</xdr:colOff>
                    <xdr:row>34</xdr:row>
                    <xdr:rowOff>53340</xdr:rowOff>
                  </from>
                  <to>
                    <xdr:col>1</xdr:col>
                    <xdr:colOff>335280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8" name="optDressing2">
              <controlPr defaultSize="0" autoFill="0" autoLine="0" autoPict="0">
                <anchor moveWithCells="1">
                  <from>
                    <xdr:col>1</xdr:col>
                    <xdr:colOff>68580</xdr:colOff>
                    <xdr:row>35</xdr:row>
                    <xdr:rowOff>38100</xdr:rowOff>
                  </from>
                  <to>
                    <xdr:col>1</xdr:col>
                    <xdr:colOff>335280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9" name="optDressing3">
              <controlPr defaultSize="0" autoFill="0" autoLine="0" autoPict="0">
                <anchor moveWithCells="1">
                  <from>
                    <xdr:col>1</xdr:col>
                    <xdr:colOff>68580</xdr:colOff>
                    <xdr:row>36</xdr:row>
                    <xdr:rowOff>30480</xdr:rowOff>
                  </from>
                  <to>
                    <xdr:col>1</xdr:col>
                    <xdr:colOff>335280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30" name="optDressing4">
              <controlPr defaultSize="0" autoFill="0" autoLine="0" autoPict="0">
                <anchor moveWithCells="1">
                  <from>
                    <xdr:col>1</xdr:col>
                    <xdr:colOff>68580</xdr:colOff>
                    <xdr:row>37</xdr:row>
                    <xdr:rowOff>30480</xdr:rowOff>
                  </from>
                  <to>
                    <xdr:col>1</xdr:col>
                    <xdr:colOff>335280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1" name="optDressing5">
              <controlPr defaultSize="0" autoFill="0" autoLine="0" autoPict="0">
                <anchor moveWithCells="1">
                  <from>
                    <xdr:col>1</xdr:col>
                    <xdr:colOff>68580</xdr:colOff>
                    <xdr:row>38</xdr:row>
                    <xdr:rowOff>15240</xdr:rowOff>
                  </from>
                  <to>
                    <xdr:col>1</xdr:col>
                    <xdr:colOff>335280</xdr:colOff>
                    <xdr:row>38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2" name="fraEating">
              <controlPr defaultSize="0" autoFill="0" autoPict="0">
                <anchor moveWithCells="1">
                  <from>
                    <xdr:col>0</xdr:col>
                    <xdr:colOff>419100</xdr:colOff>
                    <xdr:row>41</xdr:row>
                    <xdr:rowOff>15240</xdr:rowOff>
                  </from>
                  <to>
                    <xdr:col>1</xdr:col>
                    <xdr:colOff>358140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3" name="optEating1">
              <controlPr defaultSize="0" autoFill="0" autoLine="0" autoPict="0">
                <anchor moveWithCells="1">
                  <from>
                    <xdr:col>1</xdr:col>
                    <xdr:colOff>68580</xdr:colOff>
                    <xdr:row>41</xdr:row>
                    <xdr:rowOff>53340</xdr:rowOff>
                  </from>
                  <to>
                    <xdr:col>1</xdr:col>
                    <xdr:colOff>335280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4" name="optEating2">
              <controlPr defaultSize="0" autoFill="0" autoLine="0" autoPict="0">
                <anchor moveWithCells="1">
                  <from>
                    <xdr:col>1</xdr:col>
                    <xdr:colOff>68580</xdr:colOff>
                    <xdr:row>42</xdr:row>
                    <xdr:rowOff>38100</xdr:rowOff>
                  </from>
                  <to>
                    <xdr:col>1</xdr:col>
                    <xdr:colOff>335280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5" name="optEating3">
              <controlPr defaultSize="0" autoFill="0" autoLine="0" autoPict="0">
                <anchor moveWithCells="1">
                  <from>
                    <xdr:col>1</xdr:col>
                    <xdr:colOff>68580</xdr:colOff>
                    <xdr:row>43</xdr:row>
                    <xdr:rowOff>30480</xdr:rowOff>
                  </from>
                  <to>
                    <xdr:col>1</xdr:col>
                    <xdr:colOff>335280</xdr:colOff>
                    <xdr:row>43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6" name="optEating4">
              <controlPr defaultSize="0" autoFill="0" autoLine="0" autoPict="0">
                <anchor moveWithCells="1">
                  <from>
                    <xdr:col>1</xdr:col>
                    <xdr:colOff>68580</xdr:colOff>
                    <xdr:row>44</xdr:row>
                    <xdr:rowOff>30480</xdr:rowOff>
                  </from>
                  <to>
                    <xdr:col>1</xdr:col>
                    <xdr:colOff>335280</xdr:colOff>
                    <xdr:row>44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7" name="optEating5">
              <controlPr defaultSize="0" autoFill="0" autoLine="0" autoPict="0">
                <anchor moveWithCells="1">
                  <from>
                    <xdr:col>1</xdr:col>
                    <xdr:colOff>68580</xdr:colOff>
                    <xdr:row>45</xdr:row>
                    <xdr:rowOff>15240</xdr:rowOff>
                  </from>
                  <to>
                    <xdr:col>1</xdr:col>
                    <xdr:colOff>335280</xdr:colOff>
                    <xdr:row>45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8" name="fraToiletUse">
              <controlPr defaultSize="0" autoFill="0" autoPict="0">
                <anchor moveWithCells="1">
                  <from>
                    <xdr:col>0</xdr:col>
                    <xdr:colOff>419100</xdr:colOff>
                    <xdr:row>48</xdr:row>
                    <xdr:rowOff>15240</xdr:rowOff>
                  </from>
                  <to>
                    <xdr:col>1</xdr:col>
                    <xdr:colOff>358140</xdr:colOff>
                    <xdr:row>53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9" name="optToiletUse1">
              <controlPr defaultSize="0" autoFill="0" autoLine="0" autoPict="0">
                <anchor moveWithCells="1">
                  <from>
                    <xdr:col>1</xdr:col>
                    <xdr:colOff>68580</xdr:colOff>
                    <xdr:row>48</xdr:row>
                    <xdr:rowOff>53340</xdr:rowOff>
                  </from>
                  <to>
                    <xdr:col>1</xdr:col>
                    <xdr:colOff>335280</xdr:colOff>
                    <xdr:row>49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40" name="optToiletUse2">
              <controlPr defaultSize="0" autoFill="0" autoLine="0" autoPict="0">
                <anchor moveWithCells="1">
                  <from>
                    <xdr:col>1</xdr:col>
                    <xdr:colOff>68580</xdr:colOff>
                    <xdr:row>49</xdr:row>
                    <xdr:rowOff>38100</xdr:rowOff>
                  </from>
                  <to>
                    <xdr:col>1</xdr:col>
                    <xdr:colOff>335280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1" name="optToiletUse3">
              <controlPr defaultSize="0" autoFill="0" autoLine="0" autoPict="0">
                <anchor moveWithCells="1">
                  <from>
                    <xdr:col>1</xdr:col>
                    <xdr:colOff>68580</xdr:colOff>
                    <xdr:row>50</xdr:row>
                    <xdr:rowOff>30480</xdr:rowOff>
                  </from>
                  <to>
                    <xdr:col>1</xdr:col>
                    <xdr:colOff>335280</xdr:colOff>
                    <xdr:row>50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2" name="optToiletUse4">
              <controlPr defaultSize="0" autoFill="0" autoLine="0" autoPict="0">
                <anchor moveWithCells="1">
                  <from>
                    <xdr:col>1</xdr:col>
                    <xdr:colOff>68580</xdr:colOff>
                    <xdr:row>51</xdr:row>
                    <xdr:rowOff>30480</xdr:rowOff>
                  </from>
                  <to>
                    <xdr:col>1</xdr:col>
                    <xdr:colOff>335280</xdr:colOff>
                    <xdr:row>51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3" name="optToiletUse5">
              <controlPr defaultSize="0" autoFill="0" autoLine="0" autoPict="0">
                <anchor moveWithCells="1">
                  <from>
                    <xdr:col>1</xdr:col>
                    <xdr:colOff>68580</xdr:colOff>
                    <xdr:row>52</xdr:row>
                    <xdr:rowOff>15240</xdr:rowOff>
                  </from>
                  <to>
                    <xdr:col>1</xdr:col>
                    <xdr:colOff>335280</xdr:colOff>
                    <xdr:row>52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4" name="fraPersonalHygiene">
              <controlPr defaultSize="0" autoFill="0" autoPict="0">
                <anchor moveWithCells="1">
                  <from>
                    <xdr:col>0</xdr:col>
                    <xdr:colOff>419100</xdr:colOff>
                    <xdr:row>55</xdr:row>
                    <xdr:rowOff>15240</xdr:rowOff>
                  </from>
                  <to>
                    <xdr:col>1</xdr:col>
                    <xdr:colOff>358140</xdr:colOff>
                    <xdr:row>60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5" name="optPersonalHygiene1">
              <controlPr defaultSize="0" autoFill="0" autoLine="0" autoPict="0">
                <anchor moveWithCells="1">
                  <from>
                    <xdr:col>1</xdr:col>
                    <xdr:colOff>68580</xdr:colOff>
                    <xdr:row>55</xdr:row>
                    <xdr:rowOff>53340</xdr:rowOff>
                  </from>
                  <to>
                    <xdr:col>1</xdr:col>
                    <xdr:colOff>335280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6" name="optPersonalHygiene2">
              <controlPr defaultSize="0" autoFill="0" autoLine="0" autoPict="0">
                <anchor moveWithCells="1">
                  <from>
                    <xdr:col>1</xdr:col>
                    <xdr:colOff>68580</xdr:colOff>
                    <xdr:row>56</xdr:row>
                    <xdr:rowOff>38100</xdr:rowOff>
                  </from>
                  <to>
                    <xdr:col>1</xdr:col>
                    <xdr:colOff>335280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7" name="optPersonalHygiene3">
              <controlPr defaultSize="0" autoFill="0" autoLine="0" autoPict="0">
                <anchor moveWithCells="1">
                  <from>
                    <xdr:col>1</xdr:col>
                    <xdr:colOff>68580</xdr:colOff>
                    <xdr:row>57</xdr:row>
                    <xdr:rowOff>30480</xdr:rowOff>
                  </from>
                  <to>
                    <xdr:col>1</xdr:col>
                    <xdr:colOff>335280</xdr:colOff>
                    <xdr:row>57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8" name="optPersonalHygiene4">
              <controlPr defaultSize="0" autoFill="0" autoLine="0" autoPict="0">
                <anchor moveWithCells="1">
                  <from>
                    <xdr:col>1</xdr:col>
                    <xdr:colOff>68580</xdr:colOff>
                    <xdr:row>58</xdr:row>
                    <xdr:rowOff>30480</xdr:rowOff>
                  </from>
                  <to>
                    <xdr:col>1</xdr:col>
                    <xdr:colOff>335280</xdr:colOff>
                    <xdr:row>58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9" name="optPersonalHygiene5">
              <controlPr defaultSize="0" autoFill="0" autoLine="0" autoPict="0">
                <anchor moveWithCells="1">
                  <from>
                    <xdr:col>1</xdr:col>
                    <xdr:colOff>68580</xdr:colOff>
                    <xdr:row>59</xdr:row>
                    <xdr:rowOff>15240</xdr:rowOff>
                  </from>
                  <to>
                    <xdr:col>1</xdr:col>
                    <xdr:colOff>335280</xdr:colOff>
                    <xdr:row>59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50" name="fraBathing">
              <controlPr defaultSize="0" autoFill="0" autoPict="0">
                <anchor moveWithCells="1">
                  <from>
                    <xdr:col>0</xdr:col>
                    <xdr:colOff>419100</xdr:colOff>
                    <xdr:row>62</xdr:row>
                    <xdr:rowOff>15240</xdr:rowOff>
                  </from>
                  <to>
                    <xdr:col>1</xdr:col>
                    <xdr:colOff>358140</xdr:colOff>
                    <xdr:row>67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1" name="optBathing1">
              <controlPr defaultSize="0" autoFill="0" autoLine="0" autoPict="0">
                <anchor moveWithCells="1">
                  <from>
                    <xdr:col>1</xdr:col>
                    <xdr:colOff>68580</xdr:colOff>
                    <xdr:row>62</xdr:row>
                    <xdr:rowOff>53340</xdr:rowOff>
                  </from>
                  <to>
                    <xdr:col>1</xdr:col>
                    <xdr:colOff>335280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2" name="optBathing2">
              <controlPr defaultSize="0" autoFill="0" autoLine="0" autoPict="0">
                <anchor moveWithCells="1">
                  <from>
                    <xdr:col>1</xdr:col>
                    <xdr:colOff>68580</xdr:colOff>
                    <xdr:row>63</xdr:row>
                    <xdr:rowOff>38100</xdr:rowOff>
                  </from>
                  <to>
                    <xdr:col>1</xdr:col>
                    <xdr:colOff>335280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3" name="optBathing3">
              <controlPr defaultSize="0" autoFill="0" autoLine="0" autoPict="0">
                <anchor moveWithCells="1">
                  <from>
                    <xdr:col>1</xdr:col>
                    <xdr:colOff>68580</xdr:colOff>
                    <xdr:row>64</xdr:row>
                    <xdr:rowOff>30480</xdr:rowOff>
                  </from>
                  <to>
                    <xdr:col>1</xdr:col>
                    <xdr:colOff>335280</xdr:colOff>
                    <xdr:row>64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4" name="optBathing4">
              <controlPr defaultSize="0" autoFill="0" autoLine="0" autoPict="0">
                <anchor moveWithCells="1">
                  <from>
                    <xdr:col>1</xdr:col>
                    <xdr:colOff>68580</xdr:colOff>
                    <xdr:row>65</xdr:row>
                    <xdr:rowOff>30480</xdr:rowOff>
                  </from>
                  <to>
                    <xdr:col>1</xdr:col>
                    <xdr:colOff>335280</xdr:colOff>
                    <xdr:row>65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5" name="optBathing5">
              <controlPr defaultSize="0" autoFill="0" autoLine="0" autoPict="0">
                <anchor moveWithCells="1">
                  <from>
                    <xdr:col>1</xdr:col>
                    <xdr:colOff>68580</xdr:colOff>
                    <xdr:row>66</xdr:row>
                    <xdr:rowOff>15240</xdr:rowOff>
                  </from>
                  <to>
                    <xdr:col>1</xdr:col>
                    <xdr:colOff>335280</xdr:colOff>
                    <xdr:row>66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6" name="fraWalker">
              <controlPr defaultSize="0" autoFill="0" autoPict="0">
                <anchor moveWithCells="1">
                  <from>
                    <xdr:col>4</xdr:col>
                    <xdr:colOff>304800</xdr:colOff>
                    <xdr:row>72</xdr:row>
                    <xdr:rowOff>30480</xdr:rowOff>
                  </from>
                  <to>
                    <xdr:col>13</xdr:col>
                    <xdr:colOff>91440</xdr:colOff>
                    <xdr:row>72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7" name="optWalker1">
              <controlPr defaultSize="0" autoFill="0" autoLine="0" autoPict="0">
                <anchor moveWithCells="1">
                  <from>
                    <xdr:col>5</xdr:col>
                    <xdr:colOff>144780</xdr:colOff>
                    <xdr:row>72</xdr:row>
                    <xdr:rowOff>53340</xdr:rowOff>
                  </from>
                  <to>
                    <xdr:col>5</xdr:col>
                    <xdr:colOff>411480</xdr:colOff>
                    <xdr:row>72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8" name="optWalker2">
              <controlPr defaultSize="0" autoFill="0" autoLine="0" autoPict="0">
                <anchor moveWithCells="1">
                  <from>
                    <xdr:col>8</xdr:col>
                    <xdr:colOff>144780</xdr:colOff>
                    <xdr:row>72</xdr:row>
                    <xdr:rowOff>53340</xdr:rowOff>
                  </from>
                  <to>
                    <xdr:col>8</xdr:col>
                    <xdr:colOff>411480</xdr:colOff>
                    <xdr:row>72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9" name="optWalker3">
              <controlPr defaultSize="0" autoFill="0" autoLine="0" autoPict="0">
                <anchor moveWithCells="1">
                  <from>
                    <xdr:col>11</xdr:col>
                    <xdr:colOff>30480</xdr:colOff>
                    <xdr:row>72</xdr:row>
                    <xdr:rowOff>53340</xdr:rowOff>
                  </from>
                  <to>
                    <xdr:col>11</xdr:col>
                    <xdr:colOff>297180</xdr:colOff>
                    <xdr:row>72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60" name="fraWheelchair">
              <controlPr defaultSize="0" autoFill="0" autoPict="0">
                <anchor moveWithCells="1">
                  <from>
                    <xdr:col>4</xdr:col>
                    <xdr:colOff>304800</xdr:colOff>
                    <xdr:row>74</xdr:row>
                    <xdr:rowOff>30480</xdr:rowOff>
                  </from>
                  <to>
                    <xdr:col>13</xdr:col>
                    <xdr:colOff>91440</xdr:colOff>
                    <xdr:row>74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1" name="optWheelchair1">
              <controlPr defaultSize="0" autoFill="0" autoLine="0" autoPict="0">
                <anchor moveWithCells="1">
                  <from>
                    <xdr:col>5</xdr:col>
                    <xdr:colOff>144780</xdr:colOff>
                    <xdr:row>74</xdr:row>
                    <xdr:rowOff>68580</xdr:rowOff>
                  </from>
                  <to>
                    <xdr:col>5</xdr:col>
                    <xdr:colOff>411480</xdr:colOff>
                    <xdr:row>74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2" name="Option Button 59">
              <controlPr defaultSize="0" autoFill="0" autoLine="0" autoPict="0">
                <anchor moveWithCells="1">
                  <from>
                    <xdr:col>8</xdr:col>
                    <xdr:colOff>144780</xdr:colOff>
                    <xdr:row>74</xdr:row>
                    <xdr:rowOff>68580</xdr:rowOff>
                  </from>
                  <to>
                    <xdr:col>8</xdr:col>
                    <xdr:colOff>411480</xdr:colOff>
                    <xdr:row>74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3" name="Option Button 60">
              <controlPr defaultSize="0" autoFill="0" autoLine="0" autoPict="0">
                <anchor moveWithCells="1">
                  <from>
                    <xdr:col>11</xdr:col>
                    <xdr:colOff>30480</xdr:colOff>
                    <xdr:row>74</xdr:row>
                    <xdr:rowOff>68580</xdr:rowOff>
                  </from>
                  <to>
                    <xdr:col>11</xdr:col>
                    <xdr:colOff>297180</xdr:colOff>
                    <xdr:row>74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4" name="fraDressingDevices">
              <controlPr defaultSize="0" autoFill="0" autoPict="0">
                <anchor moveWithCells="1">
                  <from>
                    <xdr:col>4</xdr:col>
                    <xdr:colOff>304800</xdr:colOff>
                    <xdr:row>76</xdr:row>
                    <xdr:rowOff>30480</xdr:rowOff>
                  </from>
                  <to>
                    <xdr:col>13</xdr:col>
                    <xdr:colOff>91440</xdr:colOff>
                    <xdr:row>76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5" name="optDressingDevices1">
              <controlPr defaultSize="0" autoFill="0" autoLine="0" autoPict="0">
                <anchor moveWithCells="1">
                  <from>
                    <xdr:col>5</xdr:col>
                    <xdr:colOff>144780</xdr:colOff>
                    <xdr:row>76</xdr:row>
                    <xdr:rowOff>68580</xdr:rowOff>
                  </from>
                  <to>
                    <xdr:col>5</xdr:col>
                    <xdr:colOff>411480</xdr:colOff>
                    <xdr:row>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6" name="optDressingDevices2">
              <controlPr defaultSize="0" autoFill="0" autoLine="0" autoPict="0">
                <anchor moveWithCells="1">
                  <from>
                    <xdr:col>8</xdr:col>
                    <xdr:colOff>144780</xdr:colOff>
                    <xdr:row>76</xdr:row>
                    <xdr:rowOff>68580</xdr:rowOff>
                  </from>
                  <to>
                    <xdr:col>8</xdr:col>
                    <xdr:colOff>411480</xdr:colOff>
                    <xdr:row>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7" name="optDressingDevices3">
              <controlPr defaultSize="0" autoFill="0" autoLine="0" autoPict="0">
                <anchor moveWithCells="1">
                  <from>
                    <xdr:col>11</xdr:col>
                    <xdr:colOff>30480</xdr:colOff>
                    <xdr:row>76</xdr:row>
                    <xdr:rowOff>68580</xdr:rowOff>
                  </from>
                  <to>
                    <xdr:col>11</xdr:col>
                    <xdr:colOff>297180</xdr:colOff>
                    <xdr:row>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8" name="fraAssistiveFeeding">
              <controlPr defaultSize="0" autoFill="0" autoPict="0">
                <anchor moveWithCells="1">
                  <from>
                    <xdr:col>4</xdr:col>
                    <xdr:colOff>304800</xdr:colOff>
                    <xdr:row>78</xdr:row>
                    <xdr:rowOff>30480</xdr:rowOff>
                  </from>
                  <to>
                    <xdr:col>13</xdr:col>
                    <xdr:colOff>91440</xdr:colOff>
                    <xdr:row>78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9" name="optFeedingDevices1">
              <controlPr defaultSize="0" autoFill="0" autoLine="0" autoPict="0">
                <anchor moveWithCells="1">
                  <from>
                    <xdr:col>5</xdr:col>
                    <xdr:colOff>144780</xdr:colOff>
                    <xdr:row>78</xdr:row>
                    <xdr:rowOff>53340</xdr:rowOff>
                  </from>
                  <to>
                    <xdr:col>5</xdr:col>
                    <xdr:colOff>411480</xdr:colOff>
                    <xdr:row>78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70" name="optFeedingDevices2">
              <controlPr defaultSize="0" autoFill="0" autoLine="0" autoPict="0">
                <anchor moveWithCells="1">
                  <from>
                    <xdr:col>8</xdr:col>
                    <xdr:colOff>144780</xdr:colOff>
                    <xdr:row>78</xdr:row>
                    <xdr:rowOff>53340</xdr:rowOff>
                  </from>
                  <to>
                    <xdr:col>8</xdr:col>
                    <xdr:colOff>411480</xdr:colOff>
                    <xdr:row>78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1" name="optFeedingDevices3">
              <controlPr defaultSize="0" autoFill="0" autoLine="0" autoPict="0">
                <anchor moveWithCells="1">
                  <from>
                    <xdr:col>11</xdr:col>
                    <xdr:colOff>30480</xdr:colOff>
                    <xdr:row>78</xdr:row>
                    <xdr:rowOff>53340</xdr:rowOff>
                  </from>
                  <to>
                    <xdr:col>11</xdr:col>
                    <xdr:colOff>297180</xdr:colOff>
                    <xdr:row>78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2" name="fraShowerChair">
              <controlPr defaultSize="0" autoFill="0" autoPict="0">
                <anchor moveWithCells="1">
                  <from>
                    <xdr:col>4</xdr:col>
                    <xdr:colOff>304800</xdr:colOff>
                    <xdr:row>80</xdr:row>
                    <xdr:rowOff>30480</xdr:rowOff>
                  </from>
                  <to>
                    <xdr:col>13</xdr:col>
                    <xdr:colOff>91440</xdr:colOff>
                    <xdr:row>80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3" name="optShowerChair1">
              <controlPr defaultSize="0" autoFill="0" autoLine="0" autoPict="0">
                <anchor moveWithCells="1">
                  <from>
                    <xdr:col>5</xdr:col>
                    <xdr:colOff>144780</xdr:colOff>
                    <xdr:row>80</xdr:row>
                    <xdr:rowOff>68580</xdr:rowOff>
                  </from>
                  <to>
                    <xdr:col>5</xdr:col>
                    <xdr:colOff>411480</xdr:colOff>
                    <xdr:row>80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4" name="optShowerChair2">
              <controlPr defaultSize="0" autoFill="0" autoLine="0" autoPict="0">
                <anchor moveWithCells="1">
                  <from>
                    <xdr:col>8</xdr:col>
                    <xdr:colOff>144780</xdr:colOff>
                    <xdr:row>80</xdr:row>
                    <xdr:rowOff>68580</xdr:rowOff>
                  </from>
                  <to>
                    <xdr:col>8</xdr:col>
                    <xdr:colOff>411480</xdr:colOff>
                    <xdr:row>80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5" name="optShowerChair3">
              <controlPr defaultSize="0" autoFill="0" autoLine="0" autoPict="0">
                <anchor moveWithCells="1">
                  <from>
                    <xdr:col>11</xdr:col>
                    <xdr:colOff>30480</xdr:colOff>
                    <xdr:row>80</xdr:row>
                    <xdr:rowOff>68580</xdr:rowOff>
                  </from>
                  <to>
                    <xdr:col>11</xdr:col>
                    <xdr:colOff>297180</xdr:colOff>
                    <xdr:row>80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6" name="fraGrabBar_Toilet">
              <controlPr defaultSize="0" autoFill="0" autoPict="0">
                <anchor moveWithCells="1">
                  <from>
                    <xdr:col>4</xdr:col>
                    <xdr:colOff>304800</xdr:colOff>
                    <xdr:row>82</xdr:row>
                    <xdr:rowOff>30480</xdr:rowOff>
                  </from>
                  <to>
                    <xdr:col>13</xdr:col>
                    <xdr:colOff>91440</xdr:colOff>
                    <xdr:row>82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7" name="optGrabBar_Toilet1">
              <controlPr defaultSize="0" autoFill="0" autoLine="0" autoPict="0">
                <anchor moveWithCells="1">
                  <from>
                    <xdr:col>5</xdr:col>
                    <xdr:colOff>144780</xdr:colOff>
                    <xdr:row>82</xdr:row>
                    <xdr:rowOff>68580</xdr:rowOff>
                  </from>
                  <to>
                    <xdr:col>5</xdr:col>
                    <xdr:colOff>411480</xdr:colOff>
                    <xdr:row>82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8" name="optGrabBar_Toilet2">
              <controlPr defaultSize="0" autoFill="0" autoLine="0" autoPict="0">
                <anchor moveWithCells="1">
                  <from>
                    <xdr:col>8</xdr:col>
                    <xdr:colOff>144780</xdr:colOff>
                    <xdr:row>82</xdr:row>
                    <xdr:rowOff>68580</xdr:rowOff>
                  </from>
                  <to>
                    <xdr:col>8</xdr:col>
                    <xdr:colOff>411480</xdr:colOff>
                    <xdr:row>82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9" name="optGrabBar_Toilet3">
              <controlPr defaultSize="0" autoFill="0" autoLine="0" autoPict="0">
                <anchor moveWithCells="1">
                  <from>
                    <xdr:col>11</xdr:col>
                    <xdr:colOff>30480</xdr:colOff>
                    <xdr:row>82</xdr:row>
                    <xdr:rowOff>68580</xdr:rowOff>
                  </from>
                  <to>
                    <xdr:col>11</xdr:col>
                    <xdr:colOff>297180</xdr:colOff>
                    <xdr:row>82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80" name="fraGrabBar_TubShower">
              <controlPr defaultSize="0" autoFill="0" autoPict="0">
                <anchor moveWithCells="1">
                  <from>
                    <xdr:col>4</xdr:col>
                    <xdr:colOff>304800</xdr:colOff>
                    <xdr:row>84</xdr:row>
                    <xdr:rowOff>30480</xdr:rowOff>
                  </from>
                  <to>
                    <xdr:col>13</xdr:col>
                    <xdr:colOff>91440</xdr:colOff>
                    <xdr:row>84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81" name="optGrabBar_TubShower1">
              <controlPr defaultSize="0" autoFill="0" autoLine="0" autoPict="0">
                <anchor moveWithCells="1">
                  <from>
                    <xdr:col>5</xdr:col>
                    <xdr:colOff>144780</xdr:colOff>
                    <xdr:row>84</xdr:row>
                    <xdr:rowOff>68580</xdr:rowOff>
                  </from>
                  <to>
                    <xdr:col>5</xdr:col>
                    <xdr:colOff>411480</xdr:colOff>
                    <xdr:row>84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82" name="optGrabBar_TubShower2">
              <controlPr defaultSize="0" autoFill="0" autoLine="0" autoPict="0">
                <anchor moveWithCells="1">
                  <from>
                    <xdr:col>8</xdr:col>
                    <xdr:colOff>144780</xdr:colOff>
                    <xdr:row>84</xdr:row>
                    <xdr:rowOff>68580</xdr:rowOff>
                  </from>
                  <to>
                    <xdr:col>8</xdr:col>
                    <xdr:colOff>411480</xdr:colOff>
                    <xdr:row>84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3" name="optGrabBar_TubShower3">
              <controlPr defaultSize="0" autoFill="0" autoLine="0" autoPict="0">
                <anchor moveWithCells="1">
                  <from>
                    <xdr:col>11</xdr:col>
                    <xdr:colOff>30480</xdr:colOff>
                    <xdr:row>84</xdr:row>
                    <xdr:rowOff>68580</xdr:rowOff>
                  </from>
                  <to>
                    <xdr:col>11</xdr:col>
                    <xdr:colOff>297180</xdr:colOff>
                    <xdr:row>84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4" name="fraTransferAid">
              <controlPr defaultSize="0" autoFill="0" autoPict="0">
                <anchor moveWithCells="1">
                  <from>
                    <xdr:col>4</xdr:col>
                    <xdr:colOff>304800</xdr:colOff>
                    <xdr:row>86</xdr:row>
                    <xdr:rowOff>30480</xdr:rowOff>
                  </from>
                  <to>
                    <xdr:col>13</xdr:col>
                    <xdr:colOff>91440</xdr:colOff>
                    <xdr:row>86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5" name="optTransferAid1">
              <controlPr defaultSize="0" autoFill="0" autoLine="0" autoPict="0">
                <anchor moveWithCells="1">
                  <from>
                    <xdr:col>5</xdr:col>
                    <xdr:colOff>144780</xdr:colOff>
                    <xdr:row>86</xdr:row>
                    <xdr:rowOff>68580</xdr:rowOff>
                  </from>
                  <to>
                    <xdr:col>5</xdr:col>
                    <xdr:colOff>411480</xdr:colOff>
                    <xdr:row>86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6" name="optTransferAid2">
              <controlPr defaultSize="0" autoFill="0" autoLine="0" autoPict="0">
                <anchor moveWithCells="1">
                  <from>
                    <xdr:col>8</xdr:col>
                    <xdr:colOff>144780</xdr:colOff>
                    <xdr:row>86</xdr:row>
                    <xdr:rowOff>68580</xdr:rowOff>
                  </from>
                  <to>
                    <xdr:col>8</xdr:col>
                    <xdr:colOff>411480</xdr:colOff>
                    <xdr:row>86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7" name="optTransferAid3">
              <controlPr defaultSize="0" autoFill="0" autoLine="0" autoPict="0">
                <anchor moveWithCells="1">
                  <from>
                    <xdr:col>11</xdr:col>
                    <xdr:colOff>30480</xdr:colOff>
                    <xdr:row>86</xdr:row>
                    <xdr:rowOff>68580</xdr:rowOff>
                  </from>
                  <to>
                    <xdr:col>11</xdr:col>
                    <xdr:colOff>297180</xdr:colOff>
                    <xdr:row>86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88" name="fraTubShower">
              <controlPr defaultSize="0" autoFill="0" autoPict="0">
                <anchor moveWithCells="1">
                  <from>
                    <xdr:col>4</xdr:col>
                    <xdr:colOff>304800</xdr:colOff>
                    <xdr:row>88</xdr:row>
                    <xdr:rowOff>30480</xdr:rowOff>
                  </from>
                  <to>
                    <xdr:col>13</xdr:col>
                    <xdr:colOff>91440</xdr:colOff>
                    <xdr:row>88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9" name="optTubShower1">
              <controlPr defaultSize="0" autoFill="0" autoLine="0" autoPict="0">
                <anchor moveWithCells="1">
                  <from>
                    <xdr:col>5</xdr:col>
                    <xdr:colOff>144780</xdr:colOff>
                    <xdr:row>88</xdr:row>
                    <xdr:rowOff>68580</xdr:rowOff>
                  </from>
                  <to>
                    <xdr:col>5</xdr:col>
                    <xdr:colOff>411480</xdr:colOff>
                    <xdr:row>88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90" name="optTubShower2">
              <controlPr defaultSize="0" autoFill="0" autoLine="0" autoPict="0">
                <anchor moveWithCells="1">
                  <from>
                    <xdr:col>8</xdr:col>
                    <xdr:colOff>144780</xdr:colOff>
                    <xdr:row>88</xdr:row>
                    <xdr:rowOff>68580</xdr:rowOff>
                  </from>
                  <to>
                    <xdr:col>8</xdr:col>
                    <xdr:colOff>411480</xdr:colOff>
                    <xdr:row>88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91" name="optTubShower3">
              <controlPr defaultSize="0" autoFill="0" autoLine="0" autoPict="0">
                <anchor moveWithCells="1">
                  <from>
                    <xdr:col>11</xdr:col>
                    <xdr:colOff>30480</xdr:colOff>
                    <xdr:row>88</xdr:row>
                    <xdr:rowOff>68580</xdr:rowOff>
                  </from>
                  <to>
                    <xdr:col>11</xdr:col>
                    <xdr:colOff>297180</xdr:colOff>
                    <xdr:row>88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92" name="fraHandheldShower">
              <controlPr defaultSize="0" autoFill="0" autoPict="0">
                <anchor moveWithCells="1">
                  <from>
                    <xdr:col>4</xdr:col>
                    <xdr:colOff>304800</xdr:colOff>
                    <xdr:row>90</xdr:row>
                    <xdr:rowOff>30480</xdr:rowOff>
                  </from>
                  <to>
                    <xdr:col>13</xdr:col>
                    <xdr:colOff>91440</xdr:colOff>
                    <xdr:row>90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93" name="optHandheldShower1">
              <controlPr defaultSize="0" autoFill="0" autoLine="0" autoPict="0">
                <anchor moveWithCells="1">
                  <from>
                    <xdr:col>5</xdr:col>
                    <xdr:colOff>144780</xdr:colOff>
                    <xdr:row>90</xdr:row>
                    <xdr:rowOff>53340</xdr:rowOff>
                  </from>
                  <to>
                    <xdr:col>5</xdr:col>
                    <xdr:colOff>411480</xdr:colOff>
                    <xdr:row>90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4" name="optHandheldShower2">
              <controlPr defaultSize="0" autoFill="0" autoLine="0" autoPict="0">
                <anchor moveWithCells="1">
                  <from>
                    <xdr:col>8</xdr:col>
                    <xdr:colOff>144780</xdr:colOff>
                    <xdr:row>90</xdr:row>
                    <xdr:rowOff>53340</xdr:rowOff>
                  </from>
                  <to>
                    <xdr:col>8</xdr:col>
                    <xdr:colOff>411480</xdr:colOff>
                    <xdr:row>90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5" name="optHandheldShower3">
              <controlPr defaultSize="0" autoFill="0" autoLine="0" autoPict="0">
                <anchor moveWithCells="1">
                  <from>
                    <xdr:col>11</xdr:col>
                    <xdr:colOff>30480</xdr:colOff>
                    <xdr:row>90</xdr:row>
                    <xdr:rowOff>53340</xdr:rowOff>
                  </from>
                  <to>
                    <xdr:col>11</xdr:col>
                    <xdr:colOff>297180</xdr:colOff>
                    <xdr:row>90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6" name="fraRaisedToiletSeat">
              <controlPr defaultSize="0" autoFill="0" autoPict="0">
                <anchor moveWithCells="1">
                  <from>
                    <xdr:col>4</xdr:col>
                    <xdr:colOff>304800</xdr:colOff>
                    <xdr:row>92</xdr:row>
                    <xdr:rowOff>30480</xdr:rowOff>
                  </from>
                  <to>
                    <xdr:col>13</xdr:col>
                    <xdr:colOff>91440</xdr:colOff>
                    <xdr:row>92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7" name="optRaisedToiletSeat1">
              <controlPr defaultSize="0" autoFill="0" autoLine="0" autoPict="0">
                <anchor moveWithCells="1">
                  <from>
                    <xdr:col>5</xdr:col>
                    <xdr:colOff>144780</xdr:colOff>
                    <xdr:row>92</xdr:row>
                    <xdr:rowOff>68580</xdr:rowOff>
                  </from>
                  <to>
                    <xdr:col>5</xdr:col>
                    <xdr:colOff>411480</xdr:colOff>
                    <xdr:row>92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8" name="optRaisedToiletSeat2">
              <controlPr defaultSize="0" autoFill="0" autoLine="0" autoPict="0">
                <anchor moveWithCells="1">
                  <from>
                    <xdr:col>8</xdr:col>
                    <xdr:colOff>144780</xdr:colOff>
                    <xdr:row>92</xdr:row>
                    <xdr:rowOff>68580</xdr:rowOff>
                  </from>
                  <to>
                    <xdr:col>8</xdr:col>
                    <xdr:colOff>411480</xdr:colOff>
                    <xdr:row>92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9" name="optRaisedToiletSeat3">
              <controlPr defaultSize="0" autoFill="0" autoLine="0" autoPict="0">
                <anchor moveWithCells="1">
                  <from>
                    <xdr:col>11</xdr:col>
                    <xdr:colOff>30480</xdr:colOff>
                    <xdr:row>92</xdr:row>
                    <xdr:rowOff>68580</xdr:rowOff>
                  </from>
                  <to>
                    <xdr:col>11</xdr:col>
                    <xdr:colOff>297180</xdr:colOff>
                    <xdr:row>92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100" name="fraOtherAids">
              <controlPr defaultSize="0" autoFill="0" autoPict="0">
                <anchor moveWithCells="1">
                  <from>
                    <xdr:col>4</xdr:col>
                    <xdr:colOff>304800</xdr:colOff>
                    <xdr:row>94</xdr:row>
                    <xdr:rowOff>30480</xdr:rowOff>
                  </from>
                  <to>
                    <xdr:col>13</xdr:col>
                    <xdr:colOff>91440</xdr:colOff>
                    <xdr:row>94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01" name="optOtherAids1">
              <controlPr defaultSize="0" autoFill="0" autoLine="0" autoPict="0">
                <anchor moveWithCells="1">
                  <from>
                    <xdr:col>5</xdr:col>
                    <xdr:colOff>144780</xdr:colOff>
                    <xdr:row>94</xdr:row>
                    <xdr:rowOff>68580</xdr:rowOff>
                  </from>
                  <to>
                    <xdr:col>5</xdr:col>
                    <xdr:colOff>411480</xdr:colOff>
                    <xdr:row>94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02" name="optOtherAids2">
              <controlPr defaultSize="0" autoFill="0" autoLine="0" autoPict="0">
                <anchor moveWithCells="1">
                  <from>
                    <xdr:col>8</xdr:col>
                    <xdr:colOff>144780</xdr:colOff>
                    <xdr:row>94</xdr:row>
                    <xdr:rowOff>68580</xdr:rowOff>
                  </from>
                  <to>
                    <xdr:col>8</xdr:col>
                    <xdr:colOff>411480</xdr:colOff>
                    <xdr:row>94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03" name="optOtherAids3">
              <controlPr defaultSize="0" autoFill="0" autoLine="0" autoPict="0">
                <anchor moveWithCells="1">
                  <from>
                    <xdr:col>11</xdr:col>
                    <xdr:colOff>30480</xdr:colOff>
                    <xdr:row>94</xdr:row>
                    <xdr:rowOff>68580</xdr:rowOff>
                  </from>
                  <to>
                    <xdr:col>11</xdr:col>
                    <xdr:colOff>297180</xdr:colOff>
                    <xdr:row>94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4" name="fraAmbulatoryStatus">
              <controlPr defaultSize="0" autoFill="0" autoPict="0">
                <anchor moveWithCells="1">
                  <from>
                    <xdr:col>4</xdr:col>
                    <xdr:colOff>304800</xdr:colOff>
                    <xdr:row>97</xdr:row>
                    <xdr:rowOff>220980</xdr:rowOff>
                  </from>
                  <to>
                    <xdr:col>13</xdr:col>
                    <xdr:colOff>91440</xdr:colOff>
                    <xdr:row>99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5" name="Option Button 102">
              <controlPr defaultSize="0" autoFill="0" autoLine="0" autoPict="0">
                <anchor moveWithCells="1">
                  <from>
                    <xdr:col>5</xdr:col>
                    <xdr:colOff>114300</xdr:colOff>
                    <xdr:row>98</xdr:row>
                    <xdr:rowOff>30480</xdr:rowOff>
                  </from>
                  <to>
                    <xdr:col>5</xdr:col>
                    <xdr:colOff>381000</xdr:colOff>
                    <xdr:row>98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6" name="Option Button 103">
              <controlPr defaultSize="0" autoFill="0" autoLine="0" autoPict="0">
                <anchor moveWithCells="1">
                  <from>
                    <xdr:col>9</xdr:col>
                    <xdr:colOff>106680</xdr:colOff>
                    <xdr:row>98</xdr:row>
                    <xdr:rowOff>30480</xdr:rowOff>
                  </from>
                  <to>
                    <xdr:col>9</xdr:col>
                    <xdr:colOff>373380</xdr:colOff>
                    <xdr:row>98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7" name="cbxCapable">
              <controlPr defaultSize="0" autoFill="0" autoLine="0" autoPict="0">
                <anchor moveWithCells="1">
                  <from>
                    <xdr:col>0</xdr:col>
                    <xdr:colOff>144780</xdr:colOff>
                    <xdr:row>102</xdr:row>
                    <xdr:rowOff>30480</xdr:rowOff>
                  </from>
                  <to>
                    <xdr:col>0</xdr:col>
                    <xdr:colOff>411480</xdr:colOff>
                    <xdr:row>102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8" name="cbxCapable_wEquipment">
              <controlPr defaultSize="0" autoFill="0" autoLine="0" autoPict="0">
                <anchor moveWithCells="1">
                  <from>
                    <xdr:col>0</xdr:col>
                    <xdr:colOff>144780</xdr:colOff>
                    <xdr:row>103</xdr:row>
                    <xdr:rowOff>30480</xdr:rowOff>
                  </from>
                  <to>
                    <xdr:col>0</xdr:col>
                    <xdr:colOff>411480</xdr:colOff>
                    <xdr:row>103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9" name="cbxCapable_wTraining">
              <controlPr defaultSize="0" autoFill="0" autoLine="0" autoPict="0">
                <anchor moveWithCells="1">
                  <from>
                    <xdr:col>0</xdr:col>
                    <xdr:colOff>144780</xdr:colOff>
                    <xdr:row>105</xdr:row>
                    <xdr:rowOff>30480</xdr:rowOff>
                  </from>
                  <to>
                    <xdr:col>0</xdr:col>
                    <xdr:colOff>411480</xdr:colOff>
                    <xdr:row>105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10" name="cbxCapable_NA">
              <controlPr defaultSize="0" autoFill="0" autoLine="0" autoPict="0">
                <anchor moveWithCells="1">
                  <from>
                    <xdr:col>0</xdr:col>
                    <xdr:colOff>144780</xdr:colOff>
                    <xdr:row>107</xdr:row>
                    <xdr:rowOff>30480</xdr:rowOff>
                  </from>
                  <to>
                    <xdr:col>0</xdr:col>
                    <xdr:colOff>411480</xdr:colOff>
                    <xdr:row>107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11" name="fraBladder">
              <controlPr defaultSize="0" autoFill="0" autoPict="0">
                <anchor moveWithCells="1">
                  <from>
                    <xdr:col>0</xdr:col>
                    <xdr:colOff>419100</xdr:colOff>
                    <xdr:row>116</xdr:row>
                    <xdr:rowOff>15240</xdr:rowOff>
                  </from>
                  <to>
                    <xdr:col>1</xdr:col>
                    <xdr:colOff>358140</xdr:colOff>
                    <xdr:row>118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12" name="optBladder1">
              <controlPr defaultSize="0" autoFill="0" autoLine="0" autoPict="0">
                <anchor moveWithCells="1">
                  <from>
                    <xdr:col>1</xdr:col>
                    <xdr:colOff>68580</xdr:colOff>
                    <xdr:row>116</xdr:row>
                    <xdr:rowOff>53340</xdr:rowOff>
                  </from>
                  <to>
                    <xdr:col>1</xdr:col>
                    <xdr:colOff>335280</xdr:colOff>
                    <xdr:row>117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13" name="optBladder3">
              <controlPr defaultSize="0" autoFill="0" autoLine="0" autoPict="0">
                <anchor moveWithCells="1">
                  <from>
                    <xdr:col>1</xdr:col>
                    <xdr:colOff>68580</xdr:colOff>
                    <xdr:row>117</xdr:row>
                    <xdr:rowOff>30480</xdr:rowOff>
                  </from>
                  <to>
                    <xdr:col>1</xdr:col>
                    <xdr:colOff>335280</xdr:colOff>
                    <xdr:row>117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14" name="optBladder4">
              <controlPr defaultSize="0" autoFill="0" autoLine="0" autoPict="0">
                <anchor moveWithCells="1">
                  <from>
                    <xdr:col>1</xdr:col>
                    <xdr:colOff>68580</xdr:colOff>
                    <xdr:row>118</xdr:row>
                    <xdr:rowOff>30480</xdr:rowOff>
                  </from>
                  <to>
                    <xdr:col>1</xdr:col>
                    <xdr:colOff>335280</xdr:colOff>
                    <xdr:row>118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15" name="fraBowel">
              <controlPr defaultSize="0" autoFill="0" autoPict="0">
                <anchor moveWithCells="1">
                  <from>
                    <xdr:col>0</xdr:col>
                    <xdr:colOff>419100</xdr:colOff>
                    <xdr:row>121</xdr:row>
                    <xdr:rowOff>15240</xdr:rowOff>
                  </from>
                  <to>
                    <xdr:col>1</xdr:col>
                    <xdr:colOff>358140</xdr:colOff>
                    <xdr:row>123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6" name="optBowel1">
              <controlPr defaultSize="0" autoFill="0" autoLine="0" autoPict="0">
                <anchor moveWithCells="1">
                  <from>
                    <xdr:col>1</xdr:col>
                    <xdr:colOff>68580</xdr:colOff>
                    <xdr:row>121</xdr:row>
                    <xdr:rowOff>53340</xdr:rowOff>
                  </from>
                  <to>
                    <xdr:col>1</xdr:col>
                    <xdr:colOff>335280</xdr:colOff>
                    <xdr:row>122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17" name="optBowel3">
              <controlPr defaultSize="0" autoFill="0" autoLine="0" autoPict="0">
                <anchor moveWithCells="1">
                  <from>
                    <xdr:col>1</xdr:col>
                    <xdr:colOff>68580</xdr:colOff>
                    <xdr:row>122</xdr:row>
                    <xdr:rowOff>30480</xdr:rowOff>
                  </from>
                  <to>
                    <xdr:col>1</xdr:col>
                    <xdr:colOff>335280</xdr:colOff>
                    <xdr:row>122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18" name="optBowel4">
              <controlPr defaultSize="0" autoFill="0" autoLine="0" autoPict="0">
                <anchor moveWithCells="1">
                  <from>
                    <xdr:col>1</xdr:col>
                    <xdr:colOff>68580</xdr:colOff>
                    <xdr:row>123</xdr:row>
                    <xdr:rowOff>30480</xdr:rowOff>
                  </from>
                  <to>
                    <xdr:col>1</xdr:col>
                    <xdr:colOff>335280</xdr:colOff>
                    <xdr:row>123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19" name="optBladder_NeedsAsst">
              <controlPr defaultSize="0" autoFill="0" autoLine="0" autoPict="0">
                <anchor moveWithCells="1">
                  <from>
                    <xdr:col>6</xdr:col>
                    <xdr:colOff>144780</xdr:colOff>
                    <xdr:row>116</xdr:row>
                    <xdr:rowOff>30480</xdr:rowOff>
                  </from>
                  <to>
                    <xdr:col>6</xdr:col>
                    <xdr:colOff>411480</xdr:colOff>
                    <xdr:row>116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20" name="optBladder_SelfManaged">
              <controlPr defaultSize="0" autoFill="0" autoLine="0" autoPict="0">
                <anchor moveWithCells="1">
                  <from>
                    <xdr:col>10</xdr:col>
                    <xdr:colOff>144780</xdr:colOff>
                    <xdr:row>116</xdr:row>
                    <xdr:rowOff>30480</xdr:rowOff>
                  </from>
                  <to>
                    <xdr:col>10</xdr:col>
                    <xdr:colOff>411480</xdr:colOff>
                    <xdr:row>116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21" name="fraBladder_Asst">
              <controlPr defaultSize="0" autoFill="0" autoPict="0">
                <anchor moveWithCells="1">
                  <from>
                    <xdr:col>6</xdr:col>
                    <xdr:colOff>38100</xdr:colOff>
                    <xdr:row>115</xdr:row>
                    <xdr:rowOff>220980</xdr:rowOff>
                  </from>
                  <to>
                    <xdr:col>13</xdr:col>
                    <xdr:colOff>106680</xdr:colOff>
                    <xdr:row>117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22" name="optBowel_NeedsAsst">
              <controlPr defaultSize="0" autoFill="0" autoLine="0" autoPict="0">
                <anchor moveWithCells="1">
                  <from>
                    <xdr:col>6</xdr:col>
                    <xdr:colOff>144780</xdr:colOff>
                    <xdr:row>121</xdr:row>
                    <xdr:rowOff>30480</xdr:rowOff>
                  </from>
                  <to>
                    <xdr:col>6</xdr:col>
                    <xdr:colOff>411480</xdr:colOff>
                    <xdr:row>121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23" name="optBowel_SelfManaged">
              <controlPr defaultSize="0" autoFill="0" autoLine="0" autoPict="0">
                <anchor moveWithCells="1">
                  <from>
                    <xdr:col>10</xdr:col>
                    <xdr:colOff>144780</xdr:colOff>
                    <xdr:row>121</xdr:row>
                    <xdr:rowOff>30480</xdr:rowOff>
                  </from>
                  <to>
                    <xdr:col>10</xdr:col>
                    <xdr:colOff>411480</xdr:colOff>
                    <xdr:row>121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24" name="fraBowel_Asst">
              <controlPr defaultSize="0" autoFill="0" autoPict="0">
                <anchor moveWithCells="1">
                  <from>
                    <xdr:col>6</xdr:col>
                    <xdr:colOff>38100</xdr:colOff>
                    <xdr:row>120</xdr:row>
                    <xdr:rowOff>220980</xdr:rowOff>
                  </from>
                  <to>
                    <xdr:col>13</xdr:col>
                    <xdr:colOff>106680</xdr:colOff>
                    <xdr:row>122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D2D6-3A80-4427-9AD4-9C1DC12B6F23}">
  <sheetPr codeName="SectionD">
    <tabColor indexed="45"/>
    <pageSetUpPr autoPageBreaks="0"/>
  </sheetPr>
  <dimension ref="A1:T52"/>
  <sheetViews>
    <sheetView showGridLines="0" topLeftCell="A32" zoomScaleNormal="100" workbookViewId="0"/>
  </sheetViews>
  <sheetFormatPr defaultColWidth="0" defaultRowHeight="18" customHeight="1" zeroHeight="1"/>
  <cols>
    <col min="1" max="1" width="6.5703125" style="12" customWidth="1"/>
    <col min="2" max="14" width="6.5703125" style="2" customWidth="1"/>
    <col min="15" max="15" width="3.42578125" style="2" customWidth="1"/>
    <col min="16" max="16" width="30" style="3" hidden="1" customWidth="1"/>
    <col min="17" max="17" width="23.42578125" style="3" hidden="1" customWidth="1"/>
    <col min="18" max="18" width="5.5703125" style="4" hidden="1" customWidth="1"/>
    <col min="19" max="19" width="17.5703125" style="4" hidden="1" customWidth="1"/>
    <col min="20" max="20" width="1.5703125" style="4" hidden="1" customWidth="1"/>
    <col min="21" max="16384" width="10.5703125" style="2" hidden="1"/>
  </cols>
  <sheetData>
    <row r="1" spans="1:19" ht="0.75" customHeight="1">
      <c r="A1" s="1"/>
    </row>
    <row r="2" spans="1:19" ht="35.1" customHeight="1">
      <c r="A2" s="30"/>
      <c r="E2" s="194" t="str">
        <f>IF(ClientInfo!rngAssessmentDate=0,"",ClientInfo!rngAssessmentDate)</f>
        <v/>
      </c>
      <c r="F2" s="194"/>
      <c r="I2" s="30" t="s">
        <v>125</v>
      </c>
      <c r="L2" s="2" t="str">
        <f>ClientInfo!rngLastName &amp; ", " &amp; ClientInfo!rngFirstName &amp; " " &amp; ClientInfo!rngMiddleInit</f>
        <v xml:space="preserve">,  </v>
      </c>
    </row>
    <row r="3" spans="1:19" ht="35.1" customHeight="1">
      <c r="A3" s="11" t="s">
        <v>269</v>
      </c>
    </row>
    <row r="4" spans="1:19" ht="18" customHeight="1"/>
    <row r="5" spans="1:19" ht="18" customHeight="1">
      <c r="A5" s="12">
        <v>1</v>
      </c>
      <c r="B5" s="13" t="s">
        <v>270</v>
      </c>
      <c r="P5" s="31" t="s">
        <v>271</v>
      </c>
      <c r="Q5" s="31"/>
      <c r="R5" s="14">
        <v>0</v>
      </c>
      <c r="S5" s="15" t="e">
        <f>INDEX(Q6:Q9,rngHearingPatterns_Idx)</f>
        <v>#VALUE!</v>
      </c>
    </row>
    <row r="6" spans="1:19" ht="18" customHeight="1">
      <c r="C6" s="9" t="s">
        <v>272</v>
      </c>
      <c r="D6" s="9"/>
      <c r="E6" s="9"/>
      <c r="F6" s="9"/>
      <c r="G6" s="9"/>
      <c r="P6" s="32">
        <v>0</v>
      </c>
      <c r="Q6" s="3" t="s">
        <v>273</v>
      </c>
      <c r="R6" s="33">
        <f>INDEX(P6:P9,rngHearingPatterns_Idx)</f>
        <v>0</v>
      </c>
    </row>
    <row r="7" spans="1:19" ht="18" customHeight="1">
      <c r="C7" s="9" t="s">
        <v>274</v>
      </c>
      <c r="D7" s="9"/>
      <c r="E7" s="9"/>
      <c r="F7" s="9"/>
      <c r="G7" s="9"/>
      <c r="P7" s="32">
        <v>0</v>
      </c>
      <c r="Q7" s="3" t="s">
        <v>275</v>
      </c>
    </row>
    <row r="8" spans="1:19" ht="18" customHeight="1">
      <c r="C8" s="9" t="s">
        <v>276</v>
      </c>
      <c r="D8" s="9"/>
      <c r="E8" s="9"/>
      <c r="F8" s="9"/>
      <c r="G8" s="9"/>
      <c r="P8" s="32">
        <v>5</v>
      </c>
      <c r="Q8" s="3" t="s">
        <v>277</v>
      </c>
    </row>
    <row r="9" spans="1:19" ht="18" customHeight="1">
      <c r="A9" s="2"/>
      <c r="C9" s="9" t="s">
        <v>278</v>
      </c>
      <c r="D9" s="9"/>
      <c r="E9" s="9"/>
      <c r="F9" s="9"/>
      <c r="G9" s="9"/>
      <c r="P9" s="32">
        <v>10</v>
      </c>
      <c r="Q9" s="3" t="s">
        <v>279</v>
      </c>
    </row>
    <row r="10" spans="1:19" ht="18" customHeight="1">
      <c r="C10" s="9"/>
      <c r="D10" s="9"/>
      <c r="E10" s="9"/>
      <c r="F10" s="9"/>
      <c r="G10" s="9"/>
    </row>
    <row r="11" spans="1:19" ht="18" customHeight="1">
      <c r="A11" s="12">
        <v>2</v>
      </c>
      <c r="B11" s="13" t="s">
        <v>280</v>
      </c>
      <c r="H11" s="26" t="s">
        <v>246</v>
      </c>
      <c r="P11" s="3" t="s">
        <v>280</v>
      </c>
    </row>
    <row r="12" spans="1:19" ht="18" customHeight="1">
      <c r="B12" s="12"/>
      <c r="C12" s="9" t="s">
        <v>281</v>
      </c>
      <c r="D12" s="9"/>
      <c r="E12" s="9"/>
      <c r="F12" s="9"/>
      <c r="G12" s="9"/>
      <c r="Q12" s="3" t="s">
        <v>282</v>
      </c>
      <c r="R12" s="14" t="b">
        <v>0</v>
      </c>
    </row>
    <row r="13" spans="1:19" ht="18" customHeight="1">
      <c r="B13" s="12"/>
      <c r="C13" s="9" t="s">
        <v>283</v>
      </c>
      <c r="D13" s="9"/>
      <c r="E13" s="9"/>
      <c r="F13" s="9"/>
      <c r="G13" s="9"/>
      <c r="Q13" s="3" t="s">
        <v>284</v>
      </c>
      <c r="R13" s="14" t="b">
        <v>0</v>
      </c>
    </row>
    <row r="14" spans="1:19" ht="18" customHeight="1">
      <c r="B14" s="12"/>
      <c r="C14" s="9" t="s">
        <v>285</v>
      </c>
      <c r="D14" s="9"/>
      <c r="E14" s="9"/>
      <c r="F14" s="9"/>
      <c r="G14" s="9"/>
      <c r="Q14" s="3" t="s">
        <v>286</v>
      </c>
      <c r="R14" s="14" t="b">
        <v>0</v>
      </c>
    </row>
    <row r="15" spans="1:19" ht="18" customHeight="1">
      <c r="A15" s="2"/>
      <c r="B15" s="12"/>
      <c r="C15" s="9" t="s">
        <v>287</v>
      </c>
      <c r="D15" s="9"/>
      <c r="E15" s="9"/>
      <c r="F15" s="9"/>
      <c r="G15" s="9"/>
      <c r="Q15" s="3" t="s">
        <v>288</v>
      </c>
      <c r="R15" s="14" t="b">
        <v>0</v>
      </c>
    </row>
    <row r="16" spans="1:19" ht="18" customHeight="1">
      <c r="A16" s="2"/>
      <c r="B16" s="12"/>
      <c r="C16" s="9" t="s">
        <v>289</v>
      </c>
      <c r="D16" s="9"/>
      <c r="E16" s="9"/>
      <c r="F16" s="9"/>
      <c r="G16" s="9"/>
      <c r="Q16" s="3" t="s">
        <v>290</v>
      </c>
      <c r="R16" s="14" t="b">
        <v>0</v>
      </c>
    </row>
    <row r="17" spans="1:19" ht="18" customHeight="1"/>
    <row r="18" spans="1:19" ht="18" customHeight="1">
      <c r="A18" s="12">
        <v>3</v>
      </c>
      <c r="B18" s="13" t="s">
        <v>291</v>
      </c>
      <c r="H18" s="26" t="s">
        <v>246</v>
      </c>
      <c r="P18" s="3" t="s">
        <v>291</v>
      </c>
    </row>
    <row r="19" spans="1:19" ht="18" customHeight="1">
      <c r="B19" s="12"/>
      <c r="C19" s="9" t="s">
        <v>292</v>
      </c>
      <c r="D19" s="9"/>
      <c r="E19" s="9"/>
      <c r="F19" s="9"/>
      <c r="G19" s="9"/>
      <c r="Q19" s="3" t="s">
        <v>293</v>
      </c>
      <c r="R19" s="14" t="b">
        <v>0</v>
      </c>
    </row>
    <row r="20" spans="1:19" ht="18" customHeight="1">
      <c r="B20" s="12"/>
      <c r="C20" s="9" t="s">
        <v>294</v>
      </c>
      <c r="D20" s="9"/>
      <c r="E20" s="9"/>
      <c r="F20" s="9"/>
      <c r="G20" s="9"/>
      <c r="Q20" s="3" t="s">
        <v>295</v>
      </c>
      <c r="R20" s="14" t="b">
        <v>0</v>
      </c>
    </row>
    <row r="21" spans="1:19" ht="18" customHeight="1">
      <c r="B21" s="12"/>
      <c r="C21" s="9" t="s">
        <v>296</v>
      </c>
      <c r="D21" s="9"/>
      <c r="E21" s="9"/>
      <c r="F21" s="9"/>
      <c r="G21" s="9"/>
      <c r="Q21" s="3" t="s">
        <v>297</v>
      </c>
      <c r="R21" s="14" t="b">
        <v>0</v>
      </c>
    </row>
    <row r="22" spans="1:19" ht="18" customHeight="1">
      <c r="A22" s="2"/>
      <c r="B22" s="12"/>
      <c r="C22" s="9" t="s">
        <v>298</v>
      </c>
      <c r="D22" s="9"/>
      <c r="E22" s="9"/>
      <c r="F22" s="9"/>
      <c r="G22" s="9"/>
      <c r="Q22" s="3" t="s">
        <v>299</v>
      </c>
      <c r="R22" s="14" t="b">
        <v>0</v>
      </c>
    </row>
    <row r="23" spans="1:19" ht="18" customHeight="1">
      <c r="A23" s="2"/>
      <c r="B23" s="12"/>
      <c r="C23" s="9" t="s">
        <v>300</v>
      </c>
      <c r="D23" s="9"/>
      <c r="E23" s="9"/>
      <c r="F23" s="9"/>
      <c r="G23" s="9"/>
      <c r="Q23" s="3" t="s">
        <v>301</v>
      </c>
      <c r="R23" s="14" t="b">
        <v>0</v>
      </c>
    </row>
    <row r="24" spans="1:19" ht="18" customHeight="1">
      <c r="A24" s="2"/>
      <c r="B24" s="12"/>
      <c r="C24" s="9" t="s">
        <v>30</v>
      </c>
      <c r="D24" s="9"/>
      <c r="E24" s="9" t="s">
        <v>252</v>
      </c>
      <c r="F24" s="9"/>
      <c r="G24" s="210"/>
      <c r="H24" s="211"/>
      <c r="I24" s="211"/>
      <c r="J24" s="211"/>
      <c r="K24" s="211"/>
      <c r="L24" s="211"/>
      <c r="M24" s="211"/>
      <c r="N24" s="212"/>
      <c r="Q24" s="3" t="s">
        <v>302</v>
      </c>
      <c r="R24" s="14" t="b">
        <v>0</v>
      </c>
    </row>
    <row r="25" spans="1:19" ht="18" customHeight="1"/>
    <row r="26" spans="1:19" ht="18" customHeight="1">
      <c r="A26" s="12">
        <v>4</v>
      </c>
      <c r="B26" s="13" t="s">
        <v>303</v>
      </c>
      <c r="P26" s="31" t="s">
        <v>303</v>
      </c>
      <c r="Q26" s="31"/>
      <c r="R26" s="14">
        <v>0</v>
      </c>
      <c r="S26" s="15" t="e">
        <f>INDEX(Q27:Q30,rngUnderstood_Idx)</f>
        <v>#VALUE!</v>
      </c>
    </row>
    <row r="27" spans="1:19" ht="18" customHeight="1">
      <c r="C27" s="9" t="s">
        <v>304</v>
      </c>
      <c r="D27" s="9"/>
      <c r="E27" s="9"/>
      <c r="F27" s="9"/>
      <c r="G27" s="9"/>
      <c r="P27" s="32">
        <v>0</v>
      </c>
      <c r="Q27" s="3" t="s">
        <v>304</v>
      </c>
      <c r="R27" s="33">
        <f>INDEX(P27:P30,rngUnderstood_Idx)</f>
        <v>0</v>
      </c>
    </row>
    <row r="28" spans="1:19" ht="18" customHeight="1">
      <c r="C28" s="9" t="s">
        <v>305</v>
      </c>
      <c r="D28" s="9"/>
      <c r="E28" s="9"/>
      <c r="F28" s="9"/>
      <c r="G28" s="9"/>
      <c r="P28" s="32">
        <v>0</v>
      </c>
      <c r="Q28" s="3" t="s">
        <v>306</v>
      </c>
    </row>
    <row r="29" spans="1:19" ht="18" customHeight="1">
      <c r="C29" s="9" t="s">
        <v>307</v>
      </c>
      <c r="D29" s="9"/>
      <c r="E29" s="9"/>
      <c r="F29" s="9"/>
      <c r="G29" s="9"/>
      <c r="P29" s="32">
        <v>5</v>
      </c>
      <c r="Q29" s="3" t="s">
        <v>308</v>
      </c>
    </row>
    <row r="30" spans="1:19" ht="18" customHeight="1">
      <c r="A30" s="2"/>
      <c r="C30" s="9" t="s">
        <v>309</v>
      </c>
      <c r="D30" s="9"/>
      <c r="E30" s="9"/>
      <c r="F30" s="9"/>
      <c r="G30" s="9"/>
      <c r="P30" s="32">
        <v>10</v>
      </c>
      <c r="Q30" s="3" t="s">
        <v>310</v>
      </c>
    </row>
    <row r="31" spans="1:19" ht="18" customHeight="1">
      <c r="C31" s="9"/>
      <c r="D31" s="9"/>
      <c r="E31" s="9"/>
      <c r="F31" s="9"/>
      <c r="G31" s="9"/>
    </row>
    <row r="32" spans="1:19" ht="18" customHeight="1">
      <c r="A32" s="12">
        <v>5</v>
      </c>
      <c r="B32" s="13" t="s">
        <v>311</v>
      </c>
      <c r="P32" s="31" t="s">
        <v>311</v>
      </c>
      <c r="Q32" s="31"/>
      <c r="R32" s="14">
        <v>0</v>
      </c>
      <c r="S32" s="15" t="e">
        <f>INDEX(Q33:Q36,rngUnderstands_Idx)</f>
        <v>#VALUE!</v>
      </c>
    </row>
    <row r="33" spans="1:19" ht="18" customHeight="1">
      <c r="C33" s="9" t="s">
        <v>312</v>
      </c>
      <c r="D33" s="9"/>
      <c r="E33" s="9"/>
      <c r="F33" s="9"/>
      <c r="G33" s="9"/>
      <c r="P33" s="32">
        <v>0</v>
      </c>
      <c r="Q33" s="3" t="s">
        <v>312</v>
      </c>
      <c r="R33" s="33">
        <f>INDEX(P33:P36,rngUnderstands_Idx)</f>
        <v>0</v>
      </c>
    </row>
    <row r="34" spans="1:19" ht="18" customHeight="1">
      <c r="C34" s="9" t="s">
        <v>313</v>
      </c>
      <c r="D34" s="9"/>
      <c r="E34" s="9"/>
      <c r="F34" s="9"/>
      <c r="G34" s="9"/>
      <c r="P34" s="32">
        <v>0</v>
      </c>
      <c r="Q34" s="3" t="s">
        <v>314</v>
      </c>
    </row>
    <row r="35" spans="1:19" ht="18" customHeight="1">
      <c r="C35" s="9" t="s">
        <v>315</v>
      </c>
      <c r="D35" s="9"/>
      <c r="E35" s="9"/>
      <c r="F35" s="9"/>
      <c r="G35" s="9"/>
      <c r="P35" s="32">
        <v>5</v>
      </c>
      <c r="Q35" s="3" t="s">
        <v>316</v>
      </c>
    </row>
    <row r="36" spans="1:19" ht="18" customHeight="1">
      <c r="A36" s="2"/>
      <c r="C36" s="9" t="s">
        <v>317</v>
      </c>
      <c r="D36" s="9"/>
      <c r="E36" s="9"/>
      <c r="F36" s="9"/>
      <c r="G36" s="9"/>
      <c r="P36" s="32">
        <v>10</v>
      </c>
      <c r="Q36" s="3" t="s">
        <v>318</v>
      </c>
    </row>
    <row r="37" spans="1:19" ht="18" customHeight="1"/>
    <row r="38" spans="1:19" ht="18" customHeight="1">
      <c r="A38" s="12">
        <v>6</v>
      </c>
      <c r="B38" s="13" t="s">
        <v>319</v>
      </c>
      <c r="P38" s="31" t="s">
        <v>320</v>
      </c>
      <c r="Q38" s="31"/>
      <c r="R38" s="14">
        <v>0</v>
      </c>
      <c r="S38" s="15" t="e">
        <f>INDEX(Q39:Q43,rngVision_Idx)</f>
        <v>#VALUE!</v>
      </c>
    </row>
    <row r="39" spans="1:19" ht="18" customHeight="1">
      <c r="C39" s="9" t="s">
        <v>321</v>
      </c>
      <c r="D39" s="9"/>
      <c r="E39" s="9"/>
      <c r="F39" s="9"/>
      <c r="G39" s="9"/>
      <c r="P39" s="32">
        <v>0</v>
      </c>
      <c r="Q39" s="3" t="s">
        <v>321</v>
      </c>
      <c r="R39" s="33">
        <f>INDEX(P39:P43,rngVision_Idx)</f>
        <v>0</v>
      </c>
    </row>
    <row r="40" spans="1:19" ht="18" customHeight="1">
      <c r="C40" s="9" t="s">
        <v>322</v>
      </c>
      <c r="D40" s="9"/>
      <c r="E40" s="9"/>
      <c r="F40" s="9"/>
      <c r="G40" s="9"/>
      <c r="P40" s="32">
        <v>0</v>
      </c>
      <c r="Q40" s="3" t="s">
        <v>323</v>
      </c>
    </row>
    <row r="41" spans="1:19" ht="18" customHeight="1">
      <c r="C41" s="9" t="s">
        <v>324</v>
      </c>
      <c r="D41" s="9"/>
      <c r="E41" s="9"/>
      <c r="F41" s="9"/>
      <c r="G41" s="9"/>
      <c r="P41" s="32">
        <v>0</v>
      </c>
      <c r="Q41" s="3" t="s">
        <v>325</v>
      </c>
    </row>
    <row r="42" spans="1:19" ht="18" customHeight="1">
      <c r="A42" s="2"/>
      <c r="C42" s="9" t="s">
        <v>326</v>
      </c>
      <c r="D42" s="9"/>
      <c r="E42" s="9"/>
      <c r="F42" s="9"/>
      <c r="G42" s="9"/>
      <c r="P42" s="32">
        <v>5</v>
      </c>
      <c r="Q42" s="3" t="s">
        <v>326</v>
      </c>
    </row>
    <row r="43" spans="1:19" ht="18" customHeight="1">
      <c r="C43" s="9" t="s">
        <v>327</v>
      </c>
      <c r="P43" s="32">
        <v>10</v>
      </c>
      <c r="Q43" s="3" t="s">
        <v>327</v>
      </c>
    </row>
    <row r="44" spans="1:19" ht="18" customHeight="1">
      <c r="C44" s="9"/>
      <c r="P44" s="43"/>
    </row>
    <row r="45" spans="1:19" ht="18" customHeight="1">
      <c r="A45" s="7" t="s">
        <v>124</v>
      </c>
      <c r="C45" s="9"/>
      <c r="P45" s="43"/>
    </row>
    <row r="46" spans="1:19" ht="18" customHeight="1">
      <c r="B46" s="195"/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7"/>
      <c r="P46" s="43"/>
    </row>
    <row r="47" spans="1:19" ht="18" customHeight="1">
      <c r="B47" s="209"/>
      <c r="C47" s="192"/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8"/>
      <c r="P47" s="43"/>
    </row>
    <row r="48" spans="1:19" ht="18" customHeight="1">
      <c r="B48" s="209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8"/>
      <c r="P48" s="43"/>
    </row>
    <row r="49" spans="2:16" ht="18" customHeight="1">
      <c r="B49" s="209"/>
      <c r="C49" s="192"/>
      <c r="D49" s="192"/>
      <c r="E49" s="192"/>
      <c r="F49" s="192"/>
      <c r="G49" s="192"/>
      <c r="H49" s="192"/>
      <c r="I49" s="192"/>
      <c r="J49" s="192"/>
      <c r="K49" s="192"/>
      <c r="L49" s="192"/>
      <c r="M49" s="192"/>
      <c r="N49" s="198"/>
      <c r="P49" s="43"/>
    </row>
    <row r="50" spans="2:16" ht="18" customHeight="1">
      <c r="B50" s="209"/>
      <c r="C50" s="192"/>
      <c r="D50" s="192"/>
      <c r="E50" s="192"/>
      <c r="F50" s="192"/>
      <c r="G50" s="192"/>
      <c r="H50" s="192"/>
      <c r="I50" s="192"/>
      <c r="J50" s="192"/>
      <c r="K50" s="192"/>
      <c r="L50" s="192"/>
      <c r="M50" s="192"/>
      <c r="N50" s="198"/>
      <c r="P50" s="43"/>
    </row>
    <row r="51" spans="2:16" ht="18" customHeight="1">
      <c r="B51" s="362"/>
      <c r="C51" s="363"/>
      <c r="D51" s="363"/>
      <c r="E51" s="363"/>
      <c r="F51" s="363"/>
      <c r="G51" s="363"/>
      <c r="H51" s="363"/>
      <c r="I51" s="363"/>
      <c r="J51" s="363"/>
      <c r="K51" s="363"/>
      <c r="L51" s="363"/>
      <c r="M51" s="363"/>
      <c r="N51" s="364"/>
      <c r="P51" s="43"/>
    </row>
    <row r="52" spans="2:16" ht="18" customHeight="1"/>
  </sheetData>
  <sheetProtection algorithmName="SHA-512" hashValue="BRM0DC3KoYS5iRObZ0K2Ct87k/r0nX0Di+6DoOYS4wv5fGMP3I3IA/ZSJyNLgpiY0q0LS8dojGnNbXZwxdQBkA==" saltValue="CjzAJQ6WCjPQ3fqvmL4WqQ==" spinCount="100000" sheet="1" selectLockedCells="1"/>
  <mergeCells count="3">
    <mergeCell ref="E2:F2"/>
    <mergeCell ref="G24:N24"/>
    <mergeCell ref="B46:N51"/>
  </mergeCells>
  <printOptions horizontalCentered="1"/>
  <pageMargins left="0.5" right="0.5" top="0.75" bottom="0.5" header="0.25" footer="0.25"/>
  <pageSetup scale="82" fitToHeight="0" orientation="portrait" r:id="rId1"/>
  <headerFooter alignWithMargins="0">
    <oddFooter>&amp;C&amp;"Arial,Bold"&amp;8SECTION D : Page &amp;P</oddFooter>
  </headerFooter>
  <rowBreaks count="1" manualBreakCount="1">
    <brk id="44" max="16383" man="1"/>
  </rowBreaks>
  <colBreaks count="1" manualBreakCount="1">
    <brk id="15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fraHearingPatterns">
              <controlPr defaultSize="0" autoFill="0" autoPict="0">
                <anchor moveWithCells="1">
                  <from>
                    <xdr:col>0</xdr:col>
                    <xdr:colOff>419100</xdr:colOff>
                    <xdr:row>5</xdr:row>
                    <xdr:rowOff>15240</xdr:rowOff>
                  </from>
                  <to>
                    <xdr:col>1</xdr:col>
                    <xdr:colOff>358140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optHearingPatterns1">
              <controlPr defaultSize="0" autoFill="0" autoLine="0" autoPict="0">
                <anchor moveWithCells="1">
                  <from>
                    <xdr:col>1</xdr:col>
                    <xdr:colOff>68580</xdr:colOff>
                    <xdr:row>5</xdr:row>
                    <xdr:rowOff>30480</xdr:rowOff>
                  </from>
                  <to>
                    <xdr:col>1</xdr:col>
                    <xdr:colOff>335280</xdr:colOff>
                    <xdr:row>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optHearingPatterns2">
              <controlPr defaultSize="0" autoFill="0" autoLine="0" autoPict="0">
                <anchor moveWithCells="1">
                  <from>
                    <xdr:col>1</xdr:col>
                    <xdr:colOff>68580</xdr:colOff>
                    <xdr:row>6</xdr:row>
                    <xdr:rowOff>30480</xdr:rowOff>
                  </from>
                  <to>
                    <xdr:col>1</xdr:col>
                    <xdr:colOff>335280</xdr:colOff>
                    <xdr:row>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optHearingPatterns3">
              <controlPr defaultSize="0" autoFill="0" autoLine="0" autoPict="0">
                <anchor moveWithCells="1">
                  <from>
                    <xdr:col>1</xdr:col>
                    <xdr:colOff>68580</xdr:colOff>
                    <xdr:row>7</xdr:row>
                    <xdr:rowOff>30480</xdr:rowOff>
                  </from>
                  <to>
                    <xdr:col>1</xdr:col>
                    <xdr:colOff>335280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optHearingPatterns4">
              <controlPr defaultSize="0" autoFill="0" autoLine="0" autoPict="0">
                <anchor moveWithCells="1">
                  <from>
                    <xdr:col>1</xdr:col>
                    <xdr:colOff>68580</xdr:colOff>
                    <xdr:row>8</xdr:row>
                    <xdr:rowOff>30480</xdr:rowOff>
                  </from>
                  <to>
                    <xdr:col>1</xdr:col>
                    <xdr:colOff>335280</xdr:colOff>
                    <xdr:row>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bxHearing_AidSeldomUsed">
              <controlPr defaultSize="0" autoFill="0" autoLine="0" autoPict="0">
                <anchor moveWithCells="1">
                  <from>
                    <xdr:col>1</xdr:col>
                    <xdr:colOff>68580</xdr:colOff>
                    <xdr:row>11</xdr:row>
                    <xdr:rowOff>30480</xdr:rowOff>
                  </from>
                  <to>
                    <xdr:col>1</xdr:col>
                    <xdr:colOff>335280</xdr:colOff>
                    <xdr:row>11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bxHearing_OtherCommunication">
              <controlPr defaultSize="0" autoFill="0" autoLine="0" autoPict="0">
                <anchor moveWithCells="1">
                  <from>
                    <xdr:col>1</xdr:col>
                    <xdr:colOff>68580</xdr:colOff>
                    <xdr:row>12</xdr:row>
                    <xdr:rowOff>30480</xdr:rowOff>
                  </from>
                  <to>
                    <xdr:col>1</xdr:col>
                    <xdr:colOff>335280</xdr:colOff>
                    <xdr:row>12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bxHearing_AidNeeded">
              <controlPr defaultSize="0" autoFill="0" autoLine="0" autoPict="0">
                <anchor moveWithCells="1">
                  <from>
                    <xdr:col>1</xdr:col>
                    <xdr:colOff>68580</xdr:colOff>
                    <xdr:row>13</xdr:row>
                    <xdr:rowOff>30480</xdr:rowOff>
                  </from>
                  <to>
                    <xdr:col>1</xdr:col>
                    <xdr:colOff>335280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bxHearing_AidUsed">
              <controlPr defaultSize="0" autoFill="0" autoLine="0" autoPict="0">
                <anchor moveWithCells="1">
                  <from>
                    <xdr:col>1</xdr:col>
                    <xdr:colOff>68580</xdr:colOff>
                    <xdr:row>14</xdr:row>
                    <xdr:rowOff>30480</xdr:rowOff>
                  </from>
                  <to>
                    <xdr:col>1</xdr:col>
                    <xdr:colOff>335280</xdr:colOff>
                    <xdr:row>14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bxHearing_NoDevice">
              <controlPr defaultSize="0" autoFill="0" autoLine="0" autoPict="0">
                <anchor moveWithCells="1">
                  <from>
                    <xdr:col>1</xdr:col>
                    <xdr:colOff>68580</xdr:colOff>
                    <xdr:row>15</xdr:row>
                    <xdr:rowOff>30480</xdr:rowOff>
                  </from>
                  <to>
                    <xdr:col>1</xdr:col>
                    <xdr:colOff>335280</xdr:colOff>
                    <xdr:row>15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bxExpression_Speech">
              <controlPr defaultSize="0" autoFill="0" autoLine="0" autoPict="0">
                <anchor moveWithCells="1">
                  <from>
                    <xdr:col>1</xdr:col>
                    <xdr:colOff>68580</xdr:colOff>
                    <xdr:row>18</xdr:row>
                    <xdr:rowOff>30480</xdr:rowOff>
                  </from>
                  <to>
                    <xdr:col>1</xdr:col>
                    <xdr:colOff>335280</xdr:colOff>
                    <xdr:row>18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bxExpression_Writing">
              <controlPr defaultSize="0" autoFill="0" autoLine="0" autoPict="0">
                <anchor moveWithCells="1">
                  <from>
                    <xdr:col>1</xdr:col>
                    <xdr:colOff>68580</xdr:colOff>
                    <xdr:row>19</xdr:row>
                    <xdr:rowOff>30480</xdr:rowOff>
                  </from>
                  <to>
                    <xdr:col>1</xdr:col>
                    <xdr:colOff>335280</xdr:colOff>
                    <xdr:row>19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bxExpression_SignBraille">
              <controlPr defaultSize="0" autoFill="0" autoLine="0" autoPict="0">
                <anchor moveWithCells="1">
                  <from>
                    <xdr:col>1</xdr:col>
                    <xdr:colOff>68580</xdr:colOff>
                    <xdr:row>20</xdr:row>
                    <xdr:rowOff>30480</xdr:rowOff>
                  </from>
                  <to>
                    <xdr:col>1</xdr:col>
                    <xdr:colOff>335280</xdr:colOff>
                    <xdr:row>20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bxExpression_Gestures">
              <controlPr defaultSize="0" autoFill="0" autoLine="0" autoPict="0">
                <anchor moveWithCells="1">
                  <from>
                    <xdr:col>1</xdr:col>
                    <xdr:colOff>68580</xdr:colOff>
                    <xdr:row>21</xdr:row>
                    <xdr:rowOff>30480</xdr:rowOff>
                  </from>
                  <to>
                    <xdr:col>1</xdr:col>
                    <xdr:colOff>335280</xdr:colOff>
                    <xdr:row>21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bxExpression_ComBoard">
              <controlPr defaultSize="0" autoFill="0" autoLine="0" autoPict="0">
                <anchor moveWithCells="1">
                  <from>
                    <xdr:col>1</xdr:col>
                    <xdr:colOff>68580</xdr:colOff>
                    <xdr:row>22</xdr:row>
                    <xdr:rowOff>30480</xdr:rowOff>
                  </from>
                  <to>
                    <xdr:col>1</xdr:col>
                    <xdr:colOff>335280</xdr:colOff>
                    <xdr:row>22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bxExpression_Other">
              <controlPr defaultSize="0" autoFill="0" autoLine="0" autoPict="0">
                <anchor moveWithCells="1">
                  <from>
                    <xdr:col>1</xdr:col>
                    <xdr:colOff>68580</xdr:colOff>
                    <xdr:row>23</xdr:row>
                    <xdr:rowOff>30480</xdr:rowOff>
                  </from>
                  <to>
                    <xdr:col>1</xdr:col>
                    <xdr:colOff>335280</xdr:colOff>
                    <xdr:row>23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fraUnderstood">
              <controlPr defaultSize="0" autoFill="0" autoPict="0">
                <anchor moveWithCells="1">
                  <from>
                    <xdr:col>0</xdr:col>
                    <xdr:colOff>419100</xdr:colOff>
                    <xdr:row>26</xdr:row>
                    <xdr:rowOff>15240</xdr:rowOff>
                  </from>
                  <to>
                    <xdr:col>1</xdr:col>
                    <xdr:colOff>358140</xdr:colOff>
                    <xdr:row>30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optUnderstood1">
              <controlPr defaultSize="0" autoFill="0" autoLine="0" autoPict="0">
                <anchor moveWithCells="1">
                  <from>
                    <xdr:col>1</xdr:col>
                    <xdr:colOff>68580</xdr:colOff>
                    <xdr:row>26</xdr:row>
                    <xdr:rowOff>30480</xdr:rowOff>
                  </from>
                  <to>
                    <xdr:col>1</xdr:col>
                    <xdr:colOff>335280</xdr:colOff>
                    <xdr:row>26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optUnderstood2">
              <controlPr defaultSize="0" autoFill="0" autoLine="0" autoPict="0">
                <anchor moveWithCells="1">
                  <from>
                    <xdr:col>1</xdr:col>
                    <xdr:colOff>68580</xdr:colOff>
                    <xdr:row>27</xdr:row>
                    <xdr:rowOff>30480</xdr:rowOff>
                  </from>
                  <to>
                    <xdr:col>1</xdr:col>
                    <xdr:colOff>335280</xdr:colOff>
                    <xdr:row>27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optUnderstood3">
              <controlPr defaultSize="0" autoFill="0" autoLine="0" autoPict="0">
                <anchor moveWithCells="1">
                  <from>
                    <xdr:col>1</xdr:col>
                    <xdr:colOff>68580</xdr:colOff>
                    <xdr:row>28</xdr:row>
                    <xdr:rowOff>30480</xdr:rowOff>
                  </from>
                  <to>
                    <xdr:col>1</xdr:col>
                    <xdr:colOff>335280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optUnderstood4">
              <controlPr defaultSize="0" autoFill="0" autoLine="0" autoPict="0">
                <anchor moveWithCells="1">
                  <from>
                    <xdr:col>1</xdr:col>
                    <xdr:colOff>68580</xdr:colOff>
                    <xdr:row>29</xdr:row>
                    <xdr:rowOff>30480</xdr:rowOff>
                  </from>
                  <to>
                    <xdr:col>1</xdr:col>
                    <xdr:colOff>335280</xdr:colOff>
                    <xdr:row>29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fraUnderstands">
              <controlPr defaultSize="0" autoFill="0" autoPict="0">
                <anchor moveWithCells="1">
                  <from>
                    <xdr:col>0</xdr:col>
                    <xdr:colOff>419100</xdr:colOff>
                    <xdr:row>32</xdr:row>
                    <xdr:rowOff>15240</xdr:rowOff>
                  </from>
                  <to>
                    <xdr:col>1</xdr:col>
                    <xdr:colOff>358140</xdr:colOff>
                    <xdr:row>36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6" name="optUnderstands1">
              <controlPr defaultSize="0" autoFill="0" autoLine="0" autoPict="0">
                <anchor moveWithCells="1">
                  <from>
                    <xdr:col>1</xdr:col>
                    <xdr:colOff>68580</xdr:colOff>
                    <xdr:row>32</xdr:row>
                    <xdr:rowOff>30480</xdr:rowOff>
                  </from>
                  <to>
                    <xdr:col>1</xdr:col>
                    <xdr:colOff>335280</xdr:colOff>
                    <xdr:row>32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7" name="optUnderstands2">
              <controlPr defaultSize="0" autoFill="0" autoLine="0" autoPict="0">
                <anchor moveWithCells="1">
                  <from>
                    <xdr:col>1</xdr:col>
                    <xdr:colOff>68580</xdr:colOff>
                    <xdr:row>33</xdr:row>
                    <xdr:rowOff>30480</xdr:rowOff>
                  </from>
                  <to>
                    <xdr:col>1</xdr:col>
                    <xdr:colOff>335280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8" name="optUnderstands3">
              <controlPr defaultSize="0" autoFill="0" autoLine="0" autoPict="0">
                <anchor moveWithCells="1">
                  <from>
                    <xdr:col>1</xdr:col>
                    <xdr:colOff>68580</xdr:colOff>
                    <xdr:row>34</xdr:row>
                    <xdr:rowOff>30480</xdr:rowOff>
                  </from>
                  <to>
                    <xdr:col>1</xdr:col>
                    <xdr:colOff>335280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9" name="optUnderstands4">
              <controlPr defaultSize="0" autoFill="0" autoLine="0" autoPict="0">
                <anchor moveWithCells="1">
                  <from>
                    <xdr:col>1</xdr:col>
                    <xdr:colOff>68580</xdr:colOff>
                    <xdr:row>35</xdr:row>
                    <xdr:rowOff>30480</xdr:rowOff>
                  </from>
                  <to>
                    <xdr:col>1</xdr:col>
                    <xdr:colOff>335280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30" name="fraVision">
              <controlPr defaultSize="0" autoFill="0" autoPict="0">
                <anchor moveWithCells="1">
                  <from>
                    <xdr:col>0</xdr:col>
                    <xdr:colOff>419100</xdr:colOff>
                    <xdr:row>38</xdr:row>
                    <xdr:rowOff>15240</xdr:rowOff>
                  </from>
                  <to>
                    <xdr:col>1</xdr:col>
                    <xdr:colOff>358140</xdr:colOff>
                    <xdr:row>43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1" name="optVision1">
              <controlPr defaultSize="0" autoFill="0" autoLine="0" autoPict="0">
                <anchor moveWithCells="1">
                  <from>
                    <xdr:col>1</xdr:col>
                    <xdr:colOff>68580</xdr:colOff>
                    <xdr:row>38</xdr:row>
                    <xdr:rowOff>30480</xdr:rowOff>
                  </from>
                  <to>
                    <xdr:col>1</xdr:col>
                    <xdr:colOff>335280</xdr:colOff>
                    <xdr:row>38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2" name="optVision2">
              <controlPr defaultSize="0" autoFill="0" autoLine="0" autoPict="0">
                <anchor moveWithCells="1">
                  <from>
                    <xdr:col>1</xdr:col>
                    <xdr:colOff>68580</xdr:colOff>
                    <xdr:row>39</xdr:row>
                    <xdr:rowOff>30480</xdr:rowOff>
                  </from>
                  <to>
                    <xdr:col>1</xdr:col>
                    <xdr:colOff>335280</xdr:colOff>
                    <xdr:row>39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3" name="optVision3">
              <controlPr defaultSize="0" autoFill="0" autoLine="0" autoPict="0">
                <anchor moveWithCells="1">
                  <from>
                    <xdr:col>1</xdr:col>
                    <xdr:colOff>68580</xdr:colOff>
                    <xdr:row>40</xdr:row>
                    <xdr:rowOff>30480</xdr:rowOff>
                  </from>
                  <to>
                    <xdr:col>1</xdr:col>
                    <xdr:colOff>335280</xdr:colOff>
                    <xdr:row>40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4" name="optVision4">
              <controlPr defaultSize="0" autoFill="0" autoLine="0" autoPict="0">
                <anchor moveWithCells="1">
                  <from>
                    <xdr:col>1</xdr:col>
                    <xdr:colOff>68580</xdr:colOff>
                    <xdr:row>41</xdr:row>
                    <xdr:rowOff>30480</xdr:rowOff>
                  </from>
                  <to>
                    <xdr:col>1</xdr:col>
                    <xdr:colOff>335280</xdr:colOff>
                    <xdr:row>41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5" name="optVision5">
              <controlPr defaultSize="0" autoFill="0" autoLine="0" autoPict="0">
                <anchor moveWithCells="1">
                  <from>
                    <xdr:col>1</xdr:col>
                    <xdr:colOff>68580</xdr:colOff>
                    <xdr:row>42</xdr:row>
                    <xdr:rowOff>30480</xdr:rowOff>
                  </from>
                  <to>
                    <xdr:col>1</xdr:col>
                    <xdr:colOff>335280</xdr:colOff>
                    <xdr:row>42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7817-4F91-4D9D-B30D-8C6595E93554}">
  <sheetPr codeName="SectionE">
    <tabColor indexed="21"/>
    <pageSetUpPr autoPageBreaks="0"/>
  </sheetPr>
  <dimension ref="A1:U61"/>
  <sheetViews>
    <sheetView showGridLines="0" zoomScaleNormal="100" workbookViewId="0">
      <selection activeCell="B55" sqref="B55:N60"/>
    </sheetView>
  </sheetViews>
  <sheetFormatPr defaultColWidth="6.42578125" defaultRowHeight="18" customHeight="1" zeroHeight="1"/>
  <cols>
    <col min="1" max="1" width="6.5703125" style="12" customWidth="1"/>
    <col min="2" max="14" width="6.5703125" style="2" customWidth="1"/>
    <col min="15" max="15" width="6.42578125" style="2"/>
    <col min="16" max="16" width="28" style="3" hidden="1" customWidth="1"/>
    <col min="17" max="17" width="31.42578125" style="3" hidden="1" customWidth="1"/>
    <col min="18" max="18" width="5.5703125" style="4" hidden="1" customWidth="1"/>
    <col min="19" max="19" width="28.5703125" style="4" hidden="1" customWidth="1"/>
    <col min="20" max="20" width="5.5703125" style="4" hidden="1" customWidth="1"/>
    <col min="21" max="21" width="0" style="4" hidden="1" customWidth="1"/>
    <col min="22" max="16384" width="6.42578125" style="2"/>
  </cols>
  <sheetData>
    <row r="1" spans="1:20" ht="0.75" customHeight="1">
      <c r="A1" s="1"/>
    </row>
    <row r="2" spans="1:20" ht="35.1" customHeight="1">
      <c r="A2" s="30"/>
      <c r="E2" s="194" t="str">
        <f>IF(ClientInfo!rngAssessmentDate=0,"",ClientInfo!rngAssessmentDate)</f>
        <v/>
      </c>
      <c r="F2" s="194"/>
      <c r="I2" s="30" t="s">
        <v>125</v>
      </c>
      <c r="L2" s="2" t="str">
        <f>ClientInfo!rngLastName &amp; ", " &amp; ClientInfo!rngFirstName &amp; " " &amp; ClientInfo!rngMiddleInit</f>
        <v xml:space="preserve">,  </v>
      </c>
    </row>
    <row r="3" spans="1:20" ht="35.1" customHeight="1">
      <c r="A3" s="11" t="s">
        <v>328</v>
      </c>
    </row>
    <row r="4" spans="1:20" ht="18" customHeight="1"/>
    <row r="5" spans="1:20" ht="18" customHeight="1">
      <c r="A5" s="30" t="s">
        <v>329</v>
      </c>
      <c r="D5" s="12"/>
      <c r="E5" s="2" t="s">
        <v>330</v>
      </c>
      <c r="I5" s="16" t="s">
        <v>331</v>
      </c>
      <c r="Q5" s="3" t="s">
        <v>330</v>
      </c>
      <c r="R5" s="14" t="b">
        <v>1</v>
      </c>
    </row>
    <row r="6" spans="1:20" ht="18" customHeight="1"/>
    <row r="7" spans="1:20" ht="18" customHeight="1">
      <c r="A7" s="12">
        <v>1</v>
      </c>
      <c r="B7" s="13" t="s">
        <v>332</v>
      </c>
      <c r="P7" s="44" t="str">
        <f>B7</f>
        <v>Endocrine / Metabolic / Nutrition</v>
      </c>
    </row>
    <row r="8" spans="1:20" ht="18" customHeight="1">
      <c r="B8" s="12"/>
      <c r="C8" s="9" t="s">
        <v>333</v>
      </c>
      <c r="D8" s="9"/>
      <c r="E8" s="9"/>
      <c r="F8" s="9"/>
      <c r="G8" s="9"/>
      <c r="I8" s="12"/>
      <c r="J8" s="9" t="s">
        <v>334</v>
      </c>
      <c r="K8" s="9"/>
      <c r="Q8" s="3" t="str">
        <f>C8</f>
        <v>Diabetes mellitus</v>
      </c>
      <c r="R8" s="14" t="b">
        <v>0</v>
      </c>
      <c r="S8" s="3" t="str">
        <f>J8</f>
        <v>Hypothyroidism</v>
      </c>
      <c r="T8" s="14" t="b">
        <v>0</v>
      </c>
    </row>
    <row r="9" spans="1:20" ht="18" customHeight="1">
      <c r="B9" s="12"/>
      <c r="C9" s="9" t="s">
        <v>335</v>
      </c>
      <c r="D9" s="9"/>
      <c r="E9" s="9"/>
      <c r="F9" s="9"/>
      <c r="G9" s="9"/>
      <c r="Q9" s="3" t="str">
        <f>C9</f>
        <v>Hyperthyroidism</v>
      </c>
      <c r="R9" s="14" t="b">
        <v>0</v>
      </c>
    </row>
    <row r="10" spans="1:20" ht="18" customHeight="1">
      <c r="C10" s="9"/>
      <c r="D10" s="9"/>
      <c r="E10" s="9"/>
      <c r="F10" s="9"/>
      <c r="G10" s="9"/>
    </row>
    <row r="11" spans="1:20" ht="18" customHeight="1">
      <c r="A11" s="12">
        <v>2</v>
      </c>
      <c r="B11" s="13" t="s">
        <v>336</v>
      </c>
      <c r="P11" s="44" t="str">
        <f>B11</f>
        <v>Heart / Circulation</v>
      </c>
    </row>
    <row r="12" spans="1:20" ht="18" customHeight="1">
      <c r="B12" s="12"/>
      <c r="C12" s="9" t="s">
        <v>337</v>
      </c>
      <c r="D12" s="9"/>
      <c r="E12" s="9"/>
      <c r="F12" s="9"/>
      <c r="G12" s="9"/>
      <c r="I12" s="12"/>
      <c r="J12" s="9" t="s">
        <v>338</v>
      </c>
      <c r="K12" s="9"/>
      <c r="Q12" s="3" t="str">
        <f>C12</f>
        <v>Arteriosclerotic heart disease  ( ASHD )</v>
      </c>
      <c r="R12" s="14" t="b">
        <v>0</v>
      </c>
      <c r="S12" s="3" t="str">
        <f>J12</f>
        <v>Hypertension</v>
      </c>
      <c r="T12" s="14" t="b">
        <v>0</v>
      </c>
    </row>
    <row r="13" spans="1:20" ht="18" customHeight="1">
      <c r="B13" s="12"/>
      <c r="C13" s="9" t="s">
        <v>339</v>
      </c>
      <c r="D13" s="9"/>
      <c r="E13" s="9"/>
      <c r="F13" s="9"/>
      <c r="G13" s="9"/>
      <c r="I13" s="12"/>
      <c r="J13" s="9" t="s">
        <v>340</v>
      </c>
      <c r="K13" s="9"/>
      <c r="Q13" s="3" t="str">
        <f>C13</f>
        <v>Cardiac dysrhythmias</v>
      </c>
      <c r="R13" s="14" t="b">
        <v>0</v>
      </c>
      <c r="S13" s="3" t="str">
        <f>J13</f>
        <v>Hypotension</v>
      </c>
      <c r="T13" s="14" t="b">
        <v>0</v>
      </c>
    </row>
    <row r="14" spans="1:20" ht="18" customHeight="1">
      <c r="B14" s="12"/>
      <c r="C14" s="9" t="s">
        <v>341</v>
      </c>
      <c r="D14" s="9"/>
      <c r="E14" s="9"/>
      <c r="F14" s="9"/>
      <c r="G14" s="9"/>
      <c r="I14" s="12"/>
      <c r="J14" s="9" t="s">
        <v>342</v>
      </c>
      <c r="K14" s="9"/>
      <c r="Q14" s="3" t="str">
        <f>C14</f>
        <v>Congestive heart failure</v>
      </c>
      <c r="R14" s="14" t="b">
        <v>0</v>
      </c>
      <c r="S14" s="3" t="str">
        <f>J14</f>
        <v>Peripheral vascular disease</v>
      </c>
      <c r="T14" s="14" t="b">
        <v>0</v>
      </c>
    </row>
    <row r="15" spans="1:20" ht="18" customHeight="1">
      <c r="B15" s="12"/>
      <c r="C15" s="9" t="s">
        <v>343</v>
      </c>
      <c r="D15" s="9"/>
      <c r="E15" s="9"/>
      <c r="F15" s="9"/>
      <c r="G15" s="9"/>
      <c r="I15" s="12"/>
      <c r="J15" s="9" t="s">
        <v>344</v>
      </c>
      <c r="K15" s="9"/>
      <c r="Q15" s="3" t="str">
        <f>C15</f>
        <v>Deep vein thrombosis</v>
      </c>
      <c r="R15" s="14" t="b">
        <v>0</v>
      </c>
      <c r="S15" s="3" t="str">
        <f>J15</f>
        <v>Other cardiovascular disease</v>
      </c>
      <c r="T15" s="14" t="b">
        <v>0</v>
      </c>
    </row>
    <row r="16" spans="1:20" ht="18" customHeight="1"/>
    <row r="17" spans="1:20" ht="18" customHeight="1">
      <c r="A17" s="12">
        <v>3</v>
      </c>
      <c r="B17" s="13" t="s">
        <v>345</v>
      </c>
      <c r="P17" s="44" t="str">
        <f>B17</f>
        <v>Musculoskeletal</v>
      </c>
    </row>
    <row r="18" spans="1:20" ht="18" customHeight="1">
      <c r="B18" s="12"/>
      <c r="C18" s="9" t="s">
        <v>346</v>
      </c>
      <c r="D18" s="9"/>
      <c r="E18" s="9"/>
      <c r="F18" s="9"/>
      <c r="G18" s="9"/>
      <c r="I18" s="12"/>
      <c r="J18" s="9" t="s">
        <v>347</v>
      </c>
      <c r="K18" s="9"/>
      <c r="Q18" s="3" t="str">
        <f>C18</f>
        <v>Arthritis</v>
      </c>
      <c r="R18" s="14" t="b">
        <v>0</v>
      </c>
      <c r="S18" s="3" t="str">
        <f>J18</f>
        <v>Osteoporosis</v>
      </c>
      <c r="T18" s="14" t="b">
        <v>0</v>
      </c>
    </row>
    <row r="19" spans="1:20" ht="18" customHeight="1">
      <c r="B19" s="12"/>
      <c r="C19" s="9" t="s">
        <v>348</v>
      </c>
      <c r="D19" s="9"/>
      <c r="E19" s="9"/>
      <c r="F19" s="9"/>
      <c r="G19" s="9"/>
      <c r="I19" s="12"/>
      <c r="J19" s="9" t="s">
        <v>349</v>
      </c>
      <c r="K19" s="9"/>
      <c r="Q19" s="3" t="str">
        <f>C19</f>
        <v>Hip fracture</v>
      </c>
      <c r="R19" s="14" t="b">
        <v>0</v>
      </c>
      <c r="S19" s="3" t="str">
        <f>J19</f>
        <v>Pathological bone fracture</v>
      </c>
      <c r="T19" s="14" t="b">
        <v>0</v>
      </c>
    </row>
    <row r="20" spans="1:20" ht="18" customHeight="1">
      <c r="B20" s="12"/>
      <c r="C20" s="9" t="s">
        <v>350</v>
      </c>
      <c r="D20" s="9"/>
      <c r="E20" s="9"/>
      <c r="F20" s="9"/>
      <c r="G20" s="9"/>
      <c r="I20" s="12"/>
      <c r="J20" s="9" t="s">
        <v>351</v>
      </c>
      <c r="K20" s="9"/>
      <c r="Q20" s="3" t="str">
        <f>C20</f>
        <v>Missing limb</v>
      </c>
      <c r="R20" s="14" t="b">
        <v>0</v>
      </c>
      <c r="S20" s="3" t="str">
        <f>J20</f>
        <v>Contractures</v>
      </c>
      <c r="T20" s="14" t="b">
        <v>0</v>
      </c>
    </row>
    <row r="21" spans="1:20" ht="18" customHeight="1"/>
    <row r="22" spans="1:20" ht="18" customHeight="1">
      <c r="A22" s="12">
        <v>4</v>
      </c>
      <c r="B22" s="13" t="s">
        <v>352</v>
      </c>
      <c r="P22" s="44" t="str">
        <f>B22</f>
        <v>Neurological</v>
      </c>
    </row>
    <row r="23" spans="1:20" ht="18" customHeight="1">
      <c r="B23" s="12"/>
      <c r="C23" s="9" t="s">
        <v>353</v>
      </c>
      <c r="D23" s="9"/>
      <c r="E23" s="9"/>
      <c r="F23" s="9"/>
      <c r="G23" s="9"/>
      <c r="I23" s="12"/>
      <c r="J23" s="9" t="s">
        <v>354</v>
      </c>
      <c r="Q23" s="3" t="str">
        <f t="shared" ref="Q23:Q28" si="0">C23</f>
        <v>Alzheimer's disease</v>
      </c>
      <c r="R23" s="14" t="b">
        <v>0</v>
      </c>
      <c r="S23" s="3" t="str">
        <f t="shared" ref="S23:S28" si="1">J23</f>
        <v>Multiple sclerosis</v>
      </c>
      <c r="T23" s="14" t="b">
        <v>0</v>
      </c>
    </row>
    <row r="24" spans="1:20" ht="18" customHeight="1">
      <c r="B24" s="12"/>
      <c r="C24" s="9" t="s">
        <v>355</v>
      </c>
      <c r="D24" s="9"/>
      <c r="E24" s="9"/>
      <c r="F24" s="9"/>
      <c r="G24" s="9"/>
      <c r="I24" s="12"/>
      <c r="J24" s="9" t="s">
        <v>356</v>
      </c>
      <c r="Q24" s="3" t="str">
        <f t="shared" si="0"/>
        <v>Aphasia</v>
      </c>
      <c r="R24" s="14" t="b">
        <v>0</v>
      </c>
      <c r="S24" s="3" t="str">
        <f t="shared" si="1"/>
        <v>Paraplegia</v>
      </c>
      <c r="T24" s="14" t="b">
        <v>0</v>
      </c>
    </row>
    <row r="25" spans="1:20" ht="18" customHeight="1">
      <c r="B25" s="12"/>
      <c r="C25" s="9" t="s">
        <v>357</v>
      </c>
      <c r="D25" s="9"/>
      <c r="E25" s="9"/>
      <c r="F25" s="9"/>
      <c r="G25" s="9"/>
      <c r="I25" s="12"/>
      <c r="J25" s="9" t="s">
        <v>358</v>
      </c>
      <c r="Q25" s="3" t="str">
        <f t="shared" si="0"/>
        <v>Cerebral palsy</v>
      </c>
      <c r="R25" s="14" t="b">
        <v>0</v>
      </c>
      <c r="S25" s="3" t="str">
        <f t="shared" si="1"/>
        <v>Parkinson's disease</v>
      </c>
      <c r="T25" s="14" t="b">
        <v>0</v>
      </c>
    </row>
    <row r="26" spans="1:20" ht="18" customHeight="1">
      <c r="B26" s="12"/>
      <c r="C26" s="9" t="s">
        <v>359</v>
      </c>
      <c r="D26" s="9"/>
      <c r="E26" s="9"/>
      <c r="F26" s="9"/>
      <c r="G26" s="9"/>
      <c r="I26" s="12"/>
      <c r="J26" s="9" t="s">
        <v>360</v>
      </c>
      <c r="Q26" s="3" t="str">
        <f t="shared" si="0"/>
        <v>Cerebrovascular accident  ( stroke )</v>
      </c>
      <c r="R26" s="14" t="b">
        <v>0</v>
      </c>
      <c r="S26" s="3" t="str">
        <f t="shared" si="1"/>
        <v>Quadriplegia</v>
      </c>
      <c r="T26" s="14" t="b">
        <v>0</v>
      </c>
    </row>
    <row r="27" spans="1:20" ht="18" customHeight="1">
      <c r="B27" s="12"/>
      <c r="C27" s="9" t="s">
        <v>361</v>
      </c>
      <c r="D27" s="9"/>
      <c r="E27" s="9"/>
      <c r="F27" s="9"/>
      <c r="G27" s="9"/>
      <c r="I27" s="12"/>
      <c r="J27" s="9" t="s">
        <v>362</v>
      </c>
      <c r="Q27" s="3" t="str">
        <f t="shared" si="0"/>
        <v>Dementia other than Alzheimer's disease</v>
      </c>
      <c r="R27" s="14" t="b">
        <v>0</v>
      </c>
      <c r="S27" s="3" t="str">
        <f t="shared" si="1"/>
        <v>Seizure disorder</v>
      </c>
      <c r="T27" s="14" t="b">
        <v>0</v>
      </c>
    </row>
    <row r="28" spans="1:20" ht="18" customHeight="1">
      <c r="B28" s="12"/>
      <c r="C28" s="9" t="s">
        <v>363</v>
      </c>
      <c r="D28" s="9"/>
      <c r="E28" s="9"/>
      <c r="F28" s="9"/>
      <c r="G28" s="9"/>
      <c r="I28" s="12"/>
      <c r="J28" s="9" t="s">
        <v>364</v>
      </c>
      <c r="Q28" s="3" t="str">
        <f t="shared" si="0"/>
        <v>Hemiplegia / hemiparesis</v>
      </c>
      <c r="R28" s="14" t="b">
        <v>0</v>
      </c>
      <c r="S28" s="3" t="str">
        <f t="shared" si="1"/>
        <v>Transient ischemic attacks</v>
      </c>
      <c r="T28" s="14" t="b">
        <v>0</v>
      </c>
    </row>
    <row r="29" spans="1:20" ht="18" customHeight="1"/>
    <row r="30" spans="1:20" ht="18" customHeight="1">
      <c r="A30" s="12">
        <v>5</v>
      </c>
      <c r="B30" s="13" t="s">
        <v>365</v>
      </c>
      <c r="P30" s="44" t="str">
        <f>B30</f>
        <v>Psychiatric / Mood</v>
      </c>
    </row>
    <row r="31" spans="1:20" ht="18" customHeight="1">
      <c r="B31" s="12"/>
      <c r="C31" s="9" t="s">
        <v>366</v>
      </c>
      <c r="D31" s="9"/>
      <c r="E31" s="9"/>
      <c r="F31" s="9"/>
      <c r="G31" s="9"/>
      <c r="I31" s="12"/>
      <c r="J31" s="9" t="s">
        <v>367</v>
      </c>
      <c r="Q31" s="3" t="str">
        <f>C31</f>
        <v>Traumatic brain injury</v>
      </c>
      <c r="R31" s="14" t="b">
        <v>0</v>
      </c>
      <c r="S31" s="3" t="str">
        <f>J31</f>
        <v>Manic Depressive  ( Bipolar )</v>
      </c>
      <c r="T31" s="14" t="b">
        <v>0</v>
      </c>
    </row>
    <row r="32" spans="1:20" ht="18" customHeight="1">
      <c r="B32" s="12"/>
      <c r="C32" s="9" t="s">
        <v>368</v>
      </c>
      <c r="D32" s="9"/>
      <c r="E32" s="9"/>
      <c r="F32" s="9"/>
      <c r="G32" s="9"/>
      <c r="I32" s="12"/>
      <c r="J32" s="9" t="s">
        <v>369</v>
      </c>
      <c r="Q32" s="3" t="str">
        <f>C32</f>
        <v>Anxiety disorder</v>
      </c>
      <c r="R32" s="14" t="b">
        <v>0</v>
      </c>
      <c r="S32" s="3" t="str">
        <f>J32</f>
        <v>Schizophrenia</v>
      </c>
      <c r="T32" s="14" t="b">
        <v>0</v>
      </c>
    </row>
    <row r="33" spans="1:20" ht="18" customHeight="1">
      <c r="B33" s="12"/>
      <c r="C33" s="9" t="s">
        <v>370</v>
      </c>
      <c r="D33" s="9"/>
      <c r="E33" s="9"/>
      <c r="F33" s="9"/>
      <c r="G33" s="9"/>
      <c r="I33" s="12"/>
      <c r="J33" s="9" t="s">
        <v>371</v>
      </c>
      <c r="Q33" s="3" t="str">
        <f>C33</f>
        <v>Depression</v>
      </c>
      <c r="R33" s="14" t="b">
        <v>0</v>
      </c>
      <c r="S33" s="3" t="str">
        <f>J33</f>
        <v>Other psychiatric diagnosis</v>
      </c>
      <c r="T33" s="14" t="b">
        <v>0</v>
      </c>
    </row>
    <row r="34" spans="1:20" ht="18" customHeight="1">
      <c r="D34" s="9"/>
      <c r="E34" s="9"/>
      <c r="F34" s="9"/>
      <c r="G34" s="9"/>
      <c r="J34" s="45" t="s">
        <v>372</v>
      </c>
    </row>
    <row r="35" spans="1:20" ht="18" customHeight="1">
      <c r="A35" s="12">
        <v>6</v>
      </c>
      <c r="B35" s="13" t="s">
        <v>373</v>
      </c>
      <c r="P35" s="44" t="str">
        <f>B35</f>
        <v>Pulmonary</v>
      </c>
    </row>
    <row r="36" spans="1:20" ht="18" customHeight="1">
      <c r="B36" s="12"/>
      <c r="C36" s="9" t="s">
        <v>374</v>
      </c>
      <c r="D36" s="9"/>
      <c r="E36" s="9"/>
      <c r="F36" s="9"/>
      <c r="G36" s="9"/>
      <c r="I36" s="12"/>
      <c r="J36" s="9" t="s">
        <v>375</v>
      </c>
      <c r="Q36" s="3" t="str">
        <f>C36</f>
        <v>Asthma</v>
      </c>
      <c r="R36" s="14" t="b">
        <v>0</v>
      </c>
      <c r="S36" s="3" t="str">
        <f>J36</f>
        <v>Emphysema / COPD</v>
      </c>
      <c r="T36" s="14" t="b">
        <v>0</v>
      </c>
    </row>
    <row r="37" spans="1:20" ht="18" customHeight="1"/>
    <row r="38" spans="1:20" ht="18" customHeight="1">
      <c r="A38" s="12">
        <v>7</v>
      </c>
      <c r="B38" s="13" t="s">
        <v>376</v>
      </c>
      <c r="P38" s="44" t="str">
        <f>B38</f>
        <v>Sensory</v>
      </c>
    </row>
    <row r="39" spans="1:20" ht="18" customHeight="1">
      <c r="B39" s="12"/>
      <c r="C39" s="9" t="s">
        <v>377</v>
      </c>
      <c r="D39" s="9"/>
      <c r="E39" s="9"/>
      <c r="F39" s="9"/>
      <c r="G39" s="9"/>
      <c r="I39" s="12"/>
      <c r="J39" s="9" t="s">
        <v>378</v>
      </c>
      <c r="Q39" s="3" t="str">
        <f>C39</f>
        <v>Cataracts</v>
      </c>
      <c r="R39" s="14" t="b">
        <v>0</v>
      </c>
      <c r="S39" s="3" t="str">
        <f>J39</f>
        <v>Glaucoma</v>
      </c>
      <c r="T39" s="14" t="b">
        <v>0</v>
      </c>
    </row>
    <row r="40" spans="1:20" ht="18" customHeight="1">
      <c r="B40" s="12"/>
      <c r="C40" s="9" t="s">
        <v>379</v>
      </c>
      <c r="D40" s="9"/>
      <c r="E40" s="9"/>
      <c r="F40" s="9"/>
      <c r="G40" s="9"/>
      <c r="I40" s="12"/>
      <c r="J40" s="9" t="s">
        <v>380</v>
      </c>
      <c r="Q40" s="3" t="str">
        <f>C40</f>
        <v>Diabetic retinopathy</v>
      </c>
      <c r="R40" s="14" t="b">
        <v>0</v>
      </c>
      <c r="S40" s="3" t="str">
        <f>J40</f>
        <v>Macular degeneration</v>
      </c>
      <c r="T40" s="14" t="b">
        <v>0</v>
      </c>
    </row>
    <row r="41" spans="1:20" ht="18" customHeight="1"/>
    <row r="42" spans="1:20" ht="18" customHeight="1">
      <c r="A42" s="12">
        <v>8</v>
      </c>
      <c r="B42" s="13" t="s">
        <v>30</v>
      </c>
      <c r="P42" s="44" t="str">
        <f>B42</f>
        <v>Other</v>
      </c>
    </row>
    <row r="43" spans="1:20" ht="18" customHeight="1">
      <c r="B43" s="12"/>
      <c r="C43" s="9" t="s">
        <v>381</v>
      </c>
      <c r="D43" s="9"/>
      <c r="E43" s="9"/>
      <c r="F43" s="9"/>
      <c r="G43" s="9"/>
      <c r="I43" s="12"/>
      <c r="J43" s="9" t="s">
        <v>382</v>
      </c>
      <c r="Q43" s="3" t="str">
        <f>C43</f>
        <v>Anemia</v>
      </c>
      <c r="R43" s="14" t="b">
        <v>0</v>
      </c>
      <c r="S43" s="3" t="str">
        <f>J43</f>
        <v>Developmental Disability</v>
      </c>
      <c r="T43" s="14" t="b">
        <v>0</v>
      </c>
    </row>
    <row r="44" spans="1:20" ht="18" customHeight="1">
      <c r="B44" s="12"/>
      <c r="C44" s="9" t="s">
        <v>383</v>
      </c>
      <c r="D44" s="9"/>
      <c r="E44" s="9"/>
      <c r="F44" s="9"/>
      <c r="G44" s="9"/>
      <c r="I44" s="12"/>
      <c r="J44" s="9" t="s">
        <v>384</v>
      </c>
      <c r="Q44" s="3" t="str">
        <f>C44</f>
        <v>Cancer</v>
      </c>
      <c r="R44" s="14" t="b">
        <v>0</v>
      </c>
      <c r="S44" s="3" t="str">
        <f>J44</f>
        <v>Substance abuse</v>
      </c>
      <c r="T44" s="14" t="b">
        <v>0</v>
      </c>
    </row>
    <row r="45" spans="1:20" ht="18" customHeight="1">
      <c r="B45" s="12"/>
      <c r="C45" s="9" t="s">
        <v>385</v>
      </c>
      <c r="D45" s="9"/>
      <c r="E45" s="9"/>
      <c r="F45" s="9"/>
      <c r="G45" s="9"/>
      <c r="I45" s="12"/>
      <c r="J45" s="9" t="s">
        <v>386</v>
      </c>
      <c r="Q45" s="3" t="str">
        <f>C45</f>
        <v>Renal failure</v>
      </c>
      <c r="R45" s="14" t="b">
        <v>0</v>
      </c>
      <c r="S45" s="3" t="str">
        <f>J45</f>
        <v>Explicit terminal prognosis</v>
      </c>
      <c r="T45" s="14" t="b">
        <v>0</v>
      </c>
    </row>
    <row r="46" spans="1:20" ht="18" customHeight="1">
      <c r="B46" s="12"/>
      <c r="C46" s="9" t="s">
        <v>387</v>
      </c>
      <c r="D46" s="9"/>
      <c r="E46" s="9"/>
      <c r="F46" s="9"/>
      <c r="G46" s="9"/>
      <c r="I46" s="12"/>
      <c r="J46" s="9" t="s">
        <v>30</v>
      </c>
      <c r="Q46" s="3" t="str">
        <f>C46</f>
        <v>Active Tuberculosis</v>
      </c>
      <c r="R46" s="14" t="b">
        <v>0</v>
      </c>
      <c r="S46" s="3" t="str">
        <f>J46</f>
        <v>Other</v>
      </c>
      <c r="T46" s="14" t="b">
        <v>0</v>
      </c>
    </row>
    <row r="47" spans="1:20" ht="18" customHeight="1">
      <c r="B47" s="12"/>
      <c r="C47" s="9" t="s">
        <v>388</v>
      </c>
      <c r="D47" s="9"/>
      <c r="E47" s="9"/>
      <c r="F47" s="9"/>
      <c r="G47" s="9"/>
      <c r="Q47" s="3" t="str">
        <f>C47</f>
        <v>HIV</v>
      </c>
      <c r="R47" s="14" t="b">
        <v>0</v>
      </c>
    </row>
    <row r="48" spans="1:20" ht="18" customHeight="1"/>
    <row r="49" spans="1:20" ht="18" customHeight="1">
      <c r="A49" s="30" t="s">
        <v>389</v>
      </c>
      <c r="D49" s="12"/>
      <c r="E49" s="2" t="s">
        <v>390</v>
      </c>
      <c r="I49" s="16" t="s">
        <v>331</v>
      </c>
      <c r="Q49" s="3" t="s">
        <v>390</v>
      </c>
      <c r="R49" s="14" t="b">
        <v>0</v>
      </c>
    </row>
    <row r="50" spans="1:20" ht="18" customHeight="1"/>
    <row r="51" spans="1:20" ht="18" customHeight="1">
      <c r="B51" s="12"/>
      <c r="C51" s="9" t="s">
        <v>391</v>
      </c>
      <c r="D51" s="9"/>
      <c r="E51" s="9"/>
      <c r="F51" s="9"/>
      <c r="G51" s="9"/>
      <c r="I51" s="12"/>
      <c r="J51" s="9" t="s">
        <v>392</v>
      </c>
      <c r="Q51" s="3" t="str">
        <f>C51</f>
        <v>Respiratory infections</v>
      </c>
      <c r="R51" s="14" t="b">
        <v>0</v>
      </c>
      <c r="S51" s="3" t="str">
        <f>J51</f>
        <v>Urinary tract infection in last 30 days</v>
      </c>
      <c r="T51" s="14" t="b">
        <v>0</v>
      </c>
    </row>
    <row r="52" spans="1:20" ht="18" customHeight="1">
      <c r="B52" s="12"/>
      <c r="C52" s="9" t="s">
        <v>393</v>
      </c>
      <c r="D52" s="9"/>
      <c r="E52" s="9"/>
      <c r="F52" s="9"/>
      <c r="G52" s="9"/>
      <c r="I52" s="12"/>
      <c r="J52" s="9" t="s">
        <v>394</v>
      </c>
      <c r="Q52" s="3" t="str">
        <f>C52</f>
        <v>MRSA</v>
      </c>
      <c r="R52" s="14" t="b">
        <v>0</v>
      </c>
      <c r="S52" s="3" t="str">
        <f>J52</f>
        <v>Wound infection</v>
      </c>
      <c r="T52" s="14" t="b">
        <v>0</v>
      </c>
    </row>
    <row r="53" spans="1:20" ht="18" customHeight="1">
      <c r="B53" s="12"/>
      <c r="C53" s="9"/>
      <c r="D53" s="9"/>
      <c r="E53" s="9"/>
      <c r="F53" s="9"/>
      <c r="G53" s="9"/>
      <c r="I53" s="12"/>
      <c r="J53" s="9"/>
      <c r="R53" s="46"/>
      <c r="S53" s="3"/>
      <c r="T53" s="46"/>
    </row>
    <row r="54" spans="1:20" ht="18" customHeight="1">
      <c r="A54" s="7" t="s">
        <v>124</v>
      </c>
      <c r="B54" s="12"/>
      <c r="C54" s="9"/>
      <c r="D54" s="9"/>
      <c r="E54" s="9"/>
      <c r="F54" s="9"/>
      <c r="G54" s="9"/>
      <c r="I54" s="12"/>
      <c r="J54" s="9"/>
      <c r="R54" s="46"/>
      <c r="S54" s="3"/>
      <c r="T54" s="46"/>
    </row>
    <row r="55" spans="1:20" ht="18" customHeight="1">
      <c r="A55" s="42"/>
      <c r="B55" s="195"/>
      <c r="C55" s="196"/>
      <c r="D55" s="196"/>
      <c r="E55" s="196"/>
      <c r="F55" s="196"/>
      <c r="G55" s="196"/>
      <c r="H55" s="196"/>
      <c r="I55" s="196"/>
      <c r="J55" s="196"/>
      <c r="K55" s="196"/>
      <c r="L55" s="196"/>
      <c r="M55" s="196"/>
      <c r="N55" s="197"/>
      <c r="R55" s="46"/>
      <c r="S55" s="3"/>
      <c r="T55" s="46"/>
    </row>
    <row r="56" spans="1:20" ht="18" customHeight="1">
      <c r="A56" s="42"/>
      <c r="B56" s="209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8"/>
      <c r="R56" s="46"/>
      <c r="S56" s="3"/>
      <c r="T56" s="46"/>
    </row>
    <row r="57" spans="1:20" ht="18" customHeight="1">
      <c r="B57" s="209"/>
      <c r="C57" s="192"/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8"/>
      <c r="R57" s="46"/>
      <c r="S57" s="3"/>
      <c r="T57" s="46"/>
    </row>
    <row r="58" spans="1:20" ht="18" customHeight="1">
      <c r="B58" s="209"/>
      <c r="C58" s="192"/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8"/>
      <c r="R58" s="46"/>
      <c r="S58" s="3"/>
      <c r="T58" s="46"/>
    </row>
    <row r="59" spans="1:20" ht="18" customHeight="1">
      <c r="B59" s="209"/>
      <c r="C59" s="192"/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8"/>
      <c r="R59" s="46"/>
      <c r="S59" s="3"/>
      <c r="T59" s="46"/>
    </row>
    <row r="60" spans="1:20" ht="18" customHeight="1">
      <c r="B60" s="362"/>
      <c r="C60" s="363"/>
      <c r="D60" s="363"/>
      <c r="E60" s="363"/>
      <c r="F60" s="363"/>
      <c r="G60" s="363"/>
      <c r="H60" s="363"/>
      <c r="I60" s="363"/>
      <c r="J60" s="363"/>
      <c r="K60" s="363"/>
      <c r="L60" s="363"/>
      <c r="M60" s="363"/>
      <c r="N60" s="364"/>
      <c r="R60" s="46"/>
      <c r="S60" s="3"/>
      <c r="T60" s="46"/>
    </row>
    <row r="61" spans="1:20" ht="18" customHeight="1">
      <c r="D61" s="9"/>
      <c r="E61" s="9"/>
      <c r="F61" s="9"/>
      <c r="G61" s="9"/>
    </row>
  </sheetData>
  <sheetProtection algorithmName="SHA-512" hashValue="bfcckuV0OWTblwNAWzGSZQDpOvd/huLOyA2ebYhfIhqQJEn5sir0FrAQetMbSnFPGDL23WKuVUG1nryHF/dF6g==" saltValue="QDguwyuFalGuUQFkPTajUg==" spinCount="100000" sheet="1" selectLockedCells="1"/>
  <mergeCells count="2">
    <mergeCell ref="E2:F2"/>
    <mergeCell ref="B55:N60"/>
  </mergeCells>
  <printOptions horizontalCentered="1"/>
  <pageMargins left="0.5" right="0.5" top="0.75" bottom="0.5" header="0.25" footer="0.25"/>
  <pageSetup scale="70" fitToHeight="0" orientation="portrait" r:id="rId1"/>
  <headerFooter alignWithMargins="0">
    <oddFooter>&amp;C&amp;"Arial,Bold"&amp;8SECTION E : Page &amp;P</oddFooter>
  </headerFooter>
  <rowBreaks count="1" manualBreakCount="1">
    <brk id="52" max="16383" man="1"/>
  </rowBreaks>
  <colBreaks count="1" manualBreakCount="1">
    <brk id="15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bxNoDiagnosis">
              <controlPr defaultSize="0" autoFill="0" autoLine="0" autoPict="0">
                <anchor moveWithCells="1">
                  <from>
                    <xdr:col>3</xdr:col>
                    <xdr:colOff>68580</xdr:colOff>
                    <xdr:row>4</xdr:row>
                    <xdr:rowOff>30480</xdr:rowOff>
                  </from>
                  <to>
                    <xdr:col>3</xdr:col>
                    <xdr:colOff>335280</xdr:colOff>
                    <xdr:row>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bxDiabetes">
              <controlPr defaultSize="0" autoFill="0" autoLine="0" autoPict="0">
                <anchor moveWithCells="1">
                  <from>
                    <xdr:col>1</xdr:col>
                    <xdr:colOff>68580</xdr:colOff>
                    <xdr:row>7</xdr:row>
                    <xdr:rowOff>30480</xdr:rowOff>
                  </from>
                  <to>
                    <xdr:col>1</xdr:col>
                    <xdr:colOff>335280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bxHyperthyroidism">
              <controlPr defaultSize="0" autoFill="0" autoLine="0" autoPict="0">
                <anchor moveWithCells="1">
                  <from>
                    <xdr:col>1</xdr:col>
                    <xdr:colOff>68580</xdr:colOff>
                    <xdr:row>8</xdr:row>
                    <xdr:rowOff>30480</xdr:rowOff>
                  </from>
                  <to>
                    <xdr:col>1</xdr:col>
                    <xdr:colOff>335280</xdr:colOff>
                    <xdr:row>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bxHypothyroidism">
              <controlPr defaultSize="0" autoFill="0" autoLine="0" autoPict="0">
                <anchor moveWithCells="1">
                  <from>
                    <xdr:col>8</xdr:col>
                    <xdr:colOff>68580</xdr:colOff>
                    <xdr:row>7</xdr:row>
                    <xdr:rowOff>30480</xdr:rowOff>
                  </from>
                  <to>
                    <xdr:col>8</xdr:col>
                    <xdr:colOff>335280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bxASHD">
              <controlPr defaultSize="0" autoFill="0" autoLine="0" autoPict="0">
                <anchor moveWithCells="1">
                  <from>
                    <xdr:col>1</xdr:col>
                    <xdr:colOff>68580</xdr:colOff>
                    <xdr:row>11</xdr:row>
                    <xdr:rowOff>30480</xdr:rowOff>
                  </from>
                  <to>
                    <xdr:col>1</xdr:col>
                    <xdr:colOff>335280</xdr:colOff>
                    <xdr:row>11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bxDysrhythmias">
              <controlPr defaultSize="0" autoFill="0" autoLine="0" autoPict="0">
                <anchor moveWithCells="1">
                  <from>
                    <xdr:col>1</xdr:col>
                    <xdr:colOff>68580</xdr:colOff>
                    <xdr:row>12</xdr:row>
                    <xdr:rowOff>30480</xdr:rowOff>
                  </from>
                  <to>
                    <xdr:col>1</xdr:col>
                    <xdr:colOff>335280</xdr:colOff>
                    <xdr:row>12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bxHeartFailure">
              <controlPr defaultSize="0" autoFill="0" autoLine="0" autoPict="0">
                <anchor moveWithCells="1">
                  <from>
                    <xdr:col>1</xdr:col>
                    <xdr:colOff>68580</xdr:colOff>
                    <xdr:row>13</xdr:row>
                    <xdr:rowOff>30480</xdr:rowOff>
                  </from>
                  <to>
                    <xdr:col>1</xdr:col>
                    <xdr:colOff>335280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bxThrombosis">
              <controlPr defaultSize="0" autoFill="0" autoLine="0" autoPict="0">
                <anchor moveWithCells="1">
                  <from>
                    <xdr:col>1</xdr:col>
                    <xdr:colOff>68580</xdr:colOff>
                    <xdr:row>14</xdr:row>
                    <xdr:rowOff>30480</xdr:rowOff>
                  </from>
                  <to>
                    <xdr:col>1</xdr:col>
                    <xdr:colOff>335280</xdr:colOff>
                    <xdr:row>14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bxHypertension">
              <controlPr defaultSize="0" autoFill="0" autoLine="0" autoPict="0">
                <anchor moveWithCells="1">
                  <from>
                    <xdr:col>8</xdr:col>
                    <xdr:colOff>68580</xdr:colOff>
                    <xdr:row>11</xdr:row>
                    <xdr:rowOff>30480</xdr:rowOff>
                  </from>
                  <to>
                    <xdr:col>8</xdr:col>
                    <xdr:colOff>335280</xdr:colOff>
                    <xdr:row>11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bxHypotension">
              <controlPr defaultSize="0" autoFill="0" autoLine="0" autoPict="0">
                <anchor moveWithCells="1">
                  <from>
                    <xdr:col>8</xdr:col>
                    <xdr:colOff>68580</xdr:colOff>
                    <xdr:row>12</xdr:row>
                    <xdr:rowOff>30480</xdr:rowOff>
                  </from>
                  <to>
                    <xdr:col>8</xdr:col>
                    <xdr:colOff>335280</xdr:colOff>
                    <xdr:row>12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bxVascularDisease">
              <controlPr defaultSize="0" autoFill="0" autoLine="0" autoPict="0">
                <anchor moveWithCells="1">
                  <from>
                    <xdr:col>8</xdr:col>
                    <xdr:colOff>68580</xdr:colOff>
                    <xdr:row>13</xdr:row>
                    <xdr:rowOff>30480</xdr:rowOff>
                  </from>
                  <to>
                    <xdr:col>8</xdr:col>
                    <xdr:colOff>335280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bxOtherCardiovascular">
              <controlPr defaultSize="0" autoFill="0" autoLine="0" autoPict="0">
                <anchor moveWithCells="1">
                  <from>
                    <xdr:col>8</xdr:col>
                    <xdr:colOff>68580</xdr:colOff>
                    <xdr:row>14</xdr:row>
                    <xdr:rowOff>30480</xdr:rowOff>
                  </from>
                  <to>
                    <xdr:col>8</xdr:col>
                    <xdr:colOff>335280</xdr:colOff>
                    <xdr:row>14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bxArthritis">
              <controlPr defaultSize="0" autoFill="0" autoLine="0" autoPict="0">
                <anchor moveWithCells="1">
                  <from>
                    <xdr:col>1</xdr:col>
                    <xdr:colOff>68580</xdr:colOff>
                    <xdr:row>17</xdr:row>
                    <xdr:rowOff>30480</xdr:rowOff>
                  </from>
                  <to>
                    <xdr:col>1</xdr:col>
                    <xdr:colOff>335280</xdr:colOff>
                    <xdr:row>17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bxHipFracture">
              <controlPr defaultSize="0" autoFill="0" autoLine="0" autoPict="0">
                <anchor moveWithCells="1">
                  <from>
                    <xdr:col>1</xdr:col>
                    <xdr:colOff>68580</xdr:colOff>
                    <xdr:row>18</xdr:row>
                    <xdr:rowOff>30480</xdr:rowOff>
                  </from>
                  <to>
                    <xdr:col>1</xdr:col>
                    <xdr:colOff>335280</xdr:colOff>
                    <xdr:row>18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bxMissingLimb">
              <controlPr defaultSize="0" autoFill="0" autoLine="0" autoPict="0">
                <anchor moveWithCells="1">
                  <from>
                    <xdr:col>1</xdr:col>
                    <xdr:colOff>68580</xdr:colOff>
                    <xdr:row>19</xdr:row>
                    <xdr:rowOff>30480</xdr:rowOff>
                  </from>
                  <to>
                    <xdr:col>1</xdr:col>
                    <xdr:colOff>335280</xdr:colOff>
                    <xdr:row>19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bxOsteoporosis">
              <controlPr defaultSize="0" autoFill="0" autoLine="0" autoPict="0">
                <anchor moveWithCells="1">
                  <from>
                    <xdr:col>8</xdr:col>
                    <xdr:colOff>68580</xdr:colOff>
                    <xdr:row>17</xdr:row>
                    <xdr:rowOff>30480</xdr:rowOff>
                  </from>
                  <to>
                    <xdr:col>8</xdr:col>
                    <xdr:colOff>335280</xdr:colOff>
                    <xdr:row>17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bxPathologicalFracture">
              <controlPr defaultSize="0" autoFill="0" autoLine="0" autoPict="0">
                <anchor moveWithCells="1">
                  <from>
                    <xdr:col>8</xdr:col>
                    <xdr:colOff>68580</xdr:colOff>
                    <xdr:row>18</xdr:row>
                    <xdr:rowOff>30480</xdr:rowOff>
                  </from>
                  <to>
                    <xdr:col>8</xdr:col>
                    <xdr:colOff>335280</xdr:colOff>
                    <xdr:row>18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cbxContractures">
              <controlPr defaultSize="0" autoFill="0" autoLine="0" autoPict="0">
                <anchor moveWithCells="1">
                  <from>
                    <xdr:col>8</xdr:col>
                    <xdr:colOff>68580</xdr:colOff>
                    <xdr:row>19</xdr:row>
                    <xdr:rowOff>30480</xdr:rowOff>
                  </from>
                  <to>
                    <xdr:col>8</xdr:col>
                    <xdr:colOff>335280</xdr:colOff>
                    <xdr:row>19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cbxAlzheimers">
              <controlPr defaultSize="0" autoFill="0" autoLine="0" autoPict="0">
                <anchor moveWithCells="1">
                  <from>
                    <xdr:col>1</xdr:col>
                    <xdr:colOff>68580</xdr:colOff>
                    <xdr:row>22</xdr:row>
                    <xdr:rowOff>30480</xdr:rowOff>
                  </from>
                  <to>
                    <xdr:col>1</xdr:col>
                    <xdr:colOff>335280</xdr:colOff>
                    <xdr:row>22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cbxAphasia">
              <controlPr defaultSize="0" autoFill="0" autoLine="0" autoPict="0">
                <anchor moveWithCells="1">
                  <from>
                    <xdr:col>1</xdr:col>
                    <xdr:colOff>68580</xdr:colOff>
                    <xdr:row>23</xdr:row>
                    <xdr:rowOff>30480</xdr:rowOff>
                  </from>
                  <to>
                    <xdr:col>1</xdr:col>
                    <xdr:colOff>335280</xdr:colOff>
                    <xdr:row>23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bxCerebralPalsy">
              <controlPr defaultSize="0" autoFill="0" autoLine="0" autoPict="0">
                <anchor moveWithCells="1">
                  <from>
                    <xdr:col>1</xdr:col>
                    <xdr:colOff>68580</xdr:colOff>
                    <xdr:row>24</xdr:row>
                    <xdr:rowOff>30480</xdr:rowOff>
                  </from>
                  <to>
                    <xdr:col>1</xdr:col>
                    <xdr:colOff>335280</xdr:colOff>
                    <xdr:row>24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bxStroke">
              <controlPr defaultSize="0" autoFill="0" autoLine="0" autoPict="0">
                <anchor moveWithCells="1">
                  <from>
                    <xdr:col>1</xdr:col>
                    <xdr:colOff>68580</xdr:colOff>
                    <xdr:row>25</xdr:row>
                    <xdr:rowOff>30480</xdr:rowOff>
                  </from>
                  <to>
                    <xdr:col>1</xdr:col>
                    <xdr:colOff>335280</xdr:colOff>
                    <xdr:row>25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bxDementia">
              <controlPr defaultSize="0" autoFill="0" autoLine="0" autoPict="0">
                <anchor moveWithCells="1">
                  <from>
                    <xdr:col>1</xdr:col>
                    <xdr:colOff>68580</xdr:colOff>
                    <xdr:row>26</xdr:row>
                    <xdr:rowOff>30480</xdr:rowOff>
                  </from>
                  <to>
                    <xdr:col>1</xdr:col>
                    <xdr:colOff>335280</xdr:colOff>
                    <xdr:row>26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bxHemiplegia">
              <controlPr defaultSize="0" autoFill="0" autoLine="0" autoPict="0">
                <anchor moveWithCells="1">
                  <from>
                    <xdr:col>1</xdr:col>
                    <xdr:colOff>68580</xdr:colOff>
                    <xdr:row>27</xdr:row>
                    <xdr:rowOff>30480</xdr:rowOff>
                  </from>
                  <to>
                    <xdr:col>1</xdr:col>
                    <xdr:colOff>335280</xdr:colOff>
                    <xdr:row>27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bxMultipleSclerosis">
              <controlPr defaultSize="0" autoFill="0" autoLine="0" autoPict="0">
                <anchor moveWithCells="1">
                  <from>
                    <xdr:col>8</xdr:col>
                    <xdr:colOff>68580</xdr:colOff>
                    <xdr:row>22</xdr:row>
                    <xdr:rowOff>30480</xdr:rowOff>
                  </from>
                  <to>
                    <xdr:col>8</xdr:col>
                    <xdr:colOff>335280</xdr:colOff>
                    <xdr:row>22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cbxParaplegia">
              <controlPr defaultSize="0" autoFill="0" autoLine="0" autoPict="0">
                <anchor moveWithCells="1">
                  <from>
                    <xdr:col>8</xdr:col>
                    <xdr:colOff>68580</xdr:colOff>
                    <xdr:row>23</xdr:row>
                    <xdr:rowOff>30480</xdr:rowOff>
                  </from>
                  <to>
                    <xdr:col>8</xdr:col>
                    <xdr:colOff>335280</xdr:colOff>
                    <xdr:row>23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cbxParkinsons">
              <controlPr defaultSize="0" autoFill="0" autoLine="0" autoPict="0">
                <anchor moveWithCells="1">
                  <from>
                    <xdr:col>8</xdr:col>
                    <xdr:colOff>68580</xdr:colOff>
                    <xdr:row>24</xdr:row>
                    <xdr:rowOff>30480</xdr:rowOff>
                  </from>
                  <to>
                    <xdr:col>8</xdr:col>
                    <xdr:colOff>335280</xdr:colOff>
                    <xdr:row>24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cbxQuadriplegia">
              <controlPr defaultSize="0" autoFill="0" autoLine="0" autoPict="0">
                <anchor moveWithCells="1">
                  <from>
                    <xdr:col>8</xdr:col>
                    <xdr:colOff>68580</xdr:colOff>
                    <xdr:row>25</xdr:row>
                    <xdr:rowOff>30480</xdr:rowOff>
                  </from>
                  <to>
                    <xdr:col>8</xdr:col>
                    <xdr:colOff>335280</xdr:colOff>
                    <xdr:row>25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2" name="cbxSeizureDisorder">
              <controlPr defaultSize="0" autoFill="0" autoLine="0" autoPict="0">
                <anchor moveWithCells="1">
                  <from>
                    <xdr:col>8</xdr:col>
                    <xdr:colOff>68580</xdr:colOff>
                    <xdr:row>26</xdr:row>
                    <xdr:rowOff>30480</xdr:rowOff>
                  </from>
                  <to>
                    <xdr:col>8</xdr:col>
                    <xdr:colOff>335280</xdr:colOff>
                    <xdr:row>26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3" name="cbxIschemicAttacks">
              <controlPr defaultSize="0" autoFill="0" autoLine="0" autoPict="0">
                <anchor moveWithCells="1">
                  <from>
                    <xdr:col>8</xdr:col>
                    <xdr:colOff>68580</xdr:colOff>
                    <xdr:row>27</xdr:row>
                    <xdr:rowOff>30480</xdr:rowOff>
                  </from>
                  <to>
                    <xdr:col>8</xdr:col>
                    <xdr:colOff>335280</xdr:colOff>
                    <xdr:row>27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4" name="cbxBrainTrauma">
              <controlPr defaultSize="0" autoFill="0" autoLine="0" autoPict="0">
                <anchor moveWithCells="1">
                  <from>
                    <xdr:col>1</xdr:col>
                    <xdr:colOff>68580</xdr:colOff>
                    <xdr:row>30</xdr:row>
                    <xdr:rowOff>30480</xdr:rowOff>
                  </from>
                  <to>
                    <xdr:col>1</xdr:col>
                    <xdr:colOff>335280</xdr:colOff>
                    <xdr:row>30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5" name="cbxAnxietyDisorder">
              <controlPr defaultSize="0" autoFill="0" autoLine="0" autoPict="0">
                <anchor moveWithCells="1">
                  <from>
                    <xdr:col>1</xdr:col>
                    <xdr:colOff>68580</xdr:colOff>
                    <xdr:row>31</xdr:row>
                    <xdr:rowOff>30480</xdr:rowOff>
                  </from>
                  <to>
                    <xdr:col>1</xdr:col>
                    <xdr:colOff>335280</xdr:colOff>
                    <xdr:row>31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6" name="cbxDepression">
              <controlPr defaultSize="0" autoFill="0" autoLine="0" autoPict="0">
                <anchor moveWithCells="1">
                  <from>
                    <xdr:col>1</xdr:col>
                    <xdr:colOff>68580</xdr:colOff>
                    <xdr:row>32</xdr:row>
                    <xdr:rowOff>30480</xdr:rowOff>
                  </from>
                  <to>
                    <xdr:col>1</xdr:col>
                    <xdr:colOff>335280</xdr:colOff>
                    <xdr:row>32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7" name="cbxBipolar">
              <controlPr defaultSize="0" autoFill="0" autoLine="0" autoPict="0">
                <anchor moveWithCells="1">
                  <from>
                    <xdr:col>8</xdr:col>
                    <xdr:colOff>68580</xdr:colOff>
                    <xdr:row>30</xdr:row>
                    <xdr:rowOff>30480</xdr:rowOff>
                  </from>
                  <to>
                    <xdr:col>8</xdr:col>
                    <xdr:colOff>335280</xdr:colOff>
                    <xdr:row>30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8" name="cbxSchizophrenia">
              <controlPr defaultSize="0" autoFill="0" autoLine="0" autoPict="0">
                <anchor moveWithCells="1">
                  <from>
                    <xdr:col>8</xdr:col>
                    <xdr:colOff>68580</xdr:colOff>
                    <xdr:row>31</xdr:row>
                    <xdr:rowOff>30480</xdr:rowOff>
                  </from>
                  <to>
                    <xdr:col>8</xdr:col>
                    <xdr:colOff>335280</xdr:colOff>
                    <xdr:row>31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9" name="cbxOtherPsychiatric">
              <controlPr defaultSize="0" autoFill="0" autoLine="0" autoPict="0">
                <anchor moveWithCells="1">
                  <from>
                    <xdr:col>8</xdr:col>
                    <xdr:colOff>68580</xdr:colOff>
                    <xdr:row>32</xdr:row>
                    <xdr:rowOff>30480</xdr:rowOff>
                  </from>
                  <to>
                    <xdr:col>8</xdr:col>
                    <xdr:colOff>335280</xdr:colOff>
                    <xdr:row>32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40" name="cbxAsthma">
              <controlPr defaultSize="0" autoFill="0" autoLine="0" autoPict="0">
                <anchor moveWithCells="1">
                  <from>
                    <xdr:col>1</xdr:col>
                    <xdr:colOff>68580</xdr:colOff>
                    <xdr:row>35</xdr:row>
                    <xdr:rowOff>30480</xdr:rowOff>
                  </from>
                  <to>
                    <xdr:col>1</xdr:col>
                    <xdr:colOff>335280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1" name="cbxEmphysema">
              <controlPr defaultSize="0" autoFill="0" autoLine="0" autoPict="0">
                <anchor moveWithCells="1">
                  <from>
                    <xdr:col>8</xdr:col>
                    <xdr:colOff>68580</xdr:colOff>
                    <xdr:row>35</xdr:row>
                    <xdr:rowOff>30480</xdr:rowOff>
                  </from>
                  <to>
                    <xdr:col>8</xdr:col>
                    <xdr:colOff>335280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2" name="cbxCataracts">
              <controlPr defaultSize="0" autoFill="0" autoLine="0" autoPict="0">
                <anchor moveWithCells="1">
                  <from>
                    <xdr:col>1</xdr:col>
                    <xdr:colOff>68580</xdr:colOff>
                    <xdr:row>38</xdr:row>
                    <xdr:rowOff>30480</xdr:rowOff>
                  </from>
                  <to>
                    <xdr:col>1</xdr:col>
                    <xdr:colOff>335280</xdr:colOff>
                    <xdr:row>38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3" name="cbxRetinopathy">
              <controlPr defaultSize="0" autoFill="0" autoLine="0" autoPict="0">
                <anchor moveWithCells="1">
                  <from>
                    <xdr:col>1</xdr:col>
                    <xdr:colOff>68580</xdr:colOff>
                    <xdr:row>39</xdr:row>
                    <xdr:rowOff>30480</xdr:rowOff>
                  </from>
                  <to>
                    <xdr:col>1</xdr:col>
                    <xdr:colOff>335280</xdr:colOff>
                    <xdr:row>39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4" name="cbxGlaucoma">
              <controlPr defaultSize="0" autoFill="0" autoLine="0" autoPict="0">
                <anchor moveWithCells="1">
                  <from>
                    <xdr:col>8</xdr:col>
                    <xdr:colOff>68580</xdr:colOff>
                    <xdr:row>38</xdr:row>
                    <xdr:rowOff>30480</xdr:rowOff>
                  </from>
                  <to>
                    <xdr:col>8</xdr:col>
                    <xdr:colOff>335280</xdr:colOff>
                    <xdr:row>38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5" name="cbxMacularDegeneration">
              <controlPr defaultSize="0" autoFill="0" autoLine="0" autoPict="0">
                <anchor moveWithCells="1">
                  <from>
                    <xdr:col>8</xdr:col>
                    <xdr:colOff>68580</xdr:colOff>
                    <xdr:row>39</xdr:row>
                    <xdr:rowOff>30480</xdr:rowOff>
                  </from>
                  <to>
                    <xdr:col>8</xdr:col>
                    <xdr:colOff>335280</xdr:colOff>
                    <xdr:row>39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6" name="cbxAnemia">
              <controlPr defaultSize="0" autoFill="0" autoLine="0" autoPict="0">
                <anchor moveWithCells="1">
                  <from>
                    <xdr:col>1</xdr:col>
                    <xdr:colOff>68580</xdr:colOff>
                    <xdr:row>42</xdr:row>
                    <xdr:rowOff>30480</xdr:rowOff>
                  </from>
                  <to>
                    <xdr:col>1</xdr:col>
                    <xdr:colOff>335280</xdr:colOff>
                    <xdr:row>42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7" name="cbxCancer">
              <controlPr defaultSize="0" autoFill="0" autoLine="0" autoPict="0">
                <anchor moveWithCells="1">
                  <from>
                    <xdr:col>1</xdr:col>
                    <xdr:colOff>68580</xdr:colOff>
                    <xdr:row>43</xdr:row>
                    <xdr:rowOff>30480</xdr:rowOff>
                  </from>
                  <to>
                    <xdr:col>1</xdr:col>
                    <xdr:colOff>335280</xdr:colOff>
                    <xdr:row>43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8" name="cbxRenalFailure">
              <controlPr defaultSize="0" autoFill="0" autoLine="0" autoPict="0">
                <anchor moveWithCells="1">
                  <from>
                    <xdr:col>1</xdr:col>
                    <xdr:colOff>68580</xdr:colOff>
                    <xdr:row>44</xdr:row>
                    <xdr:rowOff>30480</xdr:rowOff>
                  </from>
                  <to>
                    <xdr:col>1</xdr:col>
                    <xdr:colOff>335280</xdr:colOff>
                    <xdr:row>44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9" name="cbxTuberculosis">
              <controlPr defaultSize="0" autoFill="0" autoLine="0" autoPict="0">
                <anchor moveWithCells="1">
                  <from>
                    <xdr:col>1</xdr:col>
                    <xdr:colOff>68580</xdr:colOff>
                    <xdr:row>45</xdr:row>
                    <xdr:rowOff>30480</xdr:rowOff>
                  </from>
                  <to>
                    <xdr:col>1</xdr:col>
                    <xdr:colOff>335280</xdr:colOff>
                    <xdr:row>45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50" name="cbxHIV">
              <controlPr defaultSize="0" autoFill="0" autoLine="0" autoPict="0">
                <anchor moveWithCells="1">
                  <from>
                    <xdr:col>1</xdr:col>
                    <xdr:colOff>68580</xdr:colOff>
                    <xdr:row>46</xdr:row>
                    <xdr:rowOff>30480</xdr:rowOff>
                  </from>
                  <to>
                    <xdr:col>1</xdr:col>
                    <xdr:colOff>335280</xdr:colOff>
                    <xdr:row>46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51" name="cbxDevelopmentalDisability">
              <controlPr defaultSize="0" autoFill="0" autoLine="0" autoPict="0">
                <anchor moveWithCells="1">
                  <from>
                    <xdr:col>8</xdr:col>
                    <xdr:colOff>68580</xdr:colOff>
                    <xdr:row>42</xdr:row>
                    <xdr:rowOff>30480</xdr:rowOff>
                  </from>
                  <to>
                    <xdr:col>8</xdr:col>
                    <xdr:colOff>335280</xdr:colOff>
                    <xdr:row>42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2" name="cbxSubstanceAbuse">
              <controlPr defaultSize="0" autoFill="0" autoLine="0" autoPict="0">
                <anchor moveWithCells="1">
                  <from>
                    <xdr:col>8</xdr:col>
                    <xdr:colOff>68580</xdr:colOff>
                    <xdr:row>43</xdr:row>
                    <xdr:rowOff>30480</xdr:rowOff>
                  </from>
                  <to>
                    <xdr:col>8</xdr:col>
                    <xdr:colOff>335280</xdr:colOff>
                    <xdr:row>43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3" name="cbxTerminalPrognosis">
              <controlPr defaultSize="0" autoFill="0" autoLine="0" autoPict="0">
                <anchor moveWithCells="1">
                  <from>
                    <xdr:col>8</xdr:col>
                    <xdr:colOff>68580</xdr:colOff>
                    <xdr:row>44</xdr:row>
                    <xdr:rowOff>30480</xdr:rowOff>
                  </from>
                  <to>
                    <xdr:col>8</xdr:col>
                    <xdr:colOff>335280</xdr:colOff>
                    <xdr:row>44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4" name="cbxOther">
              <controlPr defaultSize="0" autoFill="0" autoLine="0" autoPict="0">
                <anchor moveWithCells="1">
                  <from>
                    <xdr:col>8</xdr:col>
                    <xdr:colOff>68580</xdr:colOff>
                    <xdr:row>45</xdr:row>
                    <xdr:rowOff>30480</xdr:rowOff>
                  </from>
                  <to>
                    <xdr:col>8</xdr:col>
                    <xdr:colOff>335280</xdr:colOff>
                    <xdr:row>45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5" name="cbxNoInfections">
              <controlPr defaultSize="0" autoFill="0" autoLine="0" autoPict="0">
                <anchor moveWithCells="1">
                  <from>
                    <xdr:col>3</xdr:col>
                    <xdr:colOff>68580</xdr:colOff>
                    <xdr:row>48</xdr:row>
                    <xdr:rowOff>30480</xdr:rowOff>
                  </from>
                  <to>
                    <xdr:col>3</xdr:col>
                    <xdr:colOff>335280</xdr:colOff>
                    <xdr:row>48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6" name="cbxInfection_Respiratory">
              <controlPr defaultSize="0" autoFill="0" autoLine="0" autoPict="0">
                <anchor moveWithCells="1">
                  <from>
                    <xdr:col>1</xdr:col>
                    <xdr:colOff>68580</xdr:colOff>
                    <xdr:row>50</xdr:row>
                    <xdr:rowOff>30480</xdr:rowOff>
                  </from>
                  <to>
                    <xdr:col>1</xdr:col>
                    <xdr:colOff>335280</xdr:colOff>
                    <xdr:row>50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7" name="cbxInfection_MRSA">
              <controlPr defaultSize="0" autoFill="0" autoLine="0" autoPict="0">
                <anchor moveWithCells="1">
                  <from>
                    <xdr:col>1</xdr:col>
                    <xdr:colOff>68580</xdr:colOff>
                    <xdr:row>51</xdr:row>
                    <xdr:rowOff>30480</xdr:rowOff>
                  </from>
                  <to>
                    <xdr:col>1</xdr:col>
                    <xdr:colOff>335280</xdr:colOff>
                    <xdr:row>51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8" name="cbxInfection_Urinary">
              <controlPr defaultSize="0" autoFill="0" autoLine="0" autoPict="0">
                <anchor moveWithCells="1">
                  <from>
                    <xdr:col>8</xdr:col>
                    <xdr:colOff>68580</xdr:colOff>
                    <xdr:row>50</xdr:row>
                    <xdr:rowOff>30480</xdr:rowOff>
                  </from>
                  <to>
                    <xdr:col>8</xdr:col>
                    <xdr:colOff>335280</xdr:colOff>
                    <xdr:row>50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9" name="cbxInfection_Wound">
              <controlPr defaultSize="0" autoFill="0" autoLine="0" autoPict="0">
                <anchor moveWithCells="1">
                  <from>
                    <xdr:col>8</xdr:col>
                    <xdr:colOff>68580</xdr:colOff>
                    <xdr:row>51</xdr:row>
                    <xdr:rowOff>30480</xdr:rowOff>
                  </from>
                  <to>
                    <xdr:col>8</xdr:col>
                    <xdr:colOff>335280</xdr:colOff>
                    <xdr:row>51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9BF6-D278-409E-AAA9-905F1EC708AE}">
  <sheetPr codeName="SectionF">
    <tabColor indexed="17"/>
    <pageSetUpPr autoPageBreaks="0"/>
  </sheetPr>
  <dimension ref="A1:U59"/>
  <sheetViews>
    <sheetView showGridLines="0" zoomScaleNormal="100" workbookViewId="0">
      <selection activeCell="J11" sqref="J11:M11"/>
    </sheetView>
  </sheetViews>
  <sheetFormatPr defaultColWidth="9.42578125" defaultRowHeight="18" customHeight="1" zeroHeight="1"/>
  <cols>
    <col min="1" max="1" width="6.5703125" style="12" customWidth="1"/>
    <col min="2" max="14" width="6.5703125" style="2" customWidth="1"/>
    <col min="15" max="15" width="9.42578125" style="2"/>
    <col min="16" max="16" width="22.5703125" style="3" hidden="1" customWidth="1"/>
    <col min="17" max="17" width="24.42578125" style="3" hidden="1" customWidth="1"/>
    <col min="18" max="18" width="5.5703125" style="4" hidden="1" customWidth="1"/>
    <col min="19" max="19" width="11.85546875" style="4" hidden="1" customWidth="1"/>
    <col min="20" max="20" width="5.5703125" style="4" hidden="1" customWidth="1"/>
    <col min="21" max="21" width="0" style="4" hidden="1" customWidth="1"/>
    <col min="22" max="16384" width="9.42578125" style="2"/>
  </cols>
  <sheetData>
    <row r="1" spans="1:20" ht="0.75" customHeight="1">
      <c r="A1" s="1"/>
    </row>
    <row r="2" spans="1:20" ht="35.1" customHeight="1">
      <c r="A2" s="30"/>
      <c r="E2" s="194" t="str">
        <f>IF(ClientInfo!rngAssessmentDate=0,"",ClientInfo!rngAssessmentDate)</f>
        <v/>
      </c>
      <c r="F2" s="194"/>
      <c r="I2" s="30" t="s">
        <v>125</v>
      </c>
      <c r="L2" s="2" t="str">
        <f>ClientInfo!rngLastName &amp; ", " &amp; ClientInfo!rngFirstName &amp; " " &amp; ClientInfo!rngMiddleInit</f>
        <v xml:space="preserve">,  </v>
      </c>
    </row>
    <row r="3" spans="1:20" ht="35.1" customHeight="1">
      <c r="A3" s="11" t="s">
        <v>395</v>
      </c>
    </row>
    <row r="4" spans="1:20" ht="35.1" customHeight="1">
      <c r="A4" s="47" t="s">
        <v>396</v>
      </c>
      <c r="D4" s="48"/>
      <c r="E4" s="213" t="s">
        <v>397</v>
      </c>
      <c r="F4" s="214"/>
      <c r="G4" s="214"/>
      <c r="H4" s="214"/>
      <c r="I4" s="214"/>
      <c r="J4" s="214"/>
      <c r="K4" s="214"/>
      <c r="L4" s="214"/>
      <c r="M4" s="214"/>
      <c r="N4" s="214"/>
      <c r="P4" s="31" t="s">
        <v>398</v>
      </c>
      <c r="Q4" s="31"/>
      <c r="R4" s="33">
        <f>IF(rngMedications_TtlNum&gt;20,7,IF(rngMedications_TtlNum&gt;10,5,IF(rngMedications_TtlNum&gt;0,3,0)))</f>
        <v>0</v>
      </c>
      <c r="S4" s="3" t="s">
        <v>399</v>
      </c>
      <c r="T4" s="3"/>
    </row>
    <row r="5" spans="1:20" ht="18" customHeight="1"/>
    <row r="6" spans="1:20" ht="24" customHeight="1">
      <c r="B6" s="215" t="s">
        <v>400</v>
      </c>
      <c r="C6" s="216"/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6"/>
    </row>
    <row r="7" spans="1:20" ht="18" customHeight="1"/>
    <row r="8" spans="1:20" ht="18" customHeight="1">
      <c r="C8" s="9" t="s">
        <v>50</v>
      </c>
      <c r="E8" s="9" t="s">
        <v>51</v>
      </c>
      <c r="F8" s="9" t="s">
        <v>401</v>
      </c>
      <c r="P8" s="3" t="s">
        <v>402</v>
      </c>
      <c r="R8" s="14">
        <v>2</v>
      </c>
      <c r="S8" s="15" t="str">
        <f>IF(rngMedications_TtlNum&gt;0,CHOOSE(rngWithoutAssistance_Idx,"Yes","No"),"N/A")</f>
        <v>N/A</v>
      </c>
    </row>
    <row r="9" spans="1:20" ht="18" customHeight="1"/>
    <row r="10" spans="1:20" ht="18" customHeight="1">
      <c r="C10" s="9" t="s">
        <v>50</v>
      </c>
      <c r="E10" s="9" t="s">
        <v>51</v>
      </c>
      <c r="F10" s="9" t="s">
        <v>403</v>
      </c>
      <c r="P10" s="3" t="s">
        <v>404</v>
      </c>
      <c r="R10" s="14">
        <v>1</v>
      </c>
      <c r="S10" s="15" t="str">
        <f>IF(rngMedications_TtlNum&gt;0,CHOOSE(rngKnowWhatFor_Idx,"Yes","No"),"N/A")</f>
        <v>N/A</v>
      </c>
    </row>
    <row r="11" spans="1:20" ht="18" customHeight="1"/>
    <row r="12" spans="1:20" ht="18" customHeight="1">
      <c r="C12" s="9" t="s">
        <v>50</v>
      </c>
      <c r="E12" s="9" t="s">
        <v>51</v>
      </c>
      <c r="F12" s="9" t="s">
        <v>405</v>
      </c>
      <c r="P12" s="3" t="s">
        <v>406</v>
      </c>
      <c r="R12" s="14">
        <v>0</v>
      </c>
      <c r="S12" s="15" t="str">
        <f>IF(rngMedications_TtlNum&gt;0,CHOOSE(rngKnowHowToTake_Idx,"Yes","No"),"N/A")</f>
        <v>N/A</v>
      </c>
    </row>
    <row r="13" spans="1:20" ht="18" customHeight="1"/>
    <row r="14" spans="1:20" ht="18" customHeight="1">
      <c r="C14" s="9" t="s">
        <v>50</v>
      </c>
      <c r="E14" s="9" t="s">
        <v>51</v>
      </c>
      <c r="F14" s="9" t="s">
        <v>407</v>
      </c>
      <c r="P14" s="3" t="s">
        <v>408</v>
      </c>
      <c r="R14" s="14">
        <v>0</v>
      </c>
      <c r="S14" s="15" t="str">
        <f>IF(rngMedications_TtlNum&gt;0,CHOOSE(rngKnowWhenToTake_Idx,"Yes","No"),"N/A")</f>
        <v>N/A</v>
      </c>
    </row>
    <row r="15" spans="1:20" ht="18" customHeight="1"/>
    <row r="16" spans="1:20" ht="18" customHeight="1">
      <c r="C16" s="9" t="s">
        <v>50</v>
      </c>
      <c r="E16" s="9" t="s">
        <v>51</v>
      </c>
      <c r="F16" s="214" t="s">
        <v>409</v>
      </c>
      <c r="G16" s="202"/>
      <c r="H16" s="202"/>
      <c r="I16" s="202"/>
      <c r="J16" s="202"/>
      <c r="K16" s="202"/>
      <c r="L16" s="202"/>
      <c r="M16" s="202"/>
      <c r="N16" s="202"/>
      <c r="P16" s="3" t="s">
        <v>410</v>
      </c>
      <c r="R16" s="14">
        <v>0</v>
      </c>
      <c r="S16" s="15" t="str">
        <f>IF(rngMedications_TtlNum&gt;0,CHOOSE(rngCommunicateEffect_Idx,"Yes","No"),"N/A")</f>
        <v>N/A</v>
      </c>
    </row>
    <row r="17" spans="1:20" ht="18" customHeight="1"/>
    <row r="18" spans="1:20" ht="18" customHeight="1">
      <c r="C18" s="9" t="s">
        <v>50</v>
      </c>
      <c r="E18" s="9" t="s">
        <v>51</v>
      </c>
      <c r="F18" s="9" t="s">
        <v>411</v>
      </c>
      <c r="P18" s="31" t="s">
        <v>412</v>
      </c>
      <c r="Q18" s="31"/>
      <c r="R18" s="14">
        <v>0</v>
      </c>
      <c r="S18" s="15" t="str">
        <f>IF(rngMedications_TtlNum&gt;0,CHOOSE(rngReceivesInjections_idx,"Yes","No"),"N/A")</f>
        <v>N/A</v>
      </c>
      <c r="T18" s="33">
        <f>IF(AND(rngReceivesInjections="Yes",OR(rngAdministeredBy1_Idx&gt;1,rngAdministeredBy2_Idx&gt;1)),3,0)</f>
        <v>0</v>
      </c>
    </row>
    <row r="19" spans="1:20" ht="18" customHeight="1"/>
    <row r="20" spans="1:20" ht="35.1" customHeight="1">
      <c r="B20" s="26" t="s">
        <v>413</v>
      </c>
    </row>
    <row r="21" spans="1:20" ht="18" customHeight="1">
      <c r="A21" s="12">
        <v>1</v>
      </c>
      <c r="B21" s="13" t="s">
        <v>414</v>
      </c>
      <c r="F21" s="12"/>
      <c r="H21" s="9" t="s">
        <v>415</v>
      </c>
      <c r="P21" s="31" t="s">
        <v>416</v>
      </c>
      <c r="Q21" s="31"/>
      <c r="R21" s="14">
        <v>0</v>
      </c>
      <c r="S21" s="15" t="str">
        <f>IF(rngReceivesInjections="Yes",INDEX(Q22:Q26,rngAdministeredBy1_Idx),"N/A")</f>
        <v>N/A</v>
      </c>
    </row>
    <row r="22" spans="1:20" ht="18" customHeight="1">
      <c r="B22" s="206"/>
      <c r="C22" s="217"/>
      <c r="D22" s="217"/>
      <c r="E22" s="218"/>
      <c r="F22" s="12"/>
      <c r="H22" s="9" t="s">
        <v>417</v>
      </c>
      <c r="Q22" s="3" t="s">
        <v>415</v>
      </c>
    </row>
    <row r="23" spans="1:20" ht="18" customHeight="1">
      <c r="F23" s="12"/>
      <c r="H23" s="9" t="s">
        <v>418</v>
      </c>
      <c r="Q23" s="3" t="s">
        <v>417</v>
      </c>
    </row>
    <row r="24" spans="1:20" ht="18" customHeight="1">
      <c r="B24" s="13" t="s">
        <v>419</v>
      </c>
      <c r="H24" s="9" t="s">
        <v>420</v>
      </c>
      <c r="Q24" s="3" t="s">
        <v>418</v>
      </c>
    </row>
    <row r="25" spans="1:20" ht="18" customHeight="1">
      <c r="B25" s="206"/>
      <c r="C25" s="217"/>
      <c r="D25" s="217"/>
      <c r="E25" s="218"/>
      <c r="F25" s="12"/>
      <c r="H25" s="9" t="s">
        <v>30</v>
      </c>
      <c r="I25" s="2" t="s">
        <v>114</v>
      </c>
      <c r="K25" s="206"/>
      <c r="L25" s="217"/>
      <c r="M25" s="217"/>
      <c r="N25" s="218"/>
      <c r="Q25" s="3" t="s">
        <v>420</v>
      </c>
    </row>
    <row r="26" spans="1:20" ht="18" customHeight="1">
      <c r="F26" s="12"/>
      <c r="Q26" s="3" t="str">
        <f>"Other" &amp; IF(LEN(rngOther_Specified1)&gt;0," : " &amp; rngOther_Specified1,"")</f>
        <v>Other</v>
      </c>
    </row>
    <row r="27" spans="1:20" ht="18" customHeight="1">
      <c r="A27" s="12">
        <v>2</v>
      </c>
      <c r="B27" s="13" t="s">
        <v>414</v>
      </c>
      <c r="F27" s="12"/>
      <c r="H27" s="9" t="s">
        <v>415</v>
      </c>
      <c r="P27" s="31" t="s">
        <v>421</v>
      </c>
      <c r="Q27" s="31"/>
      <c r="R27" s="14">
        <v>0</v>
      </c>
      <c r="S27" s="15" t="str">
        <f>IF(rngReceivesInjections="Yes",INDEX(Q28:Q32,rngAdministeredBy2_Idx),"N/A")</f>
        <v>N/A</v>
      </c>
    </row>
    <row r="28" spans="1:20" ht="18" customHeight="1">
      <c r="B28" s="206"/>
      <c r="C28" s="217"/>
      <c r="D28" s="217"/>
      <c r="E28" s="218"/>
      <c r="F28" s="12"/>
      <c r="H28" s="9" t="s">
        <v>417</v>
      </c>
      <c r="Q28" s="3" t="s">
        <v>415</v>
      </c>
    </row>
    <row r="29" spans="1:20" ht="18" customHeight="1">
      <c r="F29" s="12"/>
      <c r="H29" s="9" t="s">
        <v>418</v>
      </c>
      <c r="Q29" s="3" t="s">
        <v>417</v>
      </c>
    </row>
    <row r="30" spans="1:20" ht="18" customHeight="1">
      <c r="B30" s="13" t="s">
        <v>419</v>
      </c>
      <c r="H30" s="9" t="s">
        <v>420</v>
      </c>
      <c r="Q30" s="3" t="s">
        <v>418</v>
      </c>
    </row>
    <row r="31" spans="1:20" ht="18" customHeight="1">
      <c r="B31" s="206"/>
      <c r="C31" s="217"/>
      <c r="D31" s="217"/>
      <c r="E31" s="218"/>
      <c r="F31" s="12"/>
      <c r="H31" s="9" t="s">
        <v>30</v>
      </c>
      <c r="I31" s="2" t="s">
        <v>114</v>
      </c>
      <c r="K31" s="206"/>
      <c r="L31" s="217"/>
      <c r="M31" s="217"/>
      <c r="N31" s="218"/>
      <c r="Q31" s="3" t="s">
        <v>420</v>
      </c>
    </row>
    <row r="32" spans="1:20" ht="18" customHeight="1">
      <c r="F32" s="12"/>
      <c r="Q32" s="3" t="str">
        <f>"Other" &amp; IF(LEN(rngOther_Specified2)&gt;0," : " &amp; rngOther_Specified2,"")</f>
        <v>Other</v>
      </c>
    </row>
    <row r="33" spans="1:20" ht="18" customHeight="1">
      <c r="F33" s="12"/>
    </row>
    <row r="34" spans="1:20" ht="18" customHeight="1">
      <c r="C34" s="9" t="s">
        <v>50</v>
      </c>
      <c r="E34" s="9" t="s">
        <v>51</v>
      </c>
      <c r="F34" s="9" t="s">
        <v>422</v>
      </c>
      <c r="P34" s="3" t="s">
        <v>423</v>
      </c>
      <c r="R34" s="14">
        <v>0</v>
      </c>
      <c r="S34" s="15" t="e">
        <f>CHOOSE(rngMedAllergy_Idx,"Yes","No")</f>
        <v>#VALUE!</v>
      </c>
    </row>
    <row r="35" spans="1:20" ht="18" customHeight="1">
      <c r="F35" s="17" t="s">
        <v>252</v>
      </c>
      <c r="G35" s="17"/>
      <c r="H35" s="206"/>
      <c r="I35" s="219"/>
      <c r="J35" s="219"/>
      <c r="K35" s="219"/>
      <c r="L35" s="219"/>
      <c r="M35" s="219"/>
      <c r="N35" s="220"/>
    </row>
    <row r="36" spans="1:20" ht="35.1" customHeight="1">
      <c r="A36" s="47" t="s">
        <v>424</v>
      </c>
    </row>
    <row r="37" spans="1:20" ht="18" customHeight="1">
      <c r="A37" s="12">
        <v>1</v>
      </c>
      <c r="B37" s="13" t="s">
        <v>425</v>
      </c>
    </row>
    <row r="38" spans="1:20" ht="18" customHeight="1">
      <c r="D38" s="9"/>
      <c r="E38" s="9"/>
    </row>
    <row r="39" spans="1:20" ht="18" customHeight="1">
      <c r="A39" s="2"/>
      <c r="B39" s="2" t="s">
        <v>426</v>
      </c>
      <c r="C39" s="12"/>
      <c r="D39" s="9"/>
      <c r="E39" s="9"/>
      <c r="F39" s="2" t="s">
        <v>50</v>
      </c>
      <c r="G39" s="9"/>
      <c r="H39" s="2" t="s">
        <v>51</v>
      </c>
      <c r="I39" s="9"/>
      <c r="J39" s="2" t="s">
        <v>427</v>
      </c>
      <c r="P39" s="3" t="s">
        <v>426</v>
      </c>
      <c r="R39" s="14">
        <v>0</v>
      </c>
      <c r="S39" s="15" t="e">
        <f>CHOOSE(rngWeightLoss_Idx,"Yes","No","Unknown")</f>
        <v>#VALUE!</v>
      </c>
    </row>
    <row r="40" spans="1:20" ht="18" customHeight="1">
      <c r="A40" s="2"/>
      <c r="C40" s="12"/>
      <c r="D40" s="9"/>
      <c r="E40" s="9"/>
    </row>
    <row r="41" spans="1:20" ht="18" customHeight="1">
      <c r="A41" s="2"/>
      <c r="B41" s="2" t="s">
        <v>428</v>
      </c>
      <c r="C41" s="12"/>
      <c r="D41" s="9"/>
      <c r="E41" s="9"/>
      <c r="F41" s="2" t="s">
        <v>50</v>
      </c>
      <c r="G41" s="9"/>
      <c r="H41" s="2" t="s">
        <v>51</v>
      </c>
      <c r="I41" s="9"/>
      <c r="J41" s="2" t="s">
        <v>427</v>
      </c>
      <c r="P41" s="3" t="s">
        <v>428</v>
      </c>
      <c r="R41" s="14">
        <v>0</v>
      </c>
      <c r="S41" s="15" t="e">
        <f>CHOOSE(rngWeightGain_Idx,"Yes","No","Unknown")</f>
        <v>#VALUE!</v>
      </c>
    </row>
    <row r="42" spans="1:20" ht="18" customHeight="1">
      <c r="A42" s="2"/>
      <c r="E42" s="9"/>
      <c r="F42" s="9"/>
      <c r="G42" s="9"/>
    </row>
    <row r="43" spans="1:20" ht="18" customHeight="1">
      <c r="A43" s="12">
        <v>2</v>
      </c>
      <c r="B43" s="13" t="s">
        <v>429</v>
      </c>
      <c r="P43" s="44" t="str">
        <f>B43</f>
        <v>Special Diet Needed</v>
      </c>
    </row>
    <row r="44" spans="1:20" ht="18" customHeight="1">
      <c r="B44" s="12"/>
      <c r="C44" s="9" t="s">
        <v>430</v>
      </c>
      <c r="D44" s="9"/>
      <c r="E44" s="9"/>
      <c r="F44" s="9"/>
      <c r="G44" s="9"/>
      <c r="H44" s="12"/>
      <c r="I44" s="9" t="s">
        <v>431</v>
      </c>
      <c r="Q44" s="3" t="str">
        <f>C44</f>
        <v>Mechanically altered or pureed</v>
      </c>
      <c r="R44" s="14" t="b">
        <v>0</v>
      </c>
      <c r="S44" s="3" t="str">
        <f>I44</f>
        <v>Vegetarian</v>
      </c>
      <c r="T44" s="14" t="b">
        <v>0</v>
      </c>
    </row>
    <row r="45" spans="1:20" ht="18" customHeight="1">
      <c r="B45" s="12"/>
      <c r="C45" s="9" t="s">
        <v>432</v>
      </c>
      <c r="D45" s="9"/>
      <c r="E45" s="9"/>
      <c r="F45" s="9"/>
      <c r="G45" s="9"/>
      <c r="H45" s="12"/>
      <c r="I45" s="9" t="s">
        <v>433</v>
      </c>
      <c r="Q45" s="3" t="str">
        <f>C45</f>
        <v>Diabetic</v>
      </c>
      <c r="R45" s="14" t="b">
        <v>0</v>
      </c>
      <c r="S45" s="3" t="str">
        <f>I45</f>
        <v>Kosher</v>
      </c>
      <c r="T45" s="14" t="b">
        <v>0</v>
      </c>
    </row>
    <row r="46" spans="1:20" ht="18" customHeight="1">
      <c r="B46" s="12"/>
      <c r="C46" s="9" t="s">
        <v>434</v>
      </c>
      <c r="D46" s="9"/>
      <c r="E46" s="9"/>
      <c r="F46" s="9"/>
      <c r="G46" s="9"/>
      <c r="H46" s="12"/>
      <c r="I46" s="9" t="s">
        <v>435</v>
      </c>
      <c r="Q46" s="3" t="str">
        <f>C46</f>
        <v>Low (or no) salt</v>
      </c>
      <c r="R46" s="14" t="b">
        <v>0</v>
      </c>
      <c r="S46" s="3" t="str">
        <f>I46</f>
        <v>None needed</v>
      </c>
      <c r="T46" s="14" t="b">
        <v>0</v>
      </c>
    </row>
    <row r="47" spans="1:20" ht="18" customHeight="1"/>
    <row r="48" spans="1:20" ht="18" customHeight="1">
      <c r="A48" s="12">
        <v>3</v>
      </c>
      <c r="B48" s="13" t="s">
        <v>436</v>
      </c>
      <c r="P48" s="3" t="s">
        <v>436</v>
      </c>
      <c r="R48" s="14">
        <v>0</v>
      </c>
      <c r="S48" s="15" t="e">
        <f>CHOOSE(rngFoodAllergies_Idx,"Yes" &amp; IF(LEN(rngFoodAllergies_Specified)&gt;0," : " &amp; rngFoodAllergies_Specified,""),"No")</f>
        <v>#VALUE!</v>
      </c>
    </row>
    <row r="49" spans="1:14" ht="18" customHeight="1">
      <c r="B49" s="9"/>
      <c r="C49" s="9" t="s">
        <v>50</v>
      </c>
      <c r="D49" s="9" t="s">
        <v>252</v>
      </c>
      <c r="E49" s="9"/>
      <c r="F49" s="206"/>
      <c r="G49" s="207"/>
      <c r="H49" s="207"/>
      <c r="I49" s="207"/>
      <c r="J49" s="207"/>
      <c r="K49" s="207"/>
      <c r="L49" s="207"/>
      <c r="M49" s="207"/>
      <c r="N49" s="208"/>
    </row>
    <row r="50" spans="1:14" ht="18" customHeight="1">
      <c r="B50" s="9"/>
      <c r="C50" s="9" t="s">
        <v>51</v>
      </c>
      <c r="D50" s="9"/>
      <c r="E50" s="9"/>
      <c r="F50" s="9"/>
      <c r="G50" s="9"/>
      <c r="K50" s="18"/>
    </row>
    <row r="51" spans="1:14" ht="18" customHeight="1">
      <c r="B51" s="9"/>
      <c r="C51" s="9"/>
      <c r="D51" s="9"/>
      <c r="E51" s="9"/>
      <c r="F51" s="9"/>
      <c r="G51" s="9"/>
      <c r="K51" s="18"/>
    </row>
    <row r="52" spans="1:14" ht="18" customHeight="1">
      <c r="A52" s="7" t="s">
        <v>124</v>
      </c>
      <c r="B52" s="9"/>
      <c r="C52" s="9"/>
      <c r="D52" s="9"/>
      <c r="E52" s="9"/>
      <c r="F52" s="9"/>
      <c r="G52" s="9"/>
      <c r="K52" s="18"/>
    </row>
    <row r="53" spans="1:14" ht="18" customHeight="1">
      <c r="B53" s="195"/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7"/>
    </row>
    <row r="54" spans="1:14" ht="18" customHeight="1">
      <c r="B54" s="209"/>
      <c r="C54" s="192"/>
      <c r="D54" s="192"/>
      <c r="E54" s="192"/>
      <c r="F54" s="192"/>
      <c r="G54" s="192"/>
      <c r="H54" s="192"/>
      <c r="I54" s="192"/>
      <c r="J54" s="192"/>
      <c r="K54" s="192"/>
      <c r="L54" s="192"/>
      <c r="M54" s="192"/>
      <c r="N54" s="198"/>
    </row>
    <row r="55" spans="1:14" ht="18" customHeight="1">
      <c r="B55" s="209"/>
      <c r="C55" s="192"/>
      <c r="D55" s="192"/>
      <c r="E55" s="192"/>
      <c r="F55" s="192"/>
      <c r="G55" s="192"/>
      <c r="H55" s="192"/>
      <c r="I55" s="192"/>
      <c r="J55" s="192"/>
      <c r="K55" s="192"/>
      <c r="L55" s="192"/>
      <c r="M55" s="192"/>
      <c r="N55" s="198"/>
    </row>
    <row r="56" spans="1:14" ht="18" customHeight="1">
      <c r="B56" s="209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8"/>
    </row>
    <row r="57" spans="1:14" ht="18" customHeight="1">
      <c r="B57" s="209"/>
      <c r="C57" s="192"/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8"/>
    </row>
    <row r="58" spans="1:14" ht="18" customHeight="1">
      <c r="B58" s="362"/>
      <c r="C58" s="363"/>
      <c r="D58" s="363"/>
      <c r="E58" s="363"/>
      <c r="F58" s="363"/>
      <c r="G58" s="363"/>
      <c r="H58" s="363"/>
      <c r="I58" s="363"/>
      <c r="J58" s="363"/>
      <c r="K58" s="363"/>
      <c r="L58" s="363"/>
      <c r="M58" s="363"/>
      <c r="N58" s="364"/>
    </row>
    <row r="59" spans="1:14" ht="18" customHeight="1"/>
  </sheetData>
  <sheetProtection algorithmName="SHA-512" hashValue="7ITU9z3uhp8NYywAFEgXRjgjgo7iC3yI2scrVow9U8PaFI0bCpnpEevKaLDxfNo+PI3tDeid+XITNurlUA1BnA==" saltValue="+gGkbOF8I2At+mJ3AC4vyw==" spinCount="100000" sheet="1" selectLockedCells="1"/>
  <mergeCells count="13">
    <mergeCell ref="B53:N58"/>
    <mergeCell ref="E2:F2"/>
    <mergeCell ref="E4:N4"/>
    <mergeCell ref="B6:N6"/>
    <mergeCell ref="F16:N16"/>
    <mergeCell ref="B22:E22"/>
    <mergeCell ref="B25:E25"/>
    <mergeCell ref="K25:N25"/>
    <mergeCell ref="B28:E28"/>
    <mergeCell ref="B31:E31"/>
    <mergeCell ref="K31:N31"/>
    <mergeCell ref="H35:N35"/>
    <mergeCell ref="F49:N49"/>
  </mergeCells>
  <printOptions horizontalCentered="1"/>
  <pageMargins left="0.5" right="0.5" top="0.75" bottom="0.5" header="0.25" footer="0.25"/>
  <pageSetup scale="72" fitToHeight="0" orientation="portrait" horizontalDpi="1200" verticalDpi="1200" r:id="rId1"/>
  <headerFooter alignWithMargins="0">
    <oddFooter>&amp;C&amp;"Arial,Bold"&amp;8SECTION F : Page &amp;P</oddFooter>
  </headerFooter>
  <colBreaks count="1" manualBreakCount="1">
    <brk id="15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optWithoutAssistance_Yes">
              <controlPr defaultSize="0" autoFill="0" autoLine="0" autoPict="0">
                <anchor moveWithCells="1">
                  <from>
                    <xdr:col>1</xdr:col>
                    <xdr:colOff>68580</xdr:colOff>
                    <xdr:row>7</xdr:row>
                    <xdr:rowOff>30480</xdr:rowOff>
                  </from>
                  <to>
                    <xdr:col>1</xdr:col>
                    <xdr:colOff>335280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optWithoutAssistance_No">
              <controlPr defaultSize="0" autoFill="0" autoLine="0" autoPict="0">
                <anchor moveWithCells="1">
                  <from>
                    <xdr:col>3</xdr:col>
                    <xdr:colOff>68580</xdr:colOff>
                    <xdr:row>7</xdr:row>
                    <xdr:rowOff>30480</xdr:rowOff>
                  </from>
                  <to>
                    <xdr:col>3</xdr:col>
                    <xdr:colOff>335280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fraWithoutAssistance">
              <controlPr defaultSize="0" autoFill="0" autoPict="0">
                <anchor moveWithCells="1">
                  <from>
                    <xdr:col>0</xdr:col>
                    <xdr:colOff>419100</xdr:colOff>
                    <xdr:row>6</xdr:row>
                    <xdr:rowOff>220980</xdr:rowOff>
                  </from>
                  <to>
                    <xdr:col>4</xdr:col>
                    <xdr:colOff>381000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optKnowWhatFor_Yes">
              <controlPr defaultSize="0" autoFill="0" autoLine="0" autoPict="0">
                <anchor moveWithCells="1">
                  <from>
                    <xdr:col>1</xdr:col>
                    <xdr:colOff>68580</xdr:colOff>
                    <xdr:row>9</xdr:row>
                    <xdr:rowOff>30480</xdr:rowOff>
                  </from>
                  <to>
                    <xdr:col>1</xdr:col>
                    <xdr:colOff>335280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optKnowWhatFor_No">
              <controlPr defaultSize="0" autoFill="0" autoLine="0" autoPict="0">
                <anchor moveWithCells="1">
                  <from>
                    <xdr:col>3</xdr:col>
                    <xdr:colOff>68580</xdr:colOff>
                    <xdr:row>9</xdr:row>
                    <xdr:rowOff>30480</xdr:rowOff>
                  </from>
                  <to>
                    <xdr:col>3</xdr:col>
                    <xdr:colOff>335280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fraKnowWhatFor">
              <controlPr defaultSize="0" autoFill="0" autoPict="0">
                <anchor moveWithCells="1">
                  <from>
                    <xdr:col>0</xdr:col>
                    <xdr:colOff>419100</xdr:colOff>
                    <xdr:row>8</xdr:row>
                    <xdr:rowOff>220980</xdr:rowOff>
                  </from>
                  <to>
                    <xdr:col>4</xdr:col>
                    <xdr:colOff>381000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optKnowHowToTake_Yes">
              <controlPr defaultSize="0" autoFill="0" autoLine="0" autoPict="0">
                <anchor moveWithCells="1">
                  <from>
                    <xdr:col>1</xdr:col>
                    <xdr:colOff>68580</xdr:colOff>
                    <xdr:row>11</xdr:row>
                    <xdr:rowOff>30480</xdr:rowOff>
                  </from>
                  <to>
                    <xdr:col>1</xdr:col>
                    <xdr:colOff>335280</xdr:colOff>
                    <xdr:row>11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optKnowHowToTake_No">
              <controlPr defaultSize="0" autoFill="0" autoLine="0" autoPict="0">
                <anchor moveWithCells="1">
                  <from>
                    <xdr:col>3</xdr:col>
                    <xdr:colOff>68580</xdr:colOff>
                    <xdr:row>11</xdr:row>
                    <xdr:rowOff>30480</xdr:rowOff>
                  </from>
                  <to>
                    <xdr:col>3</xdr:col>
                    <xdr:colOff>335280</xdr:colOff>
                    <xdr:row>11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fraKnowHowToTake">
              <controlPr defaultSize="0" autoFill="0" autoPict="0">
                <anchor moveWithCells="1">
                  <from>
                    <xdr:col>0</xdr:col>
                    <xdr:colOff>419100</xdr:colOff>
                    <xdr:row>10</xdr:row>
                    <xdr:rowOff>220980</xdr:rowOff>
                  </from>
                  <to>
                    <xdr:col>4</xdr:col>
                    <xdr:colOff>381000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optKnowWhenToTake_Yes">
              <controlPr defaultSize="0" autoFill="0" autoLine="0" autoPict="0">
                <anchor moveWithCells="1">
                  <from>
                    <xdr:col>1</xdr:col>
                    <xdr:colOff>68580</xdr:colOff>
                    <xdr:row>13</xdr:row>
                    <xdr:rowOff>30480</xdr:rowOff>
                  </from>
                  <to>
                    <xdr:col>1</xdr:col>
                    <xdr:colOff>335280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optKnowWhenToTake_No">
              <controlPr defaultSize="0" autoFill="0" autoLine="0" autoPict="0">
                <anchor moveWithCells="1">
                  <from>
                    <xdr:col>3</xdr:col>
                    <xdr:colOff>68580</xdr:colOff>
                    <xdr:row>13</xdr:row>
                    <xdr:rowOff>30480</xdr:rowOff>
                  </from>
                  <to>
                    <xdr:col>3</xdr:col>
                    <xdr:colOff>335280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fraKnowWhenToTake">
              <controlPr defaultSize="0" autoFill="0" autoPict="0">
                <anchor moveWithCells="1">
                  <from>
                    <xdr:col>0</xdr:col>
                    <xdr:colOff>419100</xdr:colOff>
                    <xdr:row>12</xdr:row>
                    <xdr:rowOff>220980</xdr:rowOff>
                  </from>
                  <to>
                    <xdr:col>4</xdr:col>
                    <xdr:colOff>381000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optCommunicateEffect_Yes">
              <controlPr defaultSize="0" autoFill="0" autoLine="0" autoPict="0">
                <anchor moveWithCells="1">
                  <from>
                    <xdr:col>1</xdr:col>
                    <xdr:colOff>68580</xdr:colOff>
                    <xdr:row>15</xdr:row>
                    <xdr:rowOff>30480</xdr:rowOff>
                  </from>
                  <to>
                    <xdr:col>1</xdr:col>
                    <xdr:colOff>335280</xdr:colOff>
                    <xdr:row>15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7" name="optCommunicateEffect_No">
              <controlPr defaultSize="0" autoFill="0" autoLine="0" autoPict="0">
                <anchor moveWithCells="1">
                  <from>
                    <xdr:col>3</xdr:col>
                    <xdr:colOff>68580</xdr:colOff>
                    <xdr:row>15</xdr:row>
                    <xdr:rowOff>30480</xdr:rowOff>
                  </from>
                  <to>
                    <xdr:col>3</xdr:col>
                    <xdr:colOff>335280</xdr:colOff>
                    <xdr:row>15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8" name="fraCommunicateEffect">
              <controlPr defaultSize="0" autoFill="0" autoPict="0">
                <anchor moveWithCells="1">
                  <from>
                    <xdr:col>0</xdr:col>
                    <xdr:colOff>419100</xdr:colOff>
                    <xdr:row>14</xdr:row>
                    <xdr:rowOff>220980</xdr:rowOff>
                  </from>
                  <to>
                    <xdr:col>4</xdr:col>
                    <xdr:colOff>381000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9" name="optReceivesInjections_Yes">
              <controlPr defaultSize="0" autoFill="0" autoLine="0" autoPict="0">
                <anchor moveWithCells="1">
                  <from>
                    <xdr:col>1</xdr:col>
                    <xdr:colOff>68580</xdr:colOff>
                    <xdr:row>17</xdr:row>
                    <xdr:rowOff>30480</xdr:rowOff>
                  </from>
                  <to>
                    <xdr:col>1</xdr:col>
                    <xdr:colOff>335280</xdr:colOff>
                    <xdr:row>17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20" name="optReceivesInjections_No">
              <controlPr defaultSize="0" autoFill="0" autoLine="0" autoPict="0">
                <anchor moveWithCells="1">
                  <from>
                    <xdr:col>3</xdr:col>
                    <xdr:colOff>68580</xdr:colOff>
                    <xdr:row>17</xdr:row>
                    <xdr:rowOff>30480</xdr:rowOff>
                  </from>
                  <to>
                    <xdr:col>3</xdr:col>
                    <xdr:colOff>335280</xdr:colOff>
                    <xdr:row>17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1" name="fraReceivesInjections">
              <controlPr defaultSize="0" autoFill="0" autoPict="0">
                <anchor moveWithCells="1">
                  <from>
                    <xdr:col>0</xdr:col>
                    <xdr:colOff>419100</xdr:colOff>
                    <xdr:row>16</xdr:row>
                    <xdr:rowOff>220980</xdr:rowOff>
                  </from>
                  <to>
                    <xdr:col>4</xdr:col>
                    <xdr:colOff>381000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2" name="fraAdministeredBy1">
              <controlPr defaultSize="0" autoFill="0" autoPict="0">
                <anchor moveWithCells="1">
                  <from>
                    <xdr:col>5</xdr:col>
                    <xdr:colOff>419100</xdr:colOff>
                    <xdr:row>20</xdr:row>
                    <xdr:rowOff>0</xdr:rowOff>
                  </from>
                  <to>
                    <xdr:col>6</xdr:col>
                    <xdr:colOff>358140</xdr:colOff>
                    <xdr:row>25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3" name="optAdministeredBy_Client1">
              <controlPr defaultSize="0" autoFill="0" autoLine="0" autoPict="0">
                <anchor moveWithCells="1">
                  <from>
                    <xdr:col>6</xdr:col>
                    <xdr:colOff>68580</xdr:colOff>
                    <xdr:row>20</xdr:row>
                    <xdr:rowOff>30480</xdr:rowOff>
                  </from>
                  <to>
                    <xdr:col>6</xdr:col>
                    <xdr:colOff>335280</xdr:colOff>
                    <xdr:row>20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4" name="optAdministeredBy_Family1">
              <controlPr defaultSize="0" autoFill="0" autoLine="0" autoPict="0">
                <anchor moveWithCells="1">
                  <from>
                    <xdr:col>6</xdr:col>
                    <xdr:colOff>68580</xdr:colOff>
                    <xdr:row>21</xdr:row>
                    <xdr:rowOff>30480</xdr:rowOff>
                  </from>
                  <to>
                    <xdr:col>6</xdr:col>
                    <xdr:colOff>335280</xdr:colOff>
                    <xdr:row>21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5" name="optAdministeredBy_HomeHealth1">
              <controlPr defaultSize="0" autoFill="0" autoLine="0" autoPict="0">
                <anchor moveWithCells="1">
                  <from>
                    <xdr:col>6</xdr:col>
                    <xdr:colOff>68580</xdr:colOff>
                    <xdr:row>22</xdr:row>
                    <xdr:rowOff>30480</xdr:rowOff>
                  </from>
                  <to>
                    <xdr:col>6</xdr:col>
                    <xdr:colOff>335280</xdr:colOff>
                    <xdr:row>22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6" name="optAdministeredBy_Nurse1">
              <controlPr defaultSize="0" autoFill="0" autoLine="0" autoPict="0">
                <anchor moveWithCells="1">
                  <from>
                    <xdr:col>6</xdr:col>
                    <xdr:colOff>68580</xdr:colOff>
                    <xdr:row>23</xdr:row>
                    <xdr:rowOff>30480</xdr:rowOff>
                  </from>
                  <to>
                    <xdr:col>6</xdr:col>
                    <xdr:colOff>335280</xdr:colOff>
                    <xdr:row>23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7" name="optAdministeredBy_Other1">
              <controlPr defaultSize="0" autoFill="0" autoLine="0" autoPict="0">
                <anchor moveWithCells="1">
                  <from>
                    <xdr:col>6</xdr:col>
                    <xdr:colOff>68580</xdr:colOff>
                    <xdr:row>24</xdr:row>
                    <xdr:rowOff>30480</xdr:rowOff>
                  </from>
                  <to>
                    <xdr:col>6</xdr:col>
                    <xdr:colOff>335280</xdr:colOff>
                    <xdr:row>24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8" name="fraAdministeredBy2">
              <controlPr defaultSize="0" autoFill="0" autoPict="0">
                <anchor moveWithCells="1">
                  <from>
                    <xdr:col>5</xdr:col>
                    <xdr:colOff>419100</xdr:colOff>
                    <xdr:row>26</xdr:row>
                    <xdr:rowOff>0</xdr:rowOff>
                  </from>
                  <to>
                    <xdr:col>6</xdr:col>
                    <xdr:colOff>358140</xdr:colOff>
                    <xdr:row>31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29" name="optAdministeredBy_Client2">
              <controlPr defaultSize="0" autoFill="0" autoLine="0" autoPict="0">
                <anchor moveWithCells="1">
                  <from>
                    <xdr:col>6</xdr:col>
                    <xdr:colOff>68580</xdr:colOff>
                    <xdr:row>26</xdr:row>
                    <xdr:rowOff>30480</xdr:rowOff>
                  </from>
                  <to>
                    <xdr:col>6</xdr:col>
                    <xdr:colOff>335280</xdr:colOff>
                    <xdr:row>26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30" name="optAdministeredBy_Family2">
              <controlPr defaultSize="0" autoFill="0" autoLine="0" autoPict="0">
                <anchor moveWithCells="1">
                  <from>
                    <xdr:col>6</xdr:col>
                    <xdr:colOff>68580</xdr:colOff>
                    <xdr:row>27</xdr:row>
                    <xdr:rowOff>30480</xdr:rowOff>
                  </from>
                  <to>
                    <xdr:col>6</xdr:col>
                    <xdr:colOff>335280</xdr:colOff>
                    <xdr:row>27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2" r:id="rId31" name="optAdministeredBy_HomeHealth2">
              <controlPr defaultSize="0" autoFill="0" autoLine="0" autoPict="0">
                <anchor moveWithCells="1">
                  <from>
                    <xdr:col>6</xdr:col>
                    <xdr:colOff>68580</xdr:colOff>
                    <xdr:row>28</xdr:row>
                    <xdr:rowOff>30480</xdr:rowOff>
                  </from>
                  <to>
                    <xdr:col>6</xdr:col>
                    <xdr:colOff>335280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3" r:id="rId32" name="optAdministeredBy_Nurse2">
              <controlPr defaultSize="0" autoFill="0" autoLine="0" autoPict="0">
                <anchor moveWithCells="1">
                  <from>
                    <xdr:col>6</xdr:col>
                    <xdr:colOff>68580</xdr:colOff>
                    <xdr:row>29</xdr:row>
                    <xdr:rowOff>30480</xdr:rowOff>
                  </from>
                  <to>
                    <xdr:col>6</xdr:col>
                    <xdr:colOff>335280</xdr:colOff>
                    <xdr:row>29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4" r:id="rId33" name="optAdministeredBy_Other2">
              <controlPr defaultSize="0" autoFill="0" autoLine="0" autoPict="0">
                <anchor moveWithCells="1">
                  <from>
                    <xdr:col>6</xdr:col>
                    <xdr:colOff>68580</xdr:colOff>
                    <xdr:row>30</xdr:row>
                    <xdr:rowOff>30480</xdr:rowOff>
                  </from>
                  <to>
                    <xdr:col>6</xdr:col>
                    <xdr:colOff>335280</xdr:colOff>
                    <xdr:row>30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5" r:id="rId34" name="optWeightLoss_Yes">
              <controlPr defaultSize="0" autoFill="0" autoLine="0" autoPict="0">
                <anchor moveWithCells="1">
                  <from>
                    <xdr:col>4</xdr:col>
                    <xdr:colOff>144780</xdr:colOff>
                    <xdr:row>38</xdr:row>
                    <xdr:rowOff>30480</xdr:rowOff>
                  </from>
                  <to>
                    <xdr:col>4</xdr:col>
                    <xdr:colOff>411480</xdr:colOff>
                    <xdr:row>38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6" r:id="rId35" name="optWeightLoss_No">
              <controlPr defaultSize="0" autoFill="0" autoLine="0" autoPict="0">
                <anchor moveWithCells="1">
                  <from>
                    <xdr:col>6</xdr:col>
                    <xdr:colOff>144780</xdr:colOff>
                    <xdr:row>38</xdr:row>
                    <xdr:rowOff>30480</xdr:rowOff>
                  </from>
                  <to>
                    <xdr:col>6</xdr:col>
                    <xdr:colOff>411480</xdr:colOff>
                    <xdr:row>38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7" r:id="rId36" name="fraWeightLoss">
              <controlPr defaultSize="0" autoFill="0" autoPict="0">
                <anchor moveWithCells="1">
                  <from>
                    <xdr:col>3</xdr:col>
                    <xdr:colOff>373380</xdr:colOff>
                    <xdr:row>37</xdr:row>
                    <xdr:rowOff>220980</xdr:rowOff>
                  </from>
                  <to>
                    <xdr:col>10</xdr:col>
                    <xdr:colOff>297180</xdr:colOff>
                    <xdr:row>39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8" r:id="rId37" name="optWeightLoss_Unknown">
              <controlPr defaultSize="0" autoFill="0" autoLine="0" autoPict="0">
                <anchor moveWithCells="1">
                  <from>
                    <xdr:col>8</xdr:col>
                    <xdr:colOff>144780</xdr:colOff>
                    <xdr:row>38</xdr:row>
                    <xdr:rowOff>30480</xdr:rowOff>
                  </from>
                  <to>
                    <xdr:col>8</xdr:col>
                    <xdr:colOff>411480</xdr:colOff>
                    <xdr:row>38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9" r:id="rId38" name="optWeightGain_Yes">
              <controlPr defaultSize="0" autoFill="0" autoLine="0" autoPict="0">
                <anchor moveWithCells="1">
                  <from>
                    <xdr:col>4</xdr:col>
                    <xdr:colOff>144780</xdr:colOff>
                    <xdr:row>40</xdr:row>
                    <xdr:rowOff>30480</xdr:rowOff>
                  </from>
                  <to>
                    <xdr:col>4</xdr:col>
                    <xdr:colOff>411480</xdr:colOff>
                    <xdr:row>40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0" r:id="rId39" name="optWeightGain_No">
              <controlPr defaultSize="0" autoFill="0" autoLine="0" autoPict="0">
                <anchor moveWithCells="1">
                  <from>
                    <xdr:col>6</xdr:col>
                    <xdr:colOff>144780</xdr:colOff>
                    <xdr:row>40</xdr:row>
                    <xdr:rowOff>30480</xdr:rowOff>
                  </from>
                  <to>
                    <xdr:col>6</xdr:col>
                    <xdr:colOff>411480</xdr:colOff>
                    <xdr:row>40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1" r:id="rId40" name="fraWeightGain">
              <controlPr defaultSize="0" autoFill="0" autoPict="0">
                <anchor moveWithCells="1">
                  <from>
                    <xdr:col>3</xdr:col>
                    <xdr:colOff>373380</xdr:colOff>
                    <xdr:row>39</xdr:row>
                    <xdr:rowOff>220980</xdr:rowOff>
                  </from>
                  <to>
                    <xdr:col>10</xdr:col>
                    <xdr:colOff>297180</xdr:colOff>
                    <xdr:row>41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2" r:id="rId41" name="optWeightGain_Unknown">
              <controlPr defaultSize="0" autoFill="0" autoLine="0" autoPict="0">
                <anchor moveWithCells="1">
                  <from>
                    <xdr:col>8</xdr:col>
                    <xdr:colOff>144780</xdr:colOff>
                    <xdr:row>40</xdr:row>
                    <xdr:rowOff>30480</xdr:rowOff>
                  </from>
                  <to>
                    <xdr:col>8</xdr:col>
                    <xdr:colOff>411480</xdr:colOff>
                    <xdr:row>40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3" r:id="rId42" name="cbxMechanicallyAltered">
              <controlPr defaultSize="0" autoFill="0" autoLine="0" autoPict="0">
                <anchor moveWithCells="1">
                  <from>
                    <xdr:col>1</xdr:col>
                    <xdr:colOff>68580</xdr:colOff>
                    <xdr:row>43</xdr:row>
                    <xdr:rowOff>30480</xdr:rowOff>
                  </from>
                  <to>
                    <xdr:col>1</xdr:col>
                    <xdr:colOff>335280</xdr:colOff>
                    <xdr:row>43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4" r:id="rId43" name="cbxDiabetic">
              <controlPr defaultSize="0" autoFill="0" autoLine="0" autoPict="0">
                <anchor moveWithCells="1">
                  <from>
                    <xdr:col>1</xdr:col>
                    <xdr:colOff>68580</xdr:colOff>
                    <xdr:row>44</xdr:row>
                    <xdr:rowOff>30480</xdr:rowOff>
                  </from>
                  <to>
                    <xdr:col>1</xdr:col>
                    <xdr:colOff>335280</xdr:colOff>
                    <xdr:row>44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5" r:id="rId44" name="cbxLowSalt">
              <controlPr defaultSize="0" autoFill="0" autoLine="0" autoPict="0">
                <anchor moveWithCells="1">
                  <from>
                    <xdr:col>1</xdr:col>
                    <xdr:colOff>68580</xdr:colOff>
                    <xdr:row>45</xdr:row>
                    <xdr:rowOff>30480</xdr:rowOff>
                  </from>
                  <to>
                    <xdr:col>1</xdr:col>
                    <xdr:colOff>335280</xdr:colOff>
                    <xdr:row>45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6" r:id="rId45" name="cbxVegetarian">
              <controlPr defaultSize="0" autoFill="0" autoLine="0" autoPict="0">
                <anchor moveWithCells="1">
                  <from>
                    <xdr:col>7</xdr:col>
                    <xdr:colOff>68580</xdr:colOff>
                    <xdr:row>43</xdr:row>
                    <xdr:rowOff>30480</xdr:rowOff>
                  </from>
                  <to>
                    <xdr:col>7</xdr:col>
                    <xdr:colOff>335280</xdr:colOff>
                    <xdr:row>43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7" r:id="rId46" name="cbxKosher">
              <controlPr defaultSize="0" autoFill="0" autoLine="0" autoPict="0">
                <anchor moveWithCells="1">
                  <from>
                    <xdr:col>7</xdr:col>
                    <xdr:colOff>68580</xdr:colOff>
                    <xdr:row>44</xdr:row>
                    <xdr:rowOff>30480</xdr:rowOff>
                  </from>
                  <to>
                    <xdr:col>7</xdr:col>
                    <xdr:colOff>335280</xdr:colOff>
                    <xdr:row>44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8" r:id="rId47" name="cbxSpecialDiet_None">
              <controlPr defaultSize="0" autoFill="0" autoLine="0" autoPict="0">
                <anchor moveWithCells="1">
                  <from>
                    <xdr:col>7</xdr:col>
                    <xdr:colOff>68580</xdr:colOff>
                    <xdr:row>45</xdr:row>
                    <xdr:rowOff>30480</xdr:rowOff>
                  </from>
                  <to>
                    <xdr:col>7</xdr:col>
                    <xdr:colOff>335280</xdr:colOff>
                    <xdr:row>45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9" r:id="rId48" name="fraFoodAllergies">
              <controlPr defaultSize="0" autoFill="0" autoPict="0">
                <anchor moveWithCells="1">
                  <from>
                    <xdr:col>0</xdr:col>
                    <xdr:colOff>419100</xdr:colOff>
                    <xdr:row>48</xdr:row>
                    <xdr:rowOff>0</xdr:rowOff>
                  </from>
                  <to>
                    <xdr:col>1</xdr:col>
                    <xdr:colOff>358140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0" r:id="rId49" name="optFoodAllergies_Yes">
              <controlPr defaultSize="0" autoFill="0" autoLine="0" autoPict="0">
                <anchor moveWithCells="1">
                  <from>
                    <xdr:col>1</xdr:col>
                    <xdr:colOff>68580</xdr:colOff>
                    <xdr:row>48</xdr:row>
                    <xdr:rowOff>38100</xdr:rowOff>
                  </from>
                  <to>
                    <xdr:col>1</xdr:col>
                    <xdr:colOff>335280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1" r:id="rId50" name="optFoodAllergies_No">
              <controlPr defaultSize="0" autoFill="0" autoLine="0" autoPict="0">
                <anchor moveWithCells="1">
                  <from>
                    <xdr:col>1</xdr:col>
                    <xdr:colOff>68580</xdr:colOff>
                    <xdr:row>49</xdr:row>
                    <xdr:rowOff>30480</xdr:rowOff>
                  </from>
                  <to>
                    <xdr:col>1</xdr:col>
                    <xdr:colOff>335280</xdr:colOff>
                    <xdr:row>49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2" r:id="rId51" name="optMedAllergy_Yes">
              <controlPr defaultSize="0" autoFill="0" autoLine="0" autoPict="0">
                <anchor moveWithCells="1">
                  <from>
                    <xdr:col>1</xdr:col>
                    <xdr:colOff>68580</xdr:colOff>
                    <xdr:row>33</xdr:row>
                    <xdr:rowOff>30480</xdr:rowOff>
                  </from>
                  <to>
                    <xdr:col>1</xdr:col>
                    <xdr:colOff>335280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3" r:id="rId52" name="optMedAllergy_No">
              <controlPr defaultSize="0" autoFill="0" autoLine="0" autoPict="0">
                <anchor moveWithCells="1">
                  <from>
                    <xdr:col>3</xdr:col>
                    <xdr:colOff>68580</xdr:colOff>
                    <xdr:row>33</xdr:row>
                    <xdr:rowOff>30480</xdr:rowOff>
                  </from>
                  <to>
                    <xdr:col>3</xdr:col>
                    <xdr:colOff>335280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4" r:id="rId53" name="fraMedAllergy">
              <controlPr defaultSize="0" autoFill="0" autoPict="0">
                <anchor moveWithCells="1">
                  <from>
                    <xdr:col>0</xdr:col>
                    <xdr:colOff>419100</xdr:colOff>
                    <xdr:row>32</xdr:row>
                    <xdr:rowOff>220980</xdr:rowOff>
                  </from>
                  <to>
                    <xdr:col>4</xdr:col>
                    <xdr:colOff>381000</xdr:colOff>
                    <xdr:row>34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B88D-BA4E-4BE3-839D-BE84DF6B4213}">
  <sheetPr codeName="SectionG_H">
    <tabColor indexed="40"/>
    <pageSetUpPr autoPageBreaks="0"/>
  </sheetPr>
  <dimension ref="A1:V88"/>
  <sheetViews>
    <sheetView showGridLines="0" zoomScale="110" zoomScaleNormal="110" workbookViewId="0">
      <selection activeCell="J11" sqref="J11:M11"/>
    </sheetView>
  </sheetViews>
  <sheetFormatPr defaultColWidth="8.140625" defaultRowHeight="18" customHeight="1" zeroHeight="1"/>
  <cols>
    <col min="1" max="1" width="6.5703125" style="12" customWidth="1"/>
    <col min="2" max="14" width="6.5703125" style="2" customWidth="1"/>
    <col min="15" max="15" width="8.140625" style="2"/>
    <col min="16" max="16" width="19.85546875" style="3" hidden="1" customWidth="1"/>
    <col min="17" max="17" width="47.42578125" style="3" hidden="1" customWidth="1"/>
    <col min="18" max="18" width="7.85546875" style="4" hidden="1" customWidth="1"/>
    <col min="19" max="19" width="7.5703125" style="4" hidden="1" customWidth="1"/>
    <col min="20" max="20" width="5.140625" style="4" hidden="1" customWidth="1"/>
    <col min="21" max="21" width="0" style="4" hidden="1" customWidth="1"/>
    <col min="22" max="16384" width="8.140625" style="2"/>
  </cols>
  <sheetData>
    <row r="1" spans="1:18" ht="0.75" customHeight="1">
      <c r="A1" s="1"/>
    </row>
    <row r="2" spans="1:18" ht="35.1" customHeight="1">
      <c r="A2" s="30"/>
      <c r="E2" s="194" t="str">
        <f>IF(ClientInfo!rngAssessmentDate=0,"",ClientInfo!rngAssessmentDate)</f>
        <v/>
      </c>
      <c r="F2" s="194"/>
      <c r="I2" s="30" t="s">
        <v>125</v>
      </c>
      <c r="L2" s="2" t="str">
        <f>ClientInfo!rngLastName &amp; ", " &amp; ClientInfo!rngFirstName &amp; " " &amp; ClientInfo!rngMiddleInit</f>
        <v xml:space="preserve">,  </v>
      </c>
    </row>
    <row r="3" spans="1:18" ht="35.1" customHeight="1">
      <c r="A3" s="11" t="s">
        <v>437</v>
      </c>
    </row>
    <row r="4" spans="1:18" ht="18" customHeight="1"/>
    <row r="5" spans="1:18" ht="35.1" customHeight="1">
      <c r="A5" s="38">
        <v>1</v>
      </c>
      <c r="B5" s="49" t="s">
        <v>438</v>
      </c>
      <c r="C5" s="50"/>
      <c r="D5" s="223" t="s">
        <v>439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</row>
    <row r="6" spans="1:18" ht="18" customHeight="1">
      <c r="D6" s="51" t="s">
        <v>440</v>
      </c>
      <c r="F6" s="51" t="s">
        <v>441</v>
      </c>
      <c r="H6" s="52" t="s">
        <v>442</v>
      </c>
    </row>
    <row r="7" spans="1:18" ht="18" customHeight="1">
      <c r="C7" s="9"/>
      <c r="D7" s="53">
        <v>1</v>
      </c>
      <c r="F7" s="48"/>
      <c r="H7" s="210"/>
      <c r="I7" s="224"/>
      <c r="J7" s="224"/>
      <c r="K7" s="224"/>
      <c r="L7" s="224"/>
      <c r="M7" s="224"/>
      <c r="N7" s="225"/>
    </row>
    <row r="8" spans="1:18" ht="18" customHeight="1">
      <c r="C8" s="9"/>
      <c r="D8" s="53">
        <v>2</v>
      </c>
      <c r="F8" s="48"/>
      <c r="H8" s="221"/>
      <c r="I8" s="217"/>
      <c r="J8" s="217"/>
      <c r="K8" s="217"/>
      <c r="L8" s="217"/>
      <c r="M8" s="217"/>
      <c r="N8" s="222"/>
    </row>
    <row r="9" spans="1:18" ht="18" customHeight="1">
      <c r="C9" s="9"/>
      <c r="D9" s="53">
        <v>3</v>
      </c>
      <c r="F9" s="48"/>
      <c r="H9" s="221"/>
      <c r="I9" s="217"/>
      <c r="J9" s="217"/>
      <c r="K9" s="217"/>
      <c r="L9" s="217"/>
      <c r="M9" s="217"/>
      <c r="N9" s="222"/>
      <c r="Q9" s="3" t="str">
        <f>C13</f>
        <v>Abrasions  ( scrapes )</v>
      </c>
      <c r="R9" s="14" t="b">
        <v>0</v>
      </c>
    </row>
    <row r="10" spans="1:18" ht="18" customHeight="1">
      <c r="C10" s="9"/>
      <c r="D10" s="53">
        <v>4</v>
      </c>
      <c r="F10" s="48"/>
      <c r="H10" s="221"/>
      <c r="I10" s="217"/>
      <c r="J10" s="217"/>
      <c r="K10" s="217"/>
      <c r="L10" s="217"/>
      <c r="M10" s="217"/>
      <c r="N10" s="222"/>
      <c r="Q10" s="3" t="str">
        <f>C14</f>
        <v>Burns</v>
      </c>
      <c r="R10" s="14" t="b">
        <v>0</v>
      </c>
    </row>
    <row r="11" spans="1:18" ht="18" customHeight="1">
      <c r="C11" s="9"/>
      <c r="D11" s="9"/>
      <c r="E11" s="9"/>
      <c r="F11" s="9"/>
      <c r="G11" s="9"/>
      <c r="Q11" s="3" t="str">
        <f>C15</f>
        <v>Bruises</v>
      </c>
      <c r="R11" s="14" t="b">
        <v>0</v>
      </c>
    </row>
    <row r="12" spans="1:18" ht="18" customHeight="1">
      <c r="A12" s="12">
        <v>2</v>
      </c>
      <c r="B12" s="13" t="s">
        <v>443</v>
      </c>
      <c r="H12" s="26" t="s">
        <v>444</v>
      </c>
      <c r="Q12" s="3" t="str">
        <f>C16</f>
        <v>Rashes or itchiness</v>
      </c>
      <c r="R12" s="14" t="b">
        <v>0</v>
      </c>
    </row>
    <row r="13" spans="1:18" ht="18" customHeight="1">
      <c r="B13" s="12"/>
      <c r="C13" s="9" t="s">
        <v>445</v>
      </c>
      <c r="D13" s="9"/>
      <c r="E13" s="9"/>
      <c r="F13" s="9"/>
      <c r="G13" s="9"/>
      <c r="Q13" s="3" t="str">
        <f>C17</f>
        <v>Body lice or scabies</v>
      </c>
      <c r="R13" s="14" t="b">
        <v>0</v>
      </c>
    </row>
    <row r="14" spans="1:18" ht="18" customHeight="1">
      <c r="B14" s="12"/>
      <c r="C14" s="9" t="s">
        <v>446</v>
      </c>
      <c r="D14" s="9"/>
      <c r="E14" s="9"/>
      <c r="F14" s="9"/>
      <c r="G14" s="9"/>
      <c r="H14" s="12"/>
      <c r="I14" s="9" t="s">
        <v>447</v>
      </c>
      <c r="Q14" s="3" t="str">
        <f>I14</f>
        <v>Open sores or lesions</v>
      </c>
      <c r="R14" s="14" t="b">
        <v>0</v>
      </c>
    </row>
    <row r="15" spans="1:18" ht="18" customHeight="1">
      <c r="B15" s="12"/>
      <c r="C15" s="9" t="s">
        <v>448</v>
      </c>
      <c r="D15" s="9"/>
      <c r="E15" s="9"/>
      <c r="F15" s="9"/>
      <c r="G15" s="9"/>
      <c r="H15" s="12"/>
      <c r="I15" s="9" t="s">
        <v>449</v>
      </c>
      <c r="Q15" s="3" t="str">
        <f>I15</f>
        <v>Skin tears or cuts  ( other than surgical )</v>
      </c>
      <c r="R15" s="14" t="b">
        <v>0</v>
      </c>
    </row>
    <row r="16" spans="1:18" ht="18" customHeight="1">
      <c r="B16" s="12"/>
      <c r="C16" s="9" t="s">
        <v>450</v>
      </c>
      <c r="D16" s="9"/>
      <c r="E16" s="9"/>
      <c r="F16" s="9"/>
      <c r="G16" s="9"/>
      <c r="H16" s="12"/>
      <c r="I16" s="9" t="s">
        <v>451</v>
      </c>
      <c r="Q16" s="3" t="str">
        <f>I16</f>
        <v>Surgical wounds</v>
      </c>
      <c r="R16" s="14" t="b">
        <v>0</v>
      </c>
    </row>
    <row r="17" spans="1:20" ht="18" customHeight="1">
      <c r="B17" s="12"/>
      <c r="C17" s="9" t="s">
        <v>452</v>
      </c>
      <c r="D17" s="9"/>
      <c r="E17" s="9"/>
      <c r="F17" s="9"/>
      <c r="G17" s="9"/>
      <c r="H17" s="12"/>
      <c r="I17" s="9" t="s">
        <v>255</v>
      </c>
      <c r="Q17" s="3" t="str">
        <f>I17</f>
        <v>None of the above</v>
      </c>
      <c r="R17" s="14" t="b">
        <v>0</v>
      </c>
    </row>
    <row r="18" spans="1:20" ht="18" customHeight="1"/>
    <row r="19" spans="1:20" ht="24" customHeight="1">
      <c r="A19" s="38">
        <v>3</v>
      </c>
      <c r="B19" s="49" t="s">
        <v>453</v>
      </c>
      <c r="E19" s="223" t="s">
        <v>454</v>
      </c>
      <c r="F19" s="200"/>
      <c r="G19" s="200"/>
      <c r="H19" s="200"/>
      <c r="I19" s="200"/>
      <c r="J19" s="200"/>
      <c r="K19" s="200"/>
      <c r="L19" s="200"/>
      <c r="M19" s="200"/>
      <c r="N19" s="200"/>
      <c r="Q19" s="54" t="s">
        <v>453</v>
      </c>
      <c r="T19" s="33">
        <f>IF(SUM(T21:T26)&gt;0,10,0)</f>
        <v>0</v>
      </c>
    </row>
    <row r="20" spans="1:20" ht="24" customHeight="1">
      <c r="A20" s="38"/>
      <c r="B20" s="49"/>
      <c r="C20" s="42" t="s">
        <v>455</v>
      </c>
      <c r="D20" s="26"/>
      <c r="E20" s="55"/>
      <c r="F20" s="56"/>
      <c r="G20" s="56"/>
      <c r="H20" s="56"/>
      <c r="I20" s="57" t="s">
        <v>456</v>
      </c>
      <c r="J20" s="24"/>
      <c r="K20" s="58"/>
      <c r="L20" s="24"/>
      <c r="M20" s="58"/>
      <c r="N20" s="59"/>
      <c r="R20" s="60" t="s">
        <v>455</v>
      </c>
      <c r="S20" s="61" t="s">
        <v>457</v>
      </c>
      <c r="T20" s="60" t="s">
        <v>458</v>
      </c>
    </row>
    <row r="21" spans="1:20" ht="18" customHeight="1">
      <c r="B21" s="12"/>
      <c r="C21" s="9" t="s">
        <v>459</v>
      </c>
      <c r="D21" s="9"/>
      <c r="E21" s="9"/>
      <c r="F21" s="9"/>
      <c r="G21" s="9"/>
      <c r="K21" s="10" t="s">
        <v>219</v>
      </c>
      <c r="Q21" s="3" t="str">
        <f t="shared" ref="Q21:Q27" si="0">C21</f>
        <v>Turning / positioning program</v>
      </c>
      <c r="R21" s="14" t="b">
        <v>0</v>
      </c>
      <c r="T21" s="33">
        <f>IF(rngTreatment_Positioning,5,0)</f>
        <v>0</v>
      </c>
    </row>
    <row r="22" spans="1:20" ht="18" customHeight="1">
      <c r="B22" s="12"/>
      <c r="C22" s="9" t="s">
        <v>460</v>
      </c>
      <c r="D22" s="9"/>
      <c r="E22" s="9"/>
      <c r="F22" s="9"/>
      <c r="G22" s="9"/>
      <c r="K22" s="12"/>
      <c r="Q22" s="3" t="str">
        <f t="shared" si="0"/>
        <v>Nutrition or hydration intervention to manage skin problems</v>
      </c>
      <c r="R22" s="14" t="b">
        <v>0</v>
      </c>
      <c r="S22" s="62" t="b">
        <v>0</v>
      </c>
      <c r="T22" s="33">
        <f>IF(AND(rngTreatment_Nutrition=TRUE,rngOutRsrc_Nutrition=FALSE),5,0)</f>
        <v>0</v>
      </c>
    </row>
    <row r="23" spans="1:20" ht="18" customHeight="1">
      <c r="B23" s="12"/>
      <c r="C23" s="9" t="s">
        <v>461</v>
      </c>
      <c r="D23" s="9"/>
      <c r="E23" s="9"/>
      <c r="F23" s="9"/>
      <c r="G23" s="9"/>
      <c r="K23" s="12"/>
      <c r="Q23" s="3" t="str">
        <f t="shared" si="0"/>
        <v>Application of dressings  ( with or without topical medications )</v>
      </c>
      <c r="R23" s="14" t="b">
        <v>0</v>
      </c>
      <c r="S23" s="62" t="b">
        <v>0</v>
      </c>
      <c r="T23" s="33">
        <f>IF(AND(rngTreatment_Dressing,rngOutRsrc_Dressing=FALSE),5,0)</f>
        <v>0</v>
      </c>
    </row>
    <row r="24" spans="1:20" ht="18" customHeight="1">
      <c r="B24" s="12"/>
      <c r="C24" s="9" t="s">
        <v>462</v>
      </c>
      <c r="D24" s="9"/>
      <c r="E24" s="9"/>
      <c r="F24" s="9"/>
      <c r="G24" s="9"/>
      <c r="K24" s="12"/>
      <c r="Q24" s="3" t="str">
        <f t="shared" si="0"/>
        <v>Application of ointments / medications</v>
      </c>
      <c r="R24" s="14" t="b">
        <v>0</v>
      </c>
      <c r="S24" s="62" t="b">
        <v>0</v>
      </c>
      <c r="T24" s="33">
        <f>IF(AND(rngTreatment_Ointment=TRUE,rngOutRsrc_Ointment=FALSE),5,0)</f>
        <v>0</v>
      </c>
    </row>
    <row r="25" spans="1:20" ht="18" customHeight="1">
      <c r="B25" s="12"/>
      <c r="C25" s="9" t="s">
        <v>463</v>
      </c>
      <c r="D25" s="9"/>
      <c r="E25" s="9"/>
      <c r="F25" s="9"/>
      <c r="G25" s="9"/>
      <c r="K25" s="12"/>
      <c r="Q25" s="3" t="str">
        <f t="shared" si="0"/>
        <v>Ulcer care</v>
      </c>
      <c r="R25" s="14" t="b">
        <v>0</v>
      </c>
      <c r="S25" s="62" t="b">
        <v>0</v>
      </c>
      <c r="T25" s="33">
        <f>IF(AND(rngTreatment_UlcerCare=TRUE,rngOutRsrc_UlcerCare=FALSE),5,0)</f>
        <v>0</v>
      </c>
    </row>
    <row r="26" spans="1:20" ht="18" customHeight="1">
      <c r="B26" s="12"/>
      <c r="C26" s="9" t="s">
        <v>464</v>
      </c>
      <c r="D26" s="9"/>
      <c r="E26" s="9"/>
      <c r="F26" s="9"/>
      <c r="G26" s="9"/>
      <c r="K26" s="12"/>
      <c r="Q26" s="3" t="str">
        <f t="shared" si="0"/>
        <v>Surgical wound care</v>
      </c>
      <c r="R26" s="14" t="b">
        <v>0</v>
      </c>
      <c r="S26" s="62" t="b">
        <v>0</v>
      </c>
      <c r="T26" s="33">
        <f>IF(AND(rngTreatment_SurgicalWound=TRUE,rngOutRsrc_SurgicalWound=FALSE),5,0)</f>
        <v>0</v>
      </c>
    </row>
    <row r="27" spans="1:20" ht="18" customHeight="1">
      <c r="B27" s="12"/>
      <c r="C27" s="9" t="s">
        <v>255</v>
      </c>
      <c r="D27" s="9"/>
      <c r="E27" s="9"/>
      <c r="F27" s="9"/>
      <c r="G27" s="9"/>
      <c r="K27" s="10" t="s">
        <v>219</v>
      </c>
      <c r="Q27" s="3" t="str">
        <f t="shared" si="0"/>
        <v>None of the above</v>
      </c>
      <c r="R27" s="14" t="b">
        <v>0</v>
      </c>
    </row>
    <row r="28" spans="1:20" ht="21" customHeight="1">
      <c r="A28" s="30"/>
      <c r="E28" s="63"/>
      <c r="F28" s="63"/>
      <c r="I28" s="30"/>
    </row>
    <row r="29" spans="1:20" ht="35.1" customHeight="1">
      <c r="A29" s="11" t="s">
        <v>465</v>
      </c>
    </row>
    <row r="30" spans="1:20" ht="18" customHeight="1">
      <c r="C30" s="9"/>
      <c r="D30" s="9"/>
      <c r="E30" s="9"/>
      <c r="F30" s="9"/>
      <c r="G30" s="9"/>
    </row>
    <row r="31" spans="1:20" ht="24" customHeight="1">
      <c r="A31" s="12">
        <v>1</v>
      </c>
      <c r="B31" s="13" t="s">
        <v>466</v>
      </c>
      <c r="D31" s="9"/>
      <c r="E31" s="9"/>
      <c r="G31" s="9" t="s">
        <v>265</v>
      </c>
      <c r="I31" s="9"/>
      <c r="J31" s="2" t="s">
        <v>264</v>
      </c>
      <c r="N31" s="2" t="s">
        <v>219</v>
      </c>
      <c r="P31" s="31" t="s">
        <v>466</v>
      </c>
      <c r="Q31" s="31"/>
      <c r="R31" s="14">
        <v>0</v>
      </c>
      <c r="S31" s="15" t="e">
        <f>CHOOSE(rngOxygen_Idx,"Self-Managed","Needs Assistance","N/A")</f>
        <v>#VALUE!</v>
      </c>
      <c r="T31" s="33" t="e">
        <f>IF(S31="Needs Assistance",3,0)</f>
        <v>#VALUE!</v>
      </c>
    </row>
    <row r="32" spans="1:20" ht="18" customHeight="1"/>
    <row r="33" spans="1:20" ht="24" customHeight="1">
      <c r="A33" s="12">
        <v>2</v>
      </c>
      <c r="B33" s="13" t="s">
        <v>467</v>
      </c>
      <c r="D33" s="9"/>
      <c r="E33" s="9"/>
      <c r="G33" s="9" t="s">
        <v>265</v>
      </c>
      <c r="I33" s="9"/>
      <c r="J33" s="2" t="s">
        <v>264</v>
      </c>
      <c r="N33" s="2" t="s">
        <v>219</v>
      </c>
      <c r="P33" s="31" t="s">
        <v>467</v>
      </c>
      <c r="Q33" s="31"/>
      <c r="R33" s="14">
        <v>0</v>
      </c>
      <c r="S33" s="15" t="e">
        <f>CHOOSE(rngBloodSugar_Idx,"Self-Managed","Needs Assistance","N/A")</f>
        <v>#VALUE!</v>
      </c>
      <c r="T33" s="33" t="e">
        <f>IF(S33="Needs Assistance",3,0)</f>
        <v>#VALUE!</v>
      </c>
    </row>
    <row r="34" spans="1:20" ht="18" customHeight="1"/>
    <row r="35" spans="1:20" ht="18" customHeight="1">
      <c r="E35" s="2" t="s">
        <v>468</v>
      </c>
      <c r="G35" s="226"/>
      <c r="H35" s="227"/>
      <c r="I35" s="228"/>
    </row>
    <row r="36" spans="1:20" ht="18" customHeight="1">
      <c r="C36" s="9"/>
      <c r="D36" s="9"/>
      <c r="E36" s="9"/>
      <c r="F36" s="9"/>
      <c r="G36" s="9"/>
    </row>
    <row r="37" spans="1:20" ht="24" customHeight="1">
      <c r="A37" s="12">
        <v>3</v>
      </c>
      <c r="B37" s="13" t="s">
        <v>469</v>
      </c>
      <c r="D37" s="9"/>
      <c r="E37" s="9"/>
      <c r="G37" s="9" t="s">
        <v>265</v>
      </c>
      <c r="I37" s="9"/>
      <c r="J37" s="2" t="s">
        <v>264</v>
      </c>
      <c r="N37" s="2" t="s">
        <v>219</v>
      </c>
      <c r="P37" s="31" t="s">
        <v>470</v>
      </c>
      <c r="Q37" s="31"/>
      <c r="R37" s="14">
        <v>0</v>
      </c>
      <c r="S37" s="15" t="e">
        <f>CHOOSE(rngUrinaryCatheter_Idx,"Self-Managed","Needs Assistance","N/A")</f>
        <v>#VALUE!</v>
      </c>
      <c r="T37" s="33" t="e">
        <f>IF(S37="Needs Assistance",3,0)</f>
        <v>#VALUE!</v>
      </c>
    </row>
    <row r="38" spans="1:20" ht="18" customHeight="1"/>
    <row r="39" spans="1:20" ht="24" customHeight="1">
      <c r="A39" s="12">
        <v>4</v>
      </c>
      <c r="B39" s="13" t="s">
        <v>471</v>
      </c>
      <c r="D39" s="9"/>
      <c r="E39" s="9"/>
      <c r="G39" s="9" t="s">
        <v>265</v>
      </c>
      <c r="I39" s="9"/>
      <c r="J39" s="2" t="s">
        <v>264</v>
      </c>
      <c r="N39" s="2" t="s">
        <v>219</v>
      </c>
      <c r="P39" s="31" t="s">
        <v>471</v>
      </c>
      <c r="Q39" s="31"/>
      <c r="R39" s="14">
        <v>0</v>
      </c>
      <c r="S39" s="15" t="e">
        <f>CHOOSE(rngNebulizer_Idx,"Self-Managed","Needs Assistance","N/A")</f>
        <v>#VALUE!</v>
      </c>
      <c r="T39" s="33" t="e">
        <f>IF(S39="Needs Assistance",3,0)</f>
        <v>#VALUE!</v>
      </c>
    </row>
    <row r="40" spans="1:20" ht="18" customHeight="1"/>
    <row r="41" spans="1:20" ht="24" customHeight="1">
      <c r="A41" s="12">
        <v>5</v>
      </c>
      <c r="B41" s="13" t="s">
        <v>472</v>
      </c>
      <c r="D41" s="9"/>
      <c r="E41" s="9"/>
      <c r="G41" s="9" t="s">
        <v>265</v>
      </c>
      <c r="I41" s="9"/>
      <c r="J41" s="2" t="s">
        <v>264</v>
      </c>
      <c r="N41" s="2" t="s">
        <v>219</v>
      </c>
      <c r="P41" s="31" t="s">
        <v>472</v>
      </c>
      <c r="Q41" s="31"/>
      <c r="R41" s="14">
        <v>0</v>
      </c>
      <c r="S41" s="15" t="e">
        <f>CHOOSE(rngColostomy_Idx,"Self-Managed","Needs Assistance","N/A")</f>
        <v>#VALUE!</v>
      </c>
      <c r="T41" s="33" t="e">
        <f>IF(S41="Needs Assistance",3,0)</f>
        <v>#VALUE!</v>
      </c>
    </row>
    <row r="42" spans="1:20" ht="18" customHeight="1"/>
    <row r="43" spans="1:20" ht="24" customHeight="1">
      <c r="A43" s="12">
        <v>6</v>
      </c>
      <c r="B43" s="13" t="s">
        <v>473</v>
      </c>
      <c r="D43" s="9"/>
      <c r="E43" s="9"/>
      <c r="G43" s="9" t="s">
        <v>265</v>
      </c>
      <c r="I43" s="9"/>
      <c r="J43" s="2" t="s">
        <v>264</v>
      </c>
      <c r="N43" s="2" t="s">
        <v>219</v>
      </c>
      <c r="P43" s="31" t="s">
        <v>473</v>
      </c>
      <c r="Q43" s="31"/>
      <c r="R43" s="14">
        <v>0</v>
      </c>
      <c r="S43" s="15" t="e">
        <f>CHOOSE(rngIleostomy_Idx,"Self-Managed","Needs Assistance","N/A")</f>
        <v>#VALUE!</v>
      </c>
      <c r="T43" s="33" t="e">
        <f>IF(S43="Needs Assistance",3,0)</f>
        <v>#VALUE!</v>
      </c>
    </row>
    <row r="44" spans="1:20" ht="18" customHeight="1"/>
    <row r="45" spans="1:20" ht="24" customHeight="1">
      <c r="A45" s="12">
        <v>7</v>
      </c>
      <c r="B45" s="13" t="s">
        <v>474</v>
      </c>
      <c r="D45" s="9"/>
      <c r="E45" s="9"/>
      <c r="G45" s="9" t="s">
        <v>265</v>
      </c>
      <c r="I45" s="9"/>
      <c r="J45" s="2" t="s">
        <v>264</v>
      </c>
      <c r="N45" s="2" t="s">
        <v>219</v>
      </c>
      <c r="P45" s="31" t="s">
        <v>475</v>
      </c>
      <c r="Q45" s="31"/>
      <c r="R45" s="14">
        <v>0</v>
      </c>
      <c r="S45" s="15" t="e">
        <f>CHOOSE(rngTracheostomy_Idx,"Self-Managed","Needs Assistance","N/A")</f>
        <v>#VALUE!</v>
      </c>
      <c r="T45" s="33" t="e">
        <f>IF(S45="Needs Assistance",3,0)</f>
        <v>#VALUE!</v>
      </c>
    </row>
    <row r="46" spans="1:20" ht="18" customHeight="1"/>
    <row r="47" spans="1:20" ht="24" customHeight="1">
      <c r="A47" s="12">
        <v>8</v>
      </c>
      <c r="B47" s="13" t="s">
        <v>476</v>
      </c>
      <c r="D47" s="9"/>
      <c r="E47" s="9"/>
      <c r="G47" s="9" t="s">
        <v>265</v>
      </c>
      <c r="I47" s="9"/>
      <c r="J47" s="2" t="s">
        <v>264</v>
      </c>
      <c r="N47" s="2" t="s">
        <v>219</v>
      </c>
      <c r="P47" s="31" t="s">
        <v>477</v>
      </c>
      <c r="Q47" s="31"/>
      <c r="R47" s="14">
        <v>0</v>
      </c>
      <c r="S47" s="15" t="e">
        <f>CHOOSE(rngGastrostomy_Idx,"Self-Managed","Needs Assistance","N/A")</f>
        <v>#VALUE!</v>
      </c>
      <c r="T47" s="33" t="e">
        <f>IF(S47="Needs Assistance",3,0)</f>
        <v>#VALUE!</v>
      </c>
    </row>
    <row r="48" spans="1:20" ht="18" customHeight="1"/>
    <row r="49" spans="1:22" ht="24" customHeight="1">
      <c r="A49" s="12">
        <v>9</v>
      </c>
      <c r="B49" s="13" t="s">
        <v>478</v>
      </c>
      <c r="D49" s="9"/>
      <c r="E49" s="9"/>
      <c r="G49" s="9" t="s">
        <v>265</v>
      </c>
      <c r="I49" s="9"/>
      <c r="J49" s="2" t="s">
        <v>264</v>
      </c>
      <c r="N49" s="2" t="s">
        <v>219</v>
      </c>
      <c r="P49" s="31" t="s">
        <v>478</v>
      </c>
      <c r="Q49" s="31"/>
      <c r="R49" s="14">
        <v>0</v>
      </c>
      <c r="S49" s="15" t="e">
        <f>CHOOSE(rngEnemaSuppository_Idx,"Self-Managed","Needs Assistance","N/A")</f>
        <v>#VALUE!</v>
      </c>
      <c r="T49" s="33" t="e">
        <f>IF(S49="Needs Assistance",3,0)</f>
        <v>#VALUE!</v>
      </c>
    </row>
    <row r="50" spans="1:22" ht="18" customHeight="1"/>
    <row r="51" spans="1:22" ht="24" customHeight="1">
      <c r="A51" s="12">
        <v>10</v>
      </c>
      <c r="B51" s="13" t="s">
        <v>30</v>
      </c>
      <c r="D51" s="9"/>
      <c r="E51" s="9"/>
      <c r="G51" s="9" t="s">
        <v>265</v>
      </c>
      <c r="I51" s="9"/>
      <c r="J51" s="2" t="s">
        <v>264</v>
      </c>
      <c r="N51" s="2" t="s">
        <v>219</v>
      </c>
      <c r="P51" s="31" t="s">
        <v>30</v>
      </c>
      <c r="Q51" s="31"/>
      <c r="R51" s="14">
        <v>0</v>
      </c>
      <c r="S51" s="15" t="e">
        <f>CHOOSE(rngOther_Idx,"Self-Managed","Needs Assistance","N/A")</f>
        <v>#VALUE!</v>
      </c>
      <c r="T51" s="33" t="e">
        <f>IF(S51="Needs Assistance",3,0)</f>
        <v>#VALUE!</v>
      </c>
    </row>
    <row r="52" spans="1:22" ht="18" customHeight="1"/>
    <row r="53" spans="1:22" ht="18" customHeight="1">
      <c r="E53" s="2" t="s">
        <v>114</v>
      </c>
      <c r="G53" s="210"/>
      <c r="H53" s="211"/>
      <c r="I53" s="211"/>
      <c r="J53" s="211"/>
      <c r="K53" s="211"/>
      <c r="L53" s="211"/>
      <c r="M53" s="211"/>
      <c r="N53" s="212"/>
      <c r="Q53" s="3" t="s">
        <v>479</v>
      </c>
      <c r="R53" s="14" t="b">
        <v>0</v>
      </c>
    </row>
    <row r="54" spans="1:22" ht="18" customHeight="1">
      <c r="Q54" s="3" t="s">
        <v>480</v>
      </c>
      <c r="R54" s="14" t="b">
        <v>0</v>
      </c>
    </row>
    <row r="55" spans="1:22" ht="18" customHeight="1">
      <c r="A55" s="47" t="s">
        <v>481</v>
      </c>
      <c r="D55" s="26" t="s">
        <v>482</v>
      </c>
      <c r="Q55" s="3" t="s">
        <v>483</v>
      </c>
      <c r="R55" s="14" t="b">
        <v>0</v>
      </c>
    </row>
    <row r="56" spans="1:22" ht="18" customHeight="1">
      <c r="C56" s="9" t="s">
        <v>479</v>
      </c>
      <c r="D56" s="9"/>
      <c r="E56" s="9"/>
      <c r="F56" s="12"/>
      <c r="I56" s="2" t="s">
        <v>484</v>
      </c>
      <c r="Q56" s="3" t="s">
        <v>485</v>
      </c>
      <c r="R56" s="14" t="b">
        <v>0</v>
      </c>
    </row>
    <row r="57" spans="1:22" ht="18" customHeight="1">
      <c r="C57" s="9" t="s">
        <v>480</v>
      </c>
      <c r="D57" s="9"/>
      <c r="E57" s="9"/>
      <c r="I57" s="2" t="s">
        <v>486</v>
      </c>
      <c r="Q57" s="3" t="s">
        <v>487</v>
      </c>
      <c r="R57" s="14" t="b">
        <v>0</v>
      </c>
    </row>
    <row r="58" spans="1:22" ht="18" customHeight="1">
      <c r="C58" s="9" t="s">
        <v>483</v>
      </c>
      <c r="D58" s="9"/>
      <c r="E58" s="9"/>
      <c r="F58" s="9"/>
      <c r="G58" s="9"/>
      <c r="I58" s="2" t="s">
        <v>30</v>
      </c>
      <c r="J58" s="2" t="s">
        <v>114</v>
      </c>
      <c r="Q58" s="3" t="s">
        <v>484</v>
      </c>
      <c r="R58" s="14" t="b">
        <v>0</v>
      </c>
    </row>
    <row r="59" spans="1:22" ht="18" customHeight="1">
      <c r="C59" s="9" t="s">
        <v>485</v>
      </c>
      <c r="D59" s="9"/>
      <c r="E59" s="9"/>
      <c r="F59" s="9"/>
      <c r="G59" s="9"/>
      <c r="I59" s="210"/>
      <c r="J59" s="211"/>
      <c r="K59" s="211"/>
      <c r="L59" s="211"/>
      <c r="M59" s="211"/>
      <c r="N59" s="212"/>
      <c r="Q59" s="3" t="s">
        <v>486</v>
      </c>
      <c r="R59" s="14" t="b">
        <v>0</v>
      </c>
    </row>
    <row r="60" spans="1:22" ht="18" customHeight="1">
      <c r="C60" s="9" t="s">
        <v>487</v>
      </c>
      <c r="D60" s="9"/>
      <c r="E60" s="9"/>
      <c r="F60" s="9"/>
      <c r="G60" s="9"/>
      <c r="I60" s="2" t="s">
        <v>255</v>
      </c>
      <c r="Q60" s="3" t="s">
        <v>30</v>
      </c>
      <c r="R60" s="14" t="b">
        <v>0</v>
      </c>
    </row>
    <row r="61" spans="1:22" ht="18" customHeight="1">
      <c r="Q61" s="3" t="s">
        <v>255</v>
      </c>
      <c r="R61" s="14" t="b">
        <v>0</v>
      </c>
    </row>
    <row r="62" spans="1:22" ht="18" customHeight="1">
      <c r="A62" s="12">
        <v>2</v>
      </c>
      <c r="B62" s="13" t="s">
        <v>488</v>
      </c>
      <c r="V62" s="4"/>
    </row>
    <row r="63" spans="1:22" ht="24" customHeight="1">
      <c r="B63" s="26" t="s">
        <v>489</v>
      </c>
      <c r="H63" s="26"/>
      <c r="Q63" s="31" t="s">
        <v>490</v>
      </c>
      <c r="R63" s="14" t="b">
        <v>0</v>
      </c>
      <c r="S63" s="33">
        <f>IF(R63,2,0)</f>
        <v>0</v>
      </c>
      <c r="V63" s="4"/>
    </row>
    <row r="64" spans="1:22" ht="30" customHeight="1">
      <c r="B64" s="12"/>
      <c r="C64" s="229" t="s">
        <v>491</v>
      </c>
      <c r="D64" s="230"/>
      <c r="E64" s="230"/>
      <c r="F64" s="230"/>
      <c r="G64" s="230"/>
      <c r="H64" s="230"/>
      <c r="I64" s="230"/>
      <c r="J64" s="230"/>
      <c r="K64" s="230"/>
      <c r="L64" s="230"/>
      <c r="M64" s="230"/>
      <c r="N64" s="230"/>
      <c r="Q64" s="31" t="s">
        <v>492</v>
      </c>
      <c r="R64" s="14" t="b">
        <v>0</v>
      </c>
      <c r="S64" s="33">
        <f>IF(R64,2,0)</f>
        <v>0</v>
      </c>
      <c r="V64" s="4"/>
    </row>
    <row r="65" spans="1:22" ht="30" customHeight="1">
      <c r="B65" s="12"/>
      <c r="C65" s="229" t="s">
        <v>493</v>
      </c>
      <c r="D65" s="230"/>
      <c r="E65" s="230"/>
      <c r="F65" s="230"/>
      <c r="G65" s="230"/>
      <c r="H65" s="230"/>
      <c r="I65" s="230"/>
      <c r="J65" s="230"/>
      <c r="K65" s="230"/>
      <c r="L65" s="230"/>
      <c r="M65" s="230"/>
      <c r="N65" s="230"/>
      <c r="Q65" s="31" t="s">
        <v>494</v>
      </c>
      <c r="R65" s="14" t="b">
        <v>0</v>
      </c>
      <c r="S65" s="33">
        <f>IF(R65,2,0)</f>
        <v>0</v>
      </c>
      <c r="V65" s="4"/>
    </row>
    <row r="66" spans="1:22" ht="30" customHeight="1">
      <c r="B66" s="12"/>
      <c r="C66" s="229" t="s">
        <v>495</v>
      </c>
      <c r="D66" s="230"/>
      <c r="E66" s="230"/>
      <c r="F66" s="230"/>
      <c r="G66" s="230"/>
      <c r="H66" s="230"/>
      <c r="I66" s="230"/>
      <c r="J66" s="230"/>
      <c r="K66" s="230"/>
      <c r="L66" s="230"/>
      <c r="M66" s="230"/>
      <c r="N66" s="230"/>
      <c r="Q66" s="31" t="s">
        <v>496</v>
      </c>
      <c r="R66" s="14" t="b">
        <v>0</v>
      </c>
      <c r="V66" s="4"/>
    </row>
    <row r="67" spans="1:22" ht="22.5" customHeight="1">
      <c r="B67" s="12"/>
      <c r="C67" s="229" t="s">
        <v>497</v>
      </c>
      <c r="D67" s="229"/>
      <c r="E67" s="229"/>
      <c r="F67" s="229"/>
      <c r="G67" s="64"/>
      <c r="H67" s="64"/>
      <c r="I67" s="64"/>
      <c r="J67" s="64"/>
      <c r="K67" s="64"/>
      <c r="L67" s="64"/>
      <c r="M67" s="64"/>
      <c r="N67" s="64"/>
      <c r="V67" s="4"/>
    </row>
    <row r="68" spans="1:22" ht="17.25" customHeight="1">
      <c r="B68" s="12"/>
      <c r="C68" s="231" t="s">
        <v>498</v>
      </c>
      <c r="D68" s="231"/>
      <c r="E68" s="231"/>
      <c r="F68" s="231"/>
      <c r="G68" s="231"/>
      <c r="H68" s="231"/>
      <c r="I68" s="231"/>
      <c r="J68" s="231"/>
      <c r="K68" s="231"/>
      <c r="L68" s="29"/>
      <c r="M68" s="29"/>
      <c r="N68" s="64"/>
      <c r="V68" s="4"/>
    </row>
    <row r="69" spans="1:22" ht="21" customHeight="1">
      <c r="B69" s="12"/>
      <c r="C69" s="232"/>
      <c r="D69" s="233"/>
      <c r="E69" s="233"/>
      <c r="F69" s="233"/>
      <c r="G69" s="233"/>
      <c r="H69" s="233"/>
      <c r="I69" s="233"/>
      <c r="J69" s="233"/>
      <c r="K69" s="233"/>
      <c r="L69" s="233"/>
      <c r="M69" s="233"/>
      <c r="N69" s="234"/>
      <c r="V69" s="4"/>
    </row>
    <row r="70" spans="1:22" ht="18" customHeight="1">
      <c r="A70" s="12">
        <v>3</v>
      </c>
      <c r="B70" s="13" t="s">
        <v>499</v>
      </c>
      <c r="Q70" s="31" t="s">
        <v>500</v>
      </c>
      <c r="R70" s="14" t="b">
        <v>0</v>
      </c>
      <c r="S70" s="33">
        <f>IF(R70,1,0)</f>
        <v>0</v>
      </c>
      <c r="V70" s="4"/>
    </row>
    <row r="71" spans="1:22" ht="18" customHeight="1">
      <c r="C71" s="9" t="s">
        <v>500</v>
      </c>
      <c r="D71" s="9"/>
      <c r="E71" s="9"/>
      <c r="F71" s="12"/>
      <c r="I71" s="2" t="s">
        <v>501</v>
      </c>
      <c r="Q71" s="3" t="s">
        <v>502</v>
      </c>
      <c r="R71" s="14" t="b">
        <v>0</v>
      </c>
      <c r="S71" s="65">
        <f>IF(R71,0,0)</f>
        <v>0</v>
      </c>
    </row>
    <row r="72" spans="1:22" ht="18" customHeight="1">
      <c r="C72" s="9" t="s">
        <v>502</v>
      </c>
      <c r="D72" s="9"/>
      <c r="E72" s="9"/>
      <c r="F72" s="9"/>
      <c r="G72" s="9"/>
      <c r="I72" s="2" t="s">
        <v>255</v>
      </c>
      <c r="Q72" s="31" t="s">
        <v>501</v>
      </c>
      <c r="R72" s="14" t="b">
        <v>0</v>
      </c>
      <c r="S72" s="33">
        <f>IF(R72,1,0)</f>
        <v>0</v>
      </c>
    </row>
    <row r="73" spans="1:22" ht="18" customHeight="1">
      <c r="Q73" s="3" t="s">
        <v>255</v>
      </c>
      <c r="R73" s="14" t="b">
        <v>0</v>
      </c>
    </row>
    <row r="74" spans="1:22" ht="18" customHeight="1">
      <c r="A74" s="12">
        <v>4</v>
      </c>
      <c r="B74" s="13" t="s">
        <v>503</v>
      </c>
    </row>
    <row r="75" spans="1:22" ht="18" customHeight="1">
      <c r="C75" s="9" t="s">
        <v>504</v>
      </c>
      <c r="D75" s="9"/>
      <c r="E75" s="9"/>
      <c r="F75" s="12"/>
      <c r="I75" s="2" t="s">
        <v>505</v>
      </c>
      <c r="Q75" s="3" t="s">
        <v>196</v>
      </c>
      <c r="R75" s="14" t="b">
        <v>0</v>
      </c>
      <c r="S75" s="65">
        <f>IF(R75,0,0)</f>
        <v>0</v>
      </c>
    </row>
    <row r="76" spans="1:22" ht="18" customHeight="1">
      <c r="C76" s="9" t="s">
        <v>506</v>
      </c>
      <c r="D76" s="9"/>
      <c r="E76" s="9"/>
      <c r="F76" s="12"/>
      <c r="I76" s="2" t="s">
        <v>507</v>
      </c>
      <c r="Q76" s="31" t="s">
        <v>506</v>
      </c>
      <c r="R76" s="14" t="b">
        <v>0</v>
      </c>
      <c r="S76" s="33">
        <f>IF(R76,1,0)</f>
        <v>0</v>
      </c>
    </row>
    <row r="77" spans="1:22" ht="18" customHeight="1">
      <c r="C77" s="9" t="s">
        <v>508</v>
      </c>
      <c r="D77" s="9"/>
      <c r="E77" s="9"/>
      <c r="F77" s="12"/>
      <c r="I77" s="2" t="s">
        <v>30</v>
      </c>
      <c r="J77" s="2" t="s">
        <v>114</v>
      </c>
      <c r="Q77" s="31" t="s">
        <v>508</v>
      </c>
      <c r="R77" s="14" t="b">
        <v>0</v>
      </c>
      <c r="S77" s="33">
        <f>IF(R77,1,0)</f>
        <v>0</v>
      </c>
    </row>
    <row r="78" spans="1:22" ht="18" customHeight="1">
      <c r="A78" s="2"/>
      <c r="C78" s="9" t="s">
        <v>509</v>
      </c>
      <c r="D78" s="9"/>
      <c r="I78" s="210"/>
      <c r="J78" s="211"/>
      <c r="K78" s="211"/>
      <c r="L78" s="211"/>
      <c r="M78" s="211"/>
      <c r="N78" s="212"/>
      <c r="Q78" s="31" t="s">
        <v>509</v>
      </c>
      <c r="R78" s="14" t="b">
        <v>0</v>
      </c>
      <c r="S78" s="33">
        <f>IF(R78,1,0)</f>
        <v>0</v>
      </c>
    </row>
    <row r="79" spans="1:22" ht="18" customHeight="1">
      <c r="C79" s="9" t="s">
        <v>510</v>
      </c>
      <c r="D79" s="9"/>
      <c r="E79" s="9"/>
      <c r="F79" s="9"/>
      <c r="G79" s="9"/>
      <c r="I79" s="2" t="s">
        <v>255</v>
      </c>
      <c r="Q79" s="3" t="s">
        <v>510</v>
      </c>
      <c r="R79" s="14" t="b">
        <v>0</v>
      </c>
      <c r="S79" s="65">
        <f>IF(R79,0,0)</f>
        <v>0</v>
      </c>
    </row>
    <row r="80" spans="1:22" ht="18" customHeight="1">
      <c r="Q80" s="31" t="s">
        <v>505</v>
      </c>
      <c r="R80" s="14" t="b">
        <v>0</v>
      </c>
      <c r="S80" s="33">
        <f>IF(R80,1,0)</f>
        <v>0</v>
      </c>
    </row>
    <row r="81" spans="1:19" ht="18" customHeight="1">
      <c r="A81" s="7" t="s">
        <v>124</v>
      </c>
      <c r="Q81" s="3" t="s">
        <v>507</v>
      </c>
      <c r="R81" s="14" t="b">
        <v>0</v>
      </c>
      <c r="S81" s="65">
        <f>IF(R81,0,0)</f>
        <v>0</v>
      </c>
    </row>
    <row r="82" spans="1:19" ht="18" customHeight="1">
      <c r="B82" s="195"/>
      <c r="C82" s="196"/>
      <c r="D82" s="196"/>
      <c r="E82" s="196"/>
      <c r="F82" s="196"/>
      <c r="G82" s="196"/>
      <c r="H82" s="196"/>
      <c r="I82" s="196"/>
      <c r="J82" s="196"/>
      <c r="K82" s="196"/>
      <c r="L82" s="196"/>
      <c r="M82" s="196"/>
      <c r="N82" s="197"/>
      <c r="Q82" s="3" t="s">
        <v>30</v>
      </c>
      <c r="R82" s="14" t="b">
        <v>0</v>
      </c>
      <c r="S82" s="65">
        <f>IF(R82,0,0)</f>
        <v>0</v>
      </c>
    </row>
    <row r="83" spans="1:19" ht="18" customHeight="1">
      <c r="B83" s="209"/>
      <c r="C83" s="192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8"/>
      <c r="R83" s="14"/>
      <c r="S83" s="66"/>
    </row>
    <row r="84" spans="1:19" ht="18" customHeight="1">
      <c r="A84" s="2"/>
      <c r="B84" s="209"/>
      <c r="C84" s="192"/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8"/>
      <c r="Q84" s="3" t="s">
        <v>255</v>
      </c>
      <c r="R84" s="14" t="b">
        <v>0</v>
      </c>
    </row>
    <row r="85" spans="1:19" ht="18" customHeight="1">
      <c r="A85" s="2"/>
      <c r="B85" s="209"/>
      <c r="C85" s="192"/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8"/>
    </row>
    <row r="86" spans="1:19" ht="18" customHeight="1">
      <c r="B86" s="209"/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8"/>
    </row>
    <row r="87" spans="1:19" ht="18" customHeight="1">
      <c r="B87" s="362"/>
      <c r="C87" s="363"/>
      <c r="D87" s="363"/>
      <c r="E87" s="363"/>
      <c r="F87" s="363"/>
      <c r="G87" s="363"/>
      <c r="H87" s="363"/>
      <c r="I87" s="363"/>
      <c r="J87" s="363"/>
      <c r="K87" s="363"/>
      <c r="L87" s="363"/>
      <c r="M87" s="363"/>
      <c r="N87" s="364"/>
    </row>
    <row r="88" spans="1:19" ht="18" customHeight="1"/>
  </sheetData>
  <sheetProtection algorithmName="SHA-512" hashValue="eR7hfYIU1WlvHrPtITLhFtLr5iYHkau/h8+SpOa+ZMRrgnP2FO2XjrW0At9GcixrT0UJtzjv2pnTD9+kj3dVsQ==" saltValue="OieyqwlJCOVmc88tC+XGpA==" spinCount="100000" sheet="1" selectLockedCells="1"/>
  <mergeCells count="18">
    <mergeCell ref="B82:N87"/>
    <mergeCell ref="E19:N19"/>
    <mergeCell ref="G35:I35"/>
    <mergeCell ref="G53:N53"/>
    <mergeCell ref="I59:N59"/>
    <mergeCell ref="C64:N64"/>
    <mergeCell ref="C65:N65"/>
    <mergeCell ref="C66:N66"/>
    <mergeCell ref="C67:F67"/>
    <mergeCell ref="C68:K68"/>
    <mergeCell ref="C69:N69"/>
    <mergeCell ref="I78:N78"/>
    <mergeCell ref="H10:N10"/>
    <mergeCell ref="E2:F2"/>
    <mergeCell ref="D5:N5"/>
    <mergeCell ref="H7:N7"/>
    <mergeCell ref="H8:N8"/>
    <mergeCell ref="H9:N9"/>
  </mergeCells>
  <printOptions horizontalCentered="1"/>
  <pageMargins left="0.5" right="0.5" top="0.75" bottom="0.5" header="0.25" footer="0.25"/>
  <pageSetup scale="84" fitToHeight="2" orientation="portrait" horizontalDpi="1200" verticalDpi="1200" r:id="rId1"/>
  <headerFooter alignWithMargins="0">
    <oddFooter>&amp;C&amp;"Arial,Bold"&amp;8SECTIONS G &amp; H : Page &amp;P</oddFooter>
  </headerFooter>
  <rowBreaks count="2" manualBreakCount="2">
    <brk id="38" max="14" man="1"/>
    <brk id="8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fraOxygen">
              <controlPr defaultSize="0" autoFill="0" autoPict="0">
                <anchor moveWithCells="1">
                  <from>
                    <xdr:col>4</xdr:col>
                    <xdr:colOff>304800</xdr:colOff>
                    <xdr:row>30</xdr:row>
                    <xdr:rowOff>30480</xdr:rowOff>
                  </from>
                  <to>
                    <xdr:col>14</xdr:col>
                    <xdr:colOff>30480</xdr:colOff>
                    <xdr:row>30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optOxygen_SelfManage">
              <controlPr defaultSize="0" autoFill="0" autoLine="0" autoPict="0">
                <anchor moveWithCells="1">
                  <from>
                    <xdr:col>5</xdr:col>
                    <xdr:colOff>243840</xdr:colOff>
                    <xdr:row>30</xdr:row>
                    <xdr:rowOff>68580</xdr:rowOff>
                  </from>
                  <to>
                    <xdr:col>6</xdr:col>
                    <xdr:colOff>68580</xdr:colOff>
                    <xdr:row>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optOxygen_NeedAsst">
              <controlPr defaultSize="0" autoFill="0" autoLine="0" autoPict="0">
                <anchor moveWithCells="1">
                  <from>
                    <xdr:col>8</xdr:col>
                    <xdr:colOff>152400</xdr:colOff>
                    <xdr:row>30</xdr:row>
                    <xdr:rowOff>68580</xdr:rowOff>
                  </from>
                  <to>
                    <xdr:col>8</xdr:col>
                    <xdr:colOff>419100</xdr:colOff>
                    <xdr:row>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optOxygen_NotNeeded">
              <controlPr defaultSize="0" autoFill="0" autoLine="0" autoPict="0">
                <anchor moveWithCells="1">
                  <from>
                    <xdr:col>12</xdr:col>
                    <xdr:colOff>114300</xdr:colOff>
                    <xdr:row>30</xdr:row>
                    <xdr:rowOff>68580</xdr:rowOff>
                  </from>
                  <to>
                    <xdr:col>12</xdr:col>
                    <xdr:colOff>381000</xdr:colOff>
                    <xdr:row>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fraBloodSugar">
              <controlPr defaultSize="0" autoFill="0" autoPict="0">
                <anchor moveWithCells="1">
                  <from>
                    <xdr:col>4</xdr:col>
                    <xdr:colOff>304800</xdr:colOff>
                    <xdr:row>32</xdr:row>
                    <xdr:rowOff>30480</xdr:rowOff>
                  </from>
                  <to>
                    <xdr:col>14</xdr:col>
                    <xdr:colOff>30480</xdr:colOff>
                    <xdr:row>32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optBloodSugar_SelfManage">
              <controlPr defaultSize="0" autoFill="0" autoLine="0" autoPict="0">
                <anchor moveWithCells="1">
                  <from>
                    <xdr:col>5</xdr:col>
                    <xdr:colOff>243840</xdr:colOff>
                    <xdr:row>32</xdr:row>
                    <xdr:rowOff>68580</xdr:rowOff>
                  </from>
                  <to>
                    <xdr:col>6</xdr:col>
                    <xdr:colOff>68580</xdr:colOff>
                    <xdr:row>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optBloodSugar_NeedAsst">
              <controlPr defaultSize="0" autoFill="0" autoLine="0" autoPict="0">
                <anchor moveWithCells="1">
                  <from>
                    <xdr:col>8</xdr:col>
                    <xdr:colOff>152400</xdr:colOff>
                    <xdr:row>32</xdr:row>
                    <xdr:rowOff>68580</xdr:rowOff>
                  </from>
                  <to>
                    <xdr:col>8</xdr:col>
                    <xdr:colOff>419100</xdr:colOff>
                    <xdr:row>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optBloodSugar_NotNeeded">
              <controlPr defaultSize="0" autoFill="0" autoLine="0" autoPict="0">
                <anchor moveWithCells="1">
                  <from>
                    <xdr:col>12</xdr:col>
                    <xdr:colOff>114300</xdr:colOff>
                    <xdr:row>32</xdr:row>
                    <xdr:rowOff>68580</xdr:rowOff>
                  </from>
                  <to>
                    <xdr:col>12</xdr:col>
                    <xdr:colOff>381000</xdr:colOff>
                    <xdr:row>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fraUrinaryCatheter">
              <controlPr defaultSize="0" autoFill="0" autoPict="0">
                <anchor moveWithCells="1">
                  <from>
                    <xdr:col>4</xdr:col>
                    <xdr:colOff>304800</xdr:colOff>
                    <xdr:row>36</xdr:row>
                    <xdr:rowOff>30480</xdr:rowOff>
                  </from>
                  <to>
                    <xdr:col>14</xdr:col>
                    <xdr:colOff>30480</xdr:colOff>
                    <xdr:row>36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optUrinaryCatheter_SelfManage">
              <controlPr defaultSize="0" autoFill="0" autoLine="0" autoPict="0">
                <anchor moveWithCells="1">
                  <from>
                    <xdr:col>5</xdr:col>
                    <xdr:colOff>243840</xdr:colOff>
                    <xdr:row>36</xdr:row>
                    <xdr:rowOff>53340</xdr:rowOff>
                  </from>
                  <to>
                    <xdr:col>6</xdr:col>
                    <xdr:colOff>68580</xdr:colOff>
                    <xdr:row>36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optUrinaryCatheter_NeedAsst">
              <controlPr defaultSize="0" autoFill="0" autoLine="0" autoPict="0">
                <anchor moveWithCells="1">
                  <from>
                    <xdr:col>8</xdr:col>
                    <xdr:colOff>152400</xdr:colOff>
                    <xdr:row>36</xdr:row>
                    <xdr:rowOff>53340</xdr:rowOff>
                  </from>
                  <to>
                    <xdr:col>8</xdr:col>
                    <xdr:colOff>419100</xdr:colOff>
                    <xdr:row>36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optUrinaryCatheter_NotNeeded">
              <controlPr defaultSize="0" autoFill="0" autoLine="0" autoPict="0">
                <anchor moveWithCells="1">
                  <from>
                    <xdr:col>12</xdr:col>
                    <xdr:colOff>114300</xdr:colOff>
                    <xdr:row>36</xdr:row>
                    <xdr:rowOff>53340</xdr:rowOff>
                  </from>
                  <to>
                    <xdr:col>12</xdr:col>
                    <xdr:colOff>381000</xdr:colOff>
                    <xdr:row>36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fraNebulizer">
              <controlPr defaultSize="0" autoFill="0" autoPict="0">
                <anchor moveWithCells="1">
                  <from>
                    <xdr:col>4</xdr:col>
                    <xdr:colOff>304800</xdr:colOff>
                    <xdr:row>38</xdr:row>
                    <xdr:rowOff>30480</xdr:rowOff>
                  </from>
                  <to>
                    <xdr:col>14</xdr:col>
                    <xdr:colOff>30480</xdr:colOff>
                    <xdr:row>38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optNebulizer_SelfManage">
              <controlPr defaultSize="0" autoFill="0" autoLine="0" autoPict="0">
                <anchor moveWithCells="1">
                  <from>
                    <xdr:col>5</xdr:col>
                    <xdr:colOff>243840</xdr:colOff>
                    <xdr:row>38</xdr:row>
                    <xdr:rowOff>53340</xdr:rowOff>
                  </from>
                  <to>
                    <xdr:col>6</xdr:col>
                    <xdr:colOff>68580</xdr:colOff>
                    <xdr:row>38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8" name="optNebulizer_NeedAsst">
              <controlPr defaultSize="0" autoFill="0" autoLine="0" autoPict="0">
                <anchor moveWithCells="1">
                  <from>
                    <xdr:col>8</xdr:col>
                    <xdr:colOff>152400</xdr:colOff>
                    <xdr:row>38</xdr:row>
                    <xdr:rowOff>53340</xdr:rowOff>
                  </from>
                  <to>
                    <xdr:col>8</xdr:col>
                    <xdr:colOff>419100</xdr:colOff>
                    <xdr:row>38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9" name="optNebulizer_NotNeeded">
              <controlPr defaultSize="0" autoFill="0" autoLine="0" autoPict="0">
                <anchor moveWithCells="1">
                  <from>
                    <xdr:col>12</xdr:col>
                    <xdr:colOff>114300</xdr:colOff>
                    <xdr:row>38</xdr:row>
                    <xdr:rowOff>53340</xdr:rowOff>
                  </from>
                  <to>
                    <xdr:col>12</xdr:col>
                    <xdr:colOff>381000</xdr:colOff>
                    <xdr:row>38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20" name="fraColostomy">
              <controlPr defaultSize="0" autoFill="0" autoPict="0">
                <anchor moveWithCells="1">
                  <from>
                    <xdr:col>4</xdr:col>
                    <xdr:colOff>304800</xdr:colOff>
                    <xdr:row>40</xdr:row>
                    <xdr:rowOff>30480</xdr:rowOff>
                  </from>
                  <to>
                    <xdr:col>14</xdr:col>
                    <xdr:colOff>30480</xdr:colOff>
                    <xdr:row>40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21" name="optColostomy_SelfManage">
              <controlPr defaultSize="0" autoFill="0" autoLine="0" autoPict="0">
                <anchor moveWithCells="1">
                  <from>
                    <xdr:col>5</xdr:col>
                    <xdr:colOff>243840</xdr:colOff>
                    <xdr:row>40</xdr:row>
                    <xdr:rowOff>68580</xdr:rowOff>
                  </from>
                  <to>
                    <xdr:col>6</xdr:col>
                    <xdr:colOff>68580</xdr:colOff>
                    <xdr:row>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2" name="optColostomy_NeedAsst">
              <controlPr defaultSize="0" autoFill="0" autoLine="0" autoPict="0">
                <anchor moveWithCells="1">
                  <from>
                    <xdr:col>8</xdr:col>
                    <xdr:colOff>152400</xdr:colOff>
                    <xdr:row>40</xdr:row>
                    <xdr:rowOff>68580</xdr:rowOff>
                  </from>
                  <to>
                    <xdr:col>8</xdr:col>
                    <xdr:colOff>419100</xdr:colOff>
                    <xdr:row>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3" name="optColostomy_NotNeeded">
              <controlPr defaultSize="0" autoFill="0" autoLine="0" autoPict="0">
                <anchor moveWithCells="1">
                  <from>
                    <xdr:col>12</xdr:col>
                    <xdr:colOff>114300</xdr:colOff>
                    <xdr:row>40</xdr:row>
                    <xdr:rowOff>68580</xdr:rowOff>
                  </from>
                  <to>
                    <xdr:col>12</xdr:col>
                    <xdr:colOff>381000</xdr:colOff>
                    <xdr:row>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4" name="fraIleostomy">
              <controlPr defaultSize="0" autoFill="0" autoPict="0">
                <anchor moveWithCells="1">
                  <from>
                    <xdr:col>4</xdr:col>
                    <xdr:colOff>304800</xdr:colOff>
                    <xdr:row>42</xdr:row>
                    <xdr:rowOff>38100</xdr:rowOff>
                  </from>
                  <to>
                    <xdr:col>14</xdr:col>
                    <xdr:colOff>30480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5" name="optIleostomy_SelfManage">
              <controlPr defaultSize="0" autoFill="0" autoLine="0" autoPict="0">
                <anchor moveWithCells="1">
                  <from>
                    <xdr:col>5</xdr:col>
                    <xdr:colOff>243840</xdr:colOff>
                    <xdr:row>42</xdr:row>
                    <xdr:rowOff>68580</xdr:rowOff>
                  </from>
                  <to>
                    <xdr:col>6</xdr:col>
                    <xdr:colOff>68580</xdr:colOff>
                    <xdr:row>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6" name="optIleostomy_NeedAsst">
              <controlPr defaultSize="0" autoFill="0" autoLine="0" autoPict="0">
                <anchor moveWithCells="1">
                  <from>
                    <xdr:col>8</xdr:col>
                    <xdr:colOff>152400</xdr:colOff>
                    <xdr:row>42</xdr:row>
                    <xdr:rowOff>68580</xdr:rowOff>
                  </from>
                  <to>
                    <xdr:col>8</xdr:col>
                    <xdr:colOff>419100</xdr:colOff>
                    <xdr:row>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7" name="optIleostomy_NotNeeded">
              <controlPr defaultSize="0" autoFill="0" autoLine="0" autoPict="0">
                <anchor moveWithCells="1">
                  <from>
                    <xdr:col>12</xdr:col>
                    <xdr:colOff>114300</xdr:colOff>
                    <xdr:row>42</xdr:row>
                    <xdr:rowOff>68580</xdr:rowOff>
                  </from>
                  <to>
                    <xdr:col>12</xdr:col>
                    <xdr:colOff>381000</xdr:colOff>
                    <xdr:row>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8" name="fraTracheostomy">
              <controlPr defaultSize="0" autoFill="0" autoPict="0">
                <anchor moveWithCells="1">
                  <from>
                    <xdr:col>4</xdr:col>
                    <xdr:colOff>304800</xdr:colOff>
                    <xdr:row>44</xdr:row>
                    <xdr:rowOff>30480</xdr:rowOff>
                  </from>
                  <to>
                    <xdr:col>14</xdr:col>
                    <xdr:colOff>30480</xdr:colOff>
                    <xdr:row>44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9" name="optTracheostomy_SelfManage">
              <controlPr defaultSize="0" autoFill="0" autoLine="0" autoPict="0">
                <anchor moveWithCells="1">
                  <from>
                    <xdr:col>5</xdr:col>
                    <xdr:colOff>243840</xdr:colOff>
                    <xdr:row>44</xdr:row>
                    <xdr:rowOff>68580</xdr:rowOff>
                  </from>
                  <to>
                    <xdr:col>6</xdr:col>
                    <xdr:colOff>68580</xdr:colOff>
                    <xdr:row>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30" name="optTracheostomy_NeedAsst">
              <controlPr defaultSize="0" autoFill="0" autoLine="0" autoPict="0">
                <anchor moveWithCells="1">
                  <from>
                    <xdr:col>8</xdr:col>
                    <xdr:colOff>152400</xdr:colOff>
                    <xdr:row>44</xdr:row>
                    <xdr:rowOff>68580</xdr:rowOff>
                  </from>
                  <to>
                    <xdr:col>8</xdr:col>
                    <xdr:colOff>419100</xdr:colOff>
                    <xdr:row>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31" name="optTracheostomy_NotNeeded">
              <controlPr defaultSize="0" autoFill="0" autoLine="0" autoPict="0">
                <anchor moveWithCells="1">
                  <from>
                    <xdr:col>12</xdr:col>
                    <xdr:colOff>114300</xdr:colOff>
                    <xdr:row>44</xdr:row>
                    <xdr:rowOff>68580</xdr:rowOff>
                  </from>
                  <to>
                    <xdr:col>12</xdr:col>
                    <xdr:colOff>381000</xdr:colOff>
                    <xdr:row>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32" name="fraGastrostomy">
              <controlPr defaultSize="0" autoFill="0" autoPict="0">
                <anchor moveWithCells="1">
                  <from>
                    <xdr:col>4</xdr:col>
                    <xdr:colOff>304800</xdr:colOff>
                    <xdr:row>46</xdr:row>
                    <xdr:rowOff>30480</xdr:rowOff>
                  </from>
                  <to>
                    <xdr:col>14</xdr:col>
                    <xdr:colOff>30480</xdr:colOff>
                    <xdr:row>46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33" name="optGastrostomy_SelfManage">
              <controlPr defaultSize="0" autoFill="0" autoLine="0" autoPict="0">
                <anchor moveWithCells="1">
                  <from>
                    <xdr:col>5</xdr:col>
                    <xdr:colOff>243840</xdr:colOff>
                    <xdr:row>46</xdr:row>
                    <xdr:rowOff>68580</xdr:rowOff>
                  </from>
                  <to>
                    <xdr:col>6</xdr:col>
                    <xdr:colOff>68580</xdr:colOff>
                    <xdr:row>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34" name="optGastrostomy_NeedAsst">
              <controlPr defaultSize="0" autoFill="0" autoLine="0" autoPict="0">
                <anchor moveWithCells="1">
                  <from>
                    <xdr:col>8</xdr:col>
                    <xdr:colOff>152400</xdr:colOff>
                    <xdr:row>46</xdr:row>
                    <xdr:rowOff>68580</xdr:rowOff>
                  </from>
                  <to>
                    <xdr:col>8</xdr:col>
                    <xdr:colOff>419100</xdr:colOff>
                    <xdr:row>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35" name="optGastrostomy_NotNeeded">
              <controlPr defaultSize="0" autoFill="0" autoLine="0" autoPict="0">
                <anchor moveWithCells="1">
                  <from>
                    <xdr:col>12</xdr:col>
                    <xdr:colOff>114300</xdr:colOff>
                    <xdr:row>46</xdr:row>
                    <xdr:rowOff>68580</xdr:rowOff>
                  </from>
                  <to>
                    <xdr:col>12</xdr:col>
                    <xdr:colOff>381000</xdr:colOff>
                    <xdr:row>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6" name="fraEnemaSuppository">
              <controlPr defaultSize="0" autoFill="0" autoPict="0">
                <anchor moveWithCells="1">
                  <from>
                    <xdr:col>4</xdr:col>
                    <xdr:colOff>304800</xdr:colOff>
                    <xdr:row>48</xdr:row>
                    <xdr:rowOff>30480</xdr:rowOff>
                  </from>
                  <to>
                    <xdr:col>14</xdr:col>
                    <xdr:colOff>30480</xdr:colOff>
                    <xdr:row>48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7" name="optEnemaSuppository_SelfManage">
              <controlPr defaultSize="0" autoFill="0" autoLine="0" autoPict="0">
                <anchor moveWithCells="1">
                  <from>
                    <xdr:col>5</xdr:col>
                    <xdr:colOff>243840</xdr:colOff>
                    <xdr:row>48</xdr:row>
                    <xdr:rowOff>68580</xdr:rowOff>
                  </from>
                  <to>
                    <xdr:col>6</xdr:col>
                    <xdr:colOff>68580</xdr:colOff>
                    <xdr:row>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3" r:id="rId38" name="optEnemaSuppository_NeedAsst">
              <controlPr defaultSize="0" autoFill="0" autoLine="0" autoPict="0">
                <anchor moveWithCells="1">
                  <from>
                    <xdr:col>8</xdr:col>
                    <xdr:colOff>152400</xdr:colOff>
                    <xdr:row>48</xdr:row>
                    <xdr:rowOff>68580</xdr:rowOff>
                  </from>
                  <to>
                    <xdr:col>8</xdr:col>
                    <xdr:colOff>419100</xdr:colOff>
                    <xdr:row>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9" name="optEnemaSuppository_NotNeeded">
              <controlPr defaultSize="0" autoFill="0" autoLine="0" autoPict="0">
                <anchor moveWithCells="1">
                  <from>
                    <xdr:col>12</xdr:col>
                    <xdr:colOff>114300</xdr:colOff>
                    <xdr:row>48</xdr:row>
                    <xdr:rowOff>68580</xdr:rowOff>
                  </from>
                  <to>
                    <xdr:col>12</xdr:col>
                    <xdr:colOff>381000</xdr:colOff>
                    <xdr:row>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40" name="fraOther">
              <controlPr defaultSize="0" autoFill="0" autoPict="0">
                <anchor moveWithCells="1">
                  <from>
                    <xdr:col>4</xdr:col>
                    <xdr:colOff>304800</xdr:colOff>
                    <xdr:row>50</xdr:row>
                    <xdr:rowOff>30480</xdr:rowOff>
                  </from>
                  <to>
                    <xdr:col>14</xdr:col>
                    <xdr:colOff>30480</xdr:colOff>
                    <xdr:row>50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41" name="optOther_SelfManage">
              <controlPr defaultSize="0" autoFill="0" autoLine="0" autoPict="0">
                <anchor moveWithCells="1">
                  <from>
                    <xdr:col>5</xdr:col>
                    <xdr:colOff>243840</xdr:colOff>
                    <xdr:row>50</xdr:row>
                    <xdr:rowOff>53340</xdr:rowOff>
                  </from>
                  <to>
                    <xdr:col>6</xdr:col>
                    <xdr:colOff>68580</xdr:colOff>
                    <xdr:row>50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42" name="optOther_NeedAsst">
              <controlPr defaultSize="0" autoFill="0" autoLine="0" autoPict="0">
                <anchor moveWithCells="1">
                  <from>
                    <xdr:col>8</xdr:col>
                    <xdr:colOff>152400</xdr:colOff>
                    <xdr:row>50</xdr:row>
                    <xdr:rowOff>53340</xdr:rowOff>
                  </from>
                  <to>
                    <xdr:col>8</xdr:col>
                    <xdr:colOff>419100</xdr:colOff>
                    <xdr:row>50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43" name="optOther_NotNeeded">
              <controlPr defaultSize="0" autoFill="0" autoLine="0" autoPict="0">
                <anchor moveWithCells="1">
                  <from>
                    <xdr:col>12</xdr:col>
                    <xdr:colOff>114300</xdr:colOff>
                    <xdr:row>50</xdr:row>
                    <xdr:rowOff>53340</xdr:rowOff>
                  </from>
                  <to>
                    <xdr:col>12</xdr:col>
                    <xdr:colOff>381000</xdr:colOff>
                    <xdr:row>50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44" name="cbxSvcs_PhysicalTherapy">
              <controlPr defaultSize="0" autoFill="0" autoLine="0" autoPict="0">
                <anchor moveWithCells="1">
                  <from>
                    <xdr:col>1</xdr:col>
                    <xdr:colOff>144780</xdr:colOff>
                    <xdr:row>55</xdr:row>
                    <xdr:rowOff>30480</xdr:rowOff>
                  </from>
                  <to>
                    <xdr:col>1</xdr:col>
                    <xdr:colOff>411480</xdr:colOff>
                    <xdr:row>55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45" name="cbxOthrSvcs_OccupationalTherapy">
              <controlPr defaultSize="0" autoFill="0" autoLine="0" autoPict="0">
                <anchor moveWithCells="1">
                  <from>
                    <xdr:col>1</xdr:col>
                    <xdr:colOff>144780</xdr:colOff>
                    <xdr:row>56</xdr:row>
                    <xdr:rowOff>30480</xdr:rowOff>
                  </from>
                  <to>
                    <xdr:col>1</xdr:col>
                    <xdr:colOff>411480</xdr:colOff>
                    <xdr:row>56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46" name="cbxSvcs_SpeechTherapy">
              <controlPr defaultSize="0" autoFill="0" autoLine="0" autoPict="0">
                <anchor moveWithCells="1">
                  <from>
                    <xdr:col>1</xdr:col>
                    <xdr:colOff>144780</xdr:colOff>
                    <xdr:row>57</xdr:row>
                    <xdr:rowOff>30480</xdr:rowOff>
                  </from>
                  <to>
                    <xdr:col>1</xdr:col>
                    <xdr:colOff>411480</xdr:colOff>
                    <xdr:row>57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47" name="cbxSvcs_Hospice">
              <controlPr defaultSize="0" autoFill="0" autoLine="0" autoPict="0">
                <anchor moveWithCells="1">
                  <from>
                    <xdr:col>7</xdr:col>
                    <xdr:colOff>144780</xdr:colOff>
                    <xdr:row>56</xdr:row>
                    <xdr:rowOff>30480</xdr:rowOff>
                  </from>
                  <to>
                    <xdr:col>7</xdr:col>
                    <xdr:colOff>411480</xdr:colOff>
                    <xdr:row>56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48" name="cbxSvcs_ChemoRadiation">
              <controlPr defaultSize="0" autoFill="0" autoLine="0" autoPict="0">
                <anchor moveWithCells="1">
                  <from>
                    <xdr:col>7</xdr:col>
                    <xdr:colOff>144780</xdr:colOff>
                    <xdr:row>55</xdr:row>
                    <xdr:rowOff>30480</xdr:rowOff>
                  </from>
                  <to>
                    <xdr:col>7</xdr:col>
                    <xdr:colOff>411480</xdr:colOff>
                    <xdr:row>55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9" name="cbxSvcs_PodiatryTherapy">
              <controlPr defaultSize="0" autoFill="0" autoLine="0" autoPict="0">
                <anchor moveWithCells="1">
                  <from>
                    <xdr:col>1</xdr:col>
                    <xdr:colOff>144780</xdr:colOff>
                    <xdr:row>58</xdr:row>
                    <xdr:rowOff>30480</xdr:rowOff>
                  </from>
                  <to>
                    <xdr:col>1</xdr:col>
                    <xdr:colOff>411480</xdr:colOff>
                    <xdr:row>58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50" name="cbxSvcs_Dialysis">
              <controlPr defaultSize="0" autoFill="0" autoLine="0" autoPict="0">
                <anchor moveWithCells="1">
                  <from>
                    <xdr:col>1</xdr:col>
                    <xdr:colOff>144780</xdr:colOff>
                    <xdr:row>59</xdr:row>
                    <xdr:rowOff>30480</xdr:rowOff>
                  </from>
                  <to>
                    <xdr:col>1</xdr:col>
                    <xdr:colOff>411480</xdr:colOff>
                    <xdr:row>59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51" name="cbxSvcs_Other">
              <controlPr defaultSize="0" autoFill="0" autoLine="0" autoPict="0">
                <anchor moveWithCells="1">
                  <from>
                    <xdr:col>7</xdr:col>
                    <xdr:colOff>144780</xdr:colOff>
                    <xdr:row>57</xdr:row>
                    <xdr:rowOff>30480</xdr:rowOff>
                  </from>
                  <to>
                    <xdr:col>7</xdr:col>
                    <xdr:colOff>411480</xdr:colOff>
                    <xdr:row>57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52" name="cbxSvcs_None">
              <controlPr defaultSize="0" autoFill="0" autoLine="0" autoPict="0">
                <anchor moveWithCells="1">
                  <from>
                    <xdr:col>7</xdr:col>
                    <xdr:colOff>144780</xdr:colOff>
                    <xdr:row>59</xdr:row>
                    <xdr:rowOff>30480</xdr:rowOff>
                  </from>
                  <to>
                    <xdr:col>7</xdr:col>
                    <xdr:colOff>411480</xdr:colOff>
                    <xdr:row>59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53" name="cbxBehaviorMgmt">
              <controlPr defaultSize="0" autoFill="0" autoLine="0" autoPict="0">
                <anchor moveWithCells="1">
                  <from>
                    <xdr:col>1</xdr:col>
                    <xdr:colOff>68580</xdr:colOff>
                    <xdr:row>63</xdr:row>
                    <xdr:rowOff>30480</xdr:rowOff>
                  </from>
                  <to>
                    <xdr:col>1</xdr:col>
                    <xdr:colOff>335280</xdr:colOff>
                    <xdr:row>63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54" name="cbxEnvironModification">
              <controlPr defaultSize="0" autoFill="0" autoLine="0" autoPict="0">
                <anchor moveWithCells="1">
                  <from>
                    <xdr:col>1</xdr:col>
                    <xdr:colOff>68580</xdr:colOff>
                    <xdr:row>64</xdr:row>
                    <xdr:rowOff>30480</xdr:rowOff>
                  </from>
                  <to>
                    <xdr:col>1</xdr:col>
                    <xdr:colOff>335280</xdr:colOff>
                    <xdr:row>64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55" name="cbxMoodAssessment">
              <controlPr defaultSize="0" autoFill="0" autoLine="0" autoPict="0">
                <anchor moveWithCells="1">
                  <from>
                    <xdr:col>1</xdr:col>
                    <xdr:colOff>68580</xdr:colOff>
                    <xdr:row>65</xdr:row>
                    <xdr:rowOff>30480</xdr:rowOff>
                  </from>
                  <to>
                    <xdr:col>1</xdr:col>
                    <xdr:colOff>335280</xdr:colOff>
                    <xdr:row>65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56" name="cbxSpecialPrograms_None">
              <controlPr defaultSize="0" autoFill="0" autoLine="0" autoPict="0">
                <anchor moveWithCells="1">
                  <from>
                    <xdr:col>1</xdr:col>
                    <xdr:colOff>68580</xdr:colOff>
                    <xdr:row>66</xdr:row>
                    <xdr:rowOff>30480</xdr:rowOff>
                  </from>
                  <to>
                    <xdr:col>1</xdr:col>
                    <xdr:colOff>335280</xdr:colOff>
                    <xdr:row>66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57" name="cbxRehab_RangeOfMotion_Passive">
              <controlPr defaultSize="0" autoFill="0" autoLine="0" autoPict="0">
                <anchor moveWithCells="1">
                  <from>
                    <xdr:col>1</xdr:col>
                    <xdr:colOff>144780</xdr:colOff>
                    <xdr:row>70</xdr:row>
                    <xdr:rowOff>30480</xdr:rowOff>
                  </from>
                  <to>
                    <xdr:col>1</xdr:col>
                    <xdr:colOff>411480</xdr:colOff>
                    <xdr:row>70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58" name="cbxRehab_SplintBrace">
              <controlPr defaultSize="0" autoFill="0" autoLine="0" autoPict="0">
                <anchor moveWithCells="1">
                  <from>
                    <xdr:col>7</xdr:col>
                    <xdr:colOff>144780</xdr:colOff>
                    <xdr:row>70</xdr:row>
                    <xdr:rowOff>30480</xdr:rowOff>
                  </from>
                  <to>
                    <xdr:col>7</xdr:col>
                    <xdr:colOff>411480</xdr:colOff>
                    <xdr:row>70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9" name="cbxRehab_RangeOfMotion_Active">
              <controlPr defaultSize="0" autoFill="0" autoLine="0" autoPict="0">
                <anchor moveWithCells="1">
                  <from>
                    <xdr:col>1</xdr:col>
                    <xdr:colOff>144780</xdr:colOff>
                    <xdr:row>71</xdr:row>
                    <xdr:rowOff>30480</xdr:rowOff>
                  </from>
                  <to>
                    <xdr:col>1</xdr:col>
                    <xdr:colOff>411480</xdr:colOff>
                    <xdr:row>71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60" name="cbxRehab_None">
              <controlPr defaultSize="0" autoFill="0" autoLine="0" autoPict="0">
                <anchor moveWithCells="1">
                  <from>
                    <xdr:col>7</xdr:col>
                    <xdr:colOff>144780</xdr:colOff>
                    <xdr:row>71</xdr:row>
                    <xdr:rowOff>30480</xdr:rowOff>
                  </from>
                  <to>
                    <xdr:col>7</xdr:col>
                    <xdr:colOff>411480</xdr:colOff>
                    <xdr:row>71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61" name="cbxTrng_BedMobility">
              <controlPr defaultSize="0" autoFill="0" autoLine="0" autoPict="0">
                <anchor moveWithCells="1">
                  <from>
                    <xdr:col>1</xdr:col>
                    <xdr:colOff>144780</xdr:colOff>
                    <xdr:row>74</xdr:row>
                    <xdr:rowOff>30480</xdr:rowOff>
                  </from>
                  <to>
                    <xdr:col>1</xdr:col>
                    <xdr:colOff>411480</xdr:colOff>
                    <xdr:row>74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62" name="cbxTrng_Amputation">
              <controlPr defaultSize="0" autoFill="0" autoLine="0" autoPict="0">
                <anchor moveWithCells="1">
                  <from>
                    <xdr:col>7</xdr:col>
                    <xdr:colOff>144780</xdr:colOff>
                    <xdr:row>74</xdr:row>
                    <xdr:rowOff>30480</xdr:rowOff>
                  </from>
                  <to>
                    <xdr:col>7</xdr:col>
                    <xdr:colOff>411480</xdr:colOff>
                    <xdr:row>74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63" name="cbxTrng_Transferring">
              <controlPr defaultSize="0" autoFill="0" autoLine="0" autoPict="0">
                <anchor moveWithCells="1">
                  <from>
                    <xdr:col>1</xdr:col>
                    <xdr:colOff>144780</xdr:colOff>
                    <xdr:row>75</xdr:row>
                    <xdr:rowOff>30480</xdr:rowOff>
                  </from>
                  <to>
                    <xdr:col>1</xdr:col>
                    <xdr:colOff>411480</xdr:colOff>
                    <xdr:row>75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64" name="cbxTrng_Communication">
              <controlPr defaultSize="0" autoFill="0" autoLine="0" autoPict="0">
                <anchor moveWithCells="1">
                  <from>
                    <xdr:col>7</xdr:col>
                    <xdr:colOff>144780</xdr:colOff>
                    <xdr:row>75</xdr:row>
                    <xdr:rowOff>30480</xdr:rowOff>
                  </from>
                  <to>
                    <xdr:col>7</xdr:col>
                    <xdr:colOff>411480</xdr:colOff>
                    <xdr:row>75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65" name="cbxTrng_Walking">
              <controlPr defaultSize="0" autoFill="0" autoLine="0" autoPict="0">
                <anchor moveWithCells="1">
                  <from>
                    <xdr:col>1</xdr:col>
                    <xdr:colOff>144780</xdr:colOff>
                    <xdr:row>76</xdr:row>
                    <xdr:rowOff>30480</xdr:rowOff>
                  </from>
                  <to>
                    <xdr:col>1</xdr:col>
                    <xdr:colOff>411480</xdr:colOff>
                    <xdr:row>76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66" name="cbxTrng_DressGrooming">
              <controlPr defaultSize="0" autoFill="0" autoLine="0" autoPict="0">
                <anchor moveWithCells="1">
                  <from>
                    <xdr:col>1</xdr:col>
                    <xdr:colOff>144780</xdr:colOff>
                    <xdr:row>77</xdr:row>
                    <xdr:rowOff>30480</xdr:rowOff>
                  </from>
                  <to>
                    <xdr:col>1</xdr:col>
                    <xdr:colOff>411480</xdr:colOff>
                    <xdr:row>77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67" name="cbxTrng_Eating">
              <controlPr defaultSize="0" autoFill="0" autoLine="0" autoPict="0">
                <anchor moveWithCells="1">
                  <from>
                    <xdr:col>1</xdr:col>
                    <xdr:colOff>144780</xdr:colOff>
                    <xdr:row>78</xdr:row>
                    <xdr:rowOff>30480</xdr:rowOff>
                  </from>
                  <to>
                    <xdr:col>1</xdr:col>
                    <xdr:colOff>411480</xdr:colOff>
                    <xdr:row>78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68" name="cbxTrng_Other">
              <controlPr defaultSize="0" autoFill="0" autoLine="0" autoPict="0">
                <anchor moveWithCells="1">
                  <from>
                    <xdr:col>7</xdr:col>
                    <xdr:colOff>144780</xdr:colOff>
                    <xdr:row>76</xdr:row>
                    <xdr:rowOff>30480</xdr:rowOff>
                  </from>
                  <to>
                    <xdr:col>7</xdr:col>
                    <xdr:colOff>411480</xdr:colOff>
                    <xdr:row>76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4" r:id="rId69" name="cbxTrng_None">
              <controlPr defaultSize="0" autoFill="0" autoLine="0" autoPict="0">
                <anchor moveWithCells="1">
                  <from>
                    <xdr:col>7</xdr:col>
                    <xdr:colOff>144780</xdr:colOff>
                    <xdr:row>78</xdr:row>
                    <xdr:rowOff>30480</xdr:rowOff>
                  </from>
                  <to>
                    <xdr:col>7</xdr:col>
                    <xdr:colOff>411480</xdr:colOff>
                    <xdr:row>78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5" r:id="rId70" name="cbxAbrasions">
              <controlPr defaultSize="0" autoFill="0" autoLine="0" autoPict="0">
                <anchor moveWithCells="1">
                  <from>
                    <xdr:col>1</xdr:col>
                    <xdr:colOff>68580</xdr:colOff>
                    <xdr:row>12</xdr:row>
                    <xdr:rowOff>30480</xdr:rowOff>
                  </from>
                  <to>
                    <xdr:col>1</xdr:col>
                    <xdr:colOff>335280</xdr:colOff>
                    <xdr:row>12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71" name="cbxBurns">
              <controlPr defaultSize="0" autoFill="0" autoLine="0" autoPict="0">
                <anchor moveWithCells="1">
                  <from>
                    <xdr:col>1</xdr:col>
                    <xdr:colOff>68580</xdr:colOff>
                    <xdr:row>13</xdr:row>
                    <xdr:rowOff>30480</xdr:rowOff>
                  </from>
                  <to>
                    <xdr:col>1</xdr:col>
                    <xdr:colOff>335280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7" r:id="rId72" name="cbxBruises">
              <controlPr defaultSize="0" autoFill="0" autoLine="0" autoPict="0">
                <anchor moveWithCells="1">
                  <from>
                    <xdr:col>1</xdr:col>
                    <xdr:colOff>68580</xdr:colOff>
                    <xdr:row>14</xdr:row>
                    <xdr:rowOff>30480</xdr:rowOff>
                  </from>
                  <to>
                    <xdr:col>1</xdr:col>
                    <xdr:colOff>335280</xdr:colOff>
                    <xdr:row>14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73" name="cbxRashes">
              <controlPr defaultSize="0" autoFill="0" autoLine="0" autoPict="0">
                <anchor moveWithCells="1">
                  <from>
                    <xdr:col>1</xdr:col>
                    <xdr:colOff>68580</xdr:colOff>
                    <xdr:row>15</xdr:row>
                    <xdr:rowOff>30480</xdr:rowOff>
                  </from>
                  <to>
                    <xdr:col>1</xdr:col>
                    <xdr:colOff>335280</xdr:colOff>
                    <xdr:row>15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9" r:id="rId74" name="cbxOpenSores">
              <controlPr defaultSize="0" autoFill="0" autoLine="0" autoPict="0">
                <anchor moveWithCells="1">
                  <from>
                    <xdr:col>7</xdr:col>
                    <xdr:colOff>68580</xdr:colOff>
                    <xdr:row>13</xdr:row>
                    <xdr:rowOff>30480</xdr:rowOff>
                  </from>
                  <to>
                    <xdr:col>7</xdr:col>
                    <xdr:colOff>335280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0" r:id="rId75" name="cbxSkinTears">
              <controlPr defaultSize="0" autoFill="0" autoLine="0" autoPict="0">
                <anchor moveWithCells="1">
                  <from>
                    <xdr:col>7</xdr:col>
                    <xdr:colOff>68580</xdr:colOff>
                    <xdr:row>14</xdr:row>
                    <xdr:rowOff>30480</xdr:rowOff>
                  </from>
                  <to>
                    <xdr:col>7</xdr:col>
                    <xdr:colOff>335280</xdr:colOff>
                    <xdr:row>14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76" name="cbxSurgicalWounds">
              <controlPr defaultSize="0" autoFill="0" autoLine="0" autoPict="0">
                <anchor moveWithCells="1">
                  <from>
                    <xdr:col>7</xdr:col>
                    <xdr:colOff>68580</xdr:colOff>
                    <xdr:row>15</xdr:row>
                    <xdr:rowOff>30480</xdr:rowOff>
                  </from>
                  <to>
                    <xdr:col>7</xdr:col>
                    <xdr:colOff>335280</xdr:colOff>
                    <xdr:row>15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77" name="cbxSkinProblems_None">
              <controlPr defaultSize="0" autoFill="0" autoLine="0" autoPict="0">
                <anchor moveWithCells="1">
                  <from>
                    <xdr:col>7</xdr:col>
                    <xdr:colOff>68580</xdr:colOff>
                    <xdr:row>16</xdr:row>
                    <xdr:rowOff>30480</xdr:rowOff>
                  </from>
                  <to>
                    <xdr:col>7</xdr:col>
                    <xdr:colOff>335280</xdr:colOff>
                    <xdr:row>16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78" name="cbxTreatment_Positioning">
              <controlPr defaultSize="0" autoFill="0" autoLine="0" autoPict="0">
                <anchor moveWithCells="1">
                  <from>
                    <xdr:col>1</xdr:col>
                    <xdr:colOff>68580</xdr:colOff>
                    <xdr:row>20</xdr:row>
                    <xdr:rowOff>30480</xdr:rowOff>
                  </from>
                  <to>
                    <xdr:col>1</xdr:col>
                    <xdr:colOff>335280</xdr:colOff>
                    <xdr:row>20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79" name="cbxTreatment_Dressing">
              <controlPr defaultSize="0" autoFill="0" autoLine="0" autoPict="0">
                <anchor moveWithCells="1">
                  <from>
                    <xdr:col>1</xdr:col>
                    <xdr:colOff>68580</xdr:colOff>
                    <xdr:row>22</xdr:row>
                    <xdr:rowOff>30480</xdr:rowOff>
                  </from>
                  <to>
                    <xdr:col>1</xdr:col>
                    <xdr:colOff>335280</xdr:colOff>
                    <xdr:row>22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80" name="cbxTreatment_Ointment">
              <controlPr defaultSize="0" autoFill="0" autoLine="0" autoPict="0">
                <anchor moveWithCells="1">
                  <from>
                    <xdr:col>1</xdr:col>
                    <xdr:colOff>68580</xdr:colOff>
                    <xdr:row>23</xdr:row>
                    <xdr:rowOff>30480</xdr:rowOff>
                  </from>
                  <to>
                    <xdr:col>1</xdr:col>
                    <xdr:colOff>335280</xdr:colOff>
                    <xdr:row>23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81" name="cbxTreatment_UlcerCare">
              <controlPr defaultSize="0" autoFill="0" autoLine="0" autoPict="0">
                <anchor moveWithCells="1">
                  <from>
                    <xdr:col>1</xdr:col>
                    <xdr:colOff>68580</xdr:colOff>
                    <xdr:row>24</xdr:row>
                    <xdr:rowOff>30480</xdr:rowOff>
                  </from>
                  <to>
                    <xdr:col>1</xdr:col>
                    <xdr:colOff>335280</xdr:colOff>
                    <xdr:row>24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7" r:id="rId82" name="cbxTreatment_SurgicalWound">
              <controlPr defaultSize="0" autoFill="0" autoLine="0" autoPict="0">
                <anchor moveWithCells="1">
                  <from>
                    <xdr:col>1</xdr:col>
                    <xdr:colOff>68580</xdr:colOff>
                    <xdr:row>25</xdr:row>
                    <xdr:rowOff>30480</xdr:rowOff>
                  </from>
                  <to>
                    <xdr:col>1</xdr:col>
                    <xdr:colOff>335280</xdr:colOff>
                    <xdr:row>25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8" r:id="rId83" name="cbxTreatment_None">
              <controlPr defaultSize="0" autoFill="0" autoLine="0" autoPict="0">
                <anchor moveWithCells="1">
                  <from>
                    <xdr:col>1</xdr:col>
                    <xdr:colOff>68580</xdr:colOff>
                    <xdr:row>26</xdr:row>
                    <xdr:rowOff>30480</xdr:rowOff>
                  </from>
                  <to>
                    <xdr:col>1</xdr:col>
                    <xdr:colOff>335280</xdr:colOff>
                    <xdr:row>26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9" r:id="rId84" name="cbxOutRsrc_Nutrition">
              <controlPr defaultSize="0" autoFill="0" autoLine="0" autoPict="0">
                <anchor moveWithCells="1">
                  <from>
                    <xdr:col>10</xdr:col>
                    <xdr:colOff>114300</xdr:colOff>
                    <xdr:row>21</xdr:row>
                    <xdr:rowOff>30480</xdr:rowOff>
                  </from>
                  <to>
                    <xdr:col>10</xdr:col>
                    <xdr:colOff>381000</xdr:colOff>
                    <xdr:row>21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85" name="cbxOutRsrc_Dressing">
              <controlPr defaultSize="0" autoFill="0" autoLine="0" autoPict="0">
                <anchor moveWithCells="1">
                  <from>
                    <xdr:col>10</xdr:col>
                    <xdr:colOff>114300</xdr:colOff>
                    <xdr:row>22</xdr:row>
                    <xdr:rowOff>30480</xdr:rowOff>
                  </from>
                  <to>
                    <xdr:col>10</xdr:col>
                    <xdr:colOff>381000</xdr:colOff>
                    <xdr:row>22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86" name="cbxOutRsrc_Ointment">
              <controlPr defaultSize="0" autoFill="0" autoLine="0" autoPict="0">
                <anchor moveWithCells="1">
                  <from>
                    <xdr:col>10</xdr:col>
                    <xdr:colOff>114300</xdr:colOff>
                    <xdr:row>23</xdr:row>
                    <xdr:rowOff>30480</xdr:rowOff>
                  </from>
                  <to>
                    <xdr:col>10</xdr:col>
                    <xdr:colOff>381000</xdr:colOff>
                    <xdr:row>23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2" r:id="rId87" name="cbxOutRsrc_UlcerCare">
              <controlPr defaultSize="0" autoFill="0" autoLine="0" autoPict="0">
                <anchor moveWithCells="1">
                  <from>
                    <xdr:col>10</xdr:col>
                    <xdr:colOff>114300</xdr:colOff>
                    <xdr:row>24</xdr:row>
                    <xdr:rowOff>30480</xdr:rowOff>
                  </from>
                  <to>
                    <xdr:col>10</xdr:col>
                    <xdr:colOff>381000</xdr:colOff>
                    <xdr:row>24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88" name="cbxOutRsrc_SurgicalWound">
              <controlPr defaultSize="0" autoFill="0" autoLine="0" autoPict="0">
                <anchor moveWithCells="1">
                  <from>
                    <xdr:col>10</xdr:col>
                    <xdr:colOff>114300</xdr:colOff>
                    <xdr:row>25</xdr:row>
                    <xdr:rowOff>30480</xdr:rowOff>
                  </from>
                  <to>
                    <xdr:col>10</xdr:col>
                    <xdr:colOff>381000</xdr:colOff>
                    <xdr:row>25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89" name="cbxLice">
              <controlPr defaultSize="0" autoFill="0" autoLine="0" autoPict="0">
                <anchor moveWithCells="1">
                  <from>
                    <xdr:col>1</xdr:col>
                    <xdr:colOff>68580</xdr:colOff>
                    <xdr:row>16</xdr:row>
                    <xdr:rowOff>30480</xdr:rowOff>
                  </from>
                  <to>
                    <xdr:col>1</xdr:col>
                    <xdr:colOff>335280</xdr:colOff>
                    <xdr:row>16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5" r:id="rId90" name="Check Box 87">
              <controlPr defaultSize="0" autoFill="0" autoLine="0" autoPict="0">
                <anchor moveWithCells="1">
                  <from>
                    <xdr:col>1</xdr:col>
                    <xdr:colOff>68580</xdr:colOff>
                    <xdr:row>21</xdr:row>
                    <xdr:rowOff>30480</xdr:rowOff>
                  </from>
                  <to>
                    <xdr:col>1</xdr:col>
                    <xdr:colOff>335280</xdr:colOff>
                    <xdr:row>21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FDA6-7602-434A-B0FD-89C68C788A8E}">
  <sheetPr codeName="SectionI">
    <tabColor rgb="FFFF0000"/>
    <pageSetUpPr autoPageBreaks="0"/>
  </sheetPr>
  <dimension ref="A1:U77"/>
  <sheetViews>
    <sheetView showGridLines="0" topLeftCell="A10" zoomScale="110" zoomScaleNormal="110" workbookViewId="0">
      <selection activeCell="J11" sqref="J11:M11"/>
    </sheetView>
  </sheetViews>
  <sheetFormatPr defaultColWidth="0" defaultRowHeight="0" customHeight="1" zeroHeight="1"/>
  <cols>
    <col min="1" max="1" width="6.5703125" style="12" customWidth="1"/>
    <col min="2" max="15" width="6.5703125" style="2" customWidth="1"/>
    <col min="16" max="16" width="6.5703125" style="3" hidden="1" customWidth="1"/>
    <col min="17" max="17" width="27.5703125" style="3" hidden="1" customWidth="1"/>
    <col min="18" max="18" width="10.5703125" style="4" hidden="1" customWidth="1"/>
    <col min="19" max="19" width="60.5703125" style="4" hidden="1" customWidth="1"/>
    <col min="20" max="20" width="1.5703125" style="4" hidden="1" customWidth="1"/>
    <col min="21" max="21" width="0" style="2" hidden="1" customWidth="1"/>
    <col min="22" max="16384" width="10.5703125" style="2" hidden="1"/>
  </cols>
  <sheetData>
    <row r="1" spans="1:21" ht="0.75" customHeight="1">
      <c r="A1" s="1"/>
    </row>
    <row r="2" spans="1:21" ht="35.1" customHeight="1">
      <c r="A2" s="30"/>
      <c r="E2" s="194" t="str">
        <f>IF(ClientInfo!rngAssessmentDate=0,"",ClientInfo!rngAssessmentDate)</f>
        <v/>
      </c>
      <c r="F2" s="194"/>
      <c r="I2" s="30" t="s">
        <v>125</v>
      </c>
      <c r="L2" s="2" t="str">
        <f>ClientInfo!rngLastName &amp; ", " &amp; ClientInfo!rngFirstName &amp; " " &amp; ClientInfo!rngMiddleInit</f>
        <v xml:space="preserve">,  </v>
      </c>
    </row>
    <row r="3" spans="1:21" ht="35.1" customHeight="1">
      <c r="A3" s="11" t="s">
        <v>511</v>
      </c>
    </row>
    <row r="4" spans="1:21" ht="18" customHeight="1">
      <c r="N4" s="67"/>
    </row>
    <row r="5" spans="1:21" ht="18" customHeight="1">
      <c r="A5" s="12">
        <v>3</v>
      </c>
      <c r="B5" s="13" t="s">
        <v>512</v>
      </c>
      <c r="Q5" s="68" t="s">
        <v>513</v>
      </c>
      <c r="R5" s="69">
        <f>IF(PhysFunction!rngADL_TtlPts&lt;=3,0,IF(PhysFunction!rngADL_TtlPts&gt;10,2,1))</f>
        <v>0</v>
      </c>
    </row>
    <row r="6" spans="1:21" ht="18" customHeight="1">
      <c r="R6" s="70"/>
      <c r="U6" s="4"/>
    </row>
    <row r="7" spans="1:21" ht="18" customHeight="1">
      <c r="C7" s="67" t="e">
        <f>IF(AND(rngADL_Score=2,rngTtlPts&gt;50),"Eligible","Not Eligible")</f>
        <v>#VALUE!</v>
      </c>
      <c r="M7" s="237"/>
      <c r="N7" s="238"/>
      <c r="Q7" s="3" t="s">
        <v>514</v>
      </c>
      <c r="R7" s="71">
        <f>SUM(CognitionBehavior!rngInfoUse_Pts,CognitionBehavior!rngDecisionMaking_Pts)</f>
        <v>0</v>
      </c>
      <c r="U7" s="4"/>
    </row>
    <row r="8" spans="1:21" ht="18" customHeight="1">
      <c r="Q8" s="3" t="s">
        <v>515</v>
      </c>
      <c r="R8" s="71">
        <f>SUM(CognitionBehavior!R21,CognitionBehavior!R26,CognitionBehavior!R31,CognitionBehavior!R36)</f>
        <v>0</v>
      </c>
      <c r="U8" s="4"/>
    </row>
    <row r="9" spans="1:21" ht="18" customHeight="1">
      <c r="Q9" s="3" t="s">
        <v>257</v>
      </c>
      <c r="R9" s="71" t="e">
        <f>SUM(PhysFunction!rngBladder_Pts,PhysFunction!rngBowel_Pts)</f>
        <v>#VALUE!</v>
      </c>
      <c r="U9" s="4"/>
    </row>
    <row r="10" spans="1:21" ht="18" customHeight="1">
      <c r="Q10" s="3" t="s">
        <v>507</v>
      </c>
      <c r="R10" s="71">
        <f>SUM(Communication!rngUnderstood_Pts,Communication!rngUnderstands_Pts)</f>
        <v>0</v>
      </c>
    </row>
    <row r="11" spans="1:21" ht="18" customHeight="1">
      <c r="A11" s="12">
        <v>1</v>
      </c>
      <c r="B11" s="13" t="s">
        <v>516</v>
      </c>
      <c r="Q11" s="3" t="s">
        <v>517</v>
      </c>
      <c r="R11" s="71">
        <f>[0]!rngHearing_Pts</f>
        <v>0</v>
      </c>
    </row>
    <row r="12" spans="1:21" ht="18" customHeight="1">
      <c r="B12" s="12"/>
      <c r="C12" s="9"/>
      <c r="D12" s="9"/>
      <c r="E12" s="9"/>
      <c r="F12" s="9"/>
      <c r="G12" s="9"/>
      <c r="Q12" s="3" t="s">
        <v>320</v>
      </c>
      <c r="R12" s="71">
        <f>Communication!rngVision_Pts</f>
        <v>0</v>
      </c>
    </row>
    <row r="13" spans="1:21" ht="18" customHeight="1">
      <c r="B13" s="12"/>
      <c r="C13" s="9"/>
      <c r="D13" s="9"/>
      <c r="E13" s="9"/>
      <c r="F13" s="9"/>
      <c r="G13" s="9"/>
      <c r="H13" s="239"/>
      <c r="I13" s="239"/>
      <c r="J13" s="239"/>
      <c r="K13" s="239"/>
      <c r="L13" s="239"/>
      <c r="M13" s="239"/>
      <c r="N13" s="239"/>
      <c r="Q13" s="3" t="s">
        <v>518</v>
      </c>
      <c r="R13" s="71">
        <f>MedsNutrition!rngMedications_Pts</f>
        <v>0</v>
      </c>
    </row>
    <row r="14" spans="1:21" ht="18" customHeight="1">
      <c r="B14" s="12"/>
      <c r="C14" s="9"/>
      <c r="D14" s="9"/>
      <c r="E14" s="9"/>
      <c r="F14" s="9"/>
      <c r="G14" s="9"/>
      <c r="H14" s="239"/>
      <c r="I14" s="239"/>
      <c r="J14" s="239"/>
      <c r="K14" s="239"/>
      <c r="L14" s="239"/>
      <c r="M14" s="239"/>
      <c r="N14" s="239"/>
      <c r="Q14" s="3" t="s">
        <v>519</v>
      </c>
      <c r="R14" s="71">
        <f>MedsNutrition!rngReceivesInjections_Pts</f>
        <v>0</v>
      </c>
    </row>
    <row r="15" spans="1:21" ht="18" customHeight="1">
      <c r="B15" s="12"/>
      <c r="C15" s="9"/>
      <c r="D15" s="9"/>
      <c r="E15" s="9"/>
      <c r="F15" s="9"/>
      <c r="G15" s="9"/>
      <c r="H15" s="239"/>
      <c r="I15" s="239"/>
      <c r="J15" s="239"/>
      <c r="K15" s="239"/>
      <c r="L15" s="239"/>
      <c r="M15" s="239"/>
      <c r="N15" s="239"/>
      <c r="Q15" s="3" t="s">
        <v>520</v>
      </c>
      <c r="R15" s="71">
        <f>Treatments!rngSkinTreatment_Pts</f>
        <v>0</v>
      </c>
    </row>
    <row r="16" spans="1:21" ht="18" customHeight="1">
      <c r="Q16" s="3" t="s">
        <v>521</v>
      </c>
      <c r="R16" s="71" t="e">
        <f>SUM(Treatments!rngOxygen_Pts,Treatments!rngBloodSugar_Pts,Treatments!rngUrinaryCatheter_Pts,Treatments!rngNebulizer_Pts,Treatments!rngColostomy_Pts,Treatments!rngIleostomy_Pts,Treatments!rngTracheostomy_Pts,Treatments!rngGastrostomy_Pts,Treatments!rngEnemaSuppository_Pts,Treatments!rngOther_Pts)</f>
        <v>#VALUE!</v>
      </c>
    </row>
    <row r="17" spans="1:18" ht="18" customHeight="1">
      <c r="Q17" s="3" t="s">
        <v>522</v>
      </c>
      <c r="R17" s="71">
        <f>SUM(Treatments!S63:S65)</f>
        <v>0</v>
      </c>
    </row>
    <row r="18" spans="1:18" ht="18" customHeight="1">
      <c r="Q18" s="3" t="s">
        <v>523</v>
      </c>
      <c r="R18" s="72">
        <f>SUM(Treatments!S70:S72,Treatments!S75:S82)</f>
        <v>0</v>
      </c>
    </row>
    <row r="19" spans="1:18" ht="18" customHeight="1" thickBot="1">
      <c r="Q19" s="68" t="s">
        <v>524</v>
      </c>
      <c r="R19" s="73" t="e">
        <f>SUM(R7:R18)</f>
        <v>#VALUE!</v>
      </c>
    </row>
    <row r="20" spans="1:18" ht="18" customHeight="1" thickTop="1">
      <c r="L20" s="235"/>
      <c r="M20" s="236"/>
      <c r="N20" s="236"/>
    </row>
    <row r="21" spans="1:18" ht="18" customHeight="1">
      <c r="L21" s="74"/>
      <c r="M21" s="75"/>
      <c r="N21" s="75"/>
    </row>
    <row r="22" spans="1:18" ht="18" customHeight="1">
      <c r="L22" s="74"/>
      <c r="M22" s="75"/>
      <c r="N22" s="75"/>
    </row>
    <row r="23" spans="1:18" ht="18" customHeight="1">
      <c r="L23" s="74"/>
      <c r="M23" s="75"/>
      <c r="N23" s="75"/>
    </row>
    <row r="24" spans="1:18" ht="18" customHeight="1">
      <c r="A24" s="12">
        <v>2</v>
      </c>
      <c r="B24" s="13" t="s">
        <v>525</v>
      </c>
      <c r="L24" s="17"/>
      <c r="M24" s="17"/>
      <c r="N24" s="17"/>
    </row>
    <row r="25" spans="1:18" ht="18" customHeight="1">
      <c r="B25" s="13" t="s">
        <v>526</v>
      </c>
      <c r="L25" s="17"/>
      <c r="M25" s="17"/>
      <c r="N25" s="17"/>
    </row>
    <row r="26" spans="1:18" ht="18" customHeight="1">
      <c r="L26" s="235"/>
      <c r="M26" s="236"/>
      <c r="N26" s="236"/>
    </row>
    <row r="27" spans="1:18" ht="18" customHeight="1">
      <c r="L27" s="17"/>
      <c r="M27" s="17"/>
      <c r="N27" s="17"/>
    </row>
    <row r="28" spans="1:18" ht="18" customHeight="1"/>
    <row r="29" spans="1:18" ht="18" customHeight="1"/>
    <row r="30" spans="1:18" ht="18" customHeight="1"/>
    <row r="31" spans="1:18" ht="18" customHeight="1"/>
    <row r="32" spans="1:18" ht="18" customHeight="1"/>
    <row r="33" spans="1:14" ht="18" customHeight="1"/>
    <row r="34" spans="1:14" ht="18" customHeight="1"/>
    <row r="35" spans="1:14" ht="18" customHeight="1"/>
    <row r="36" spans="1:14" ht="18" customHeight="1"/>
    <row r="37" spans="1:14" ht="18" customHeight="1"/>
    <row r="38" spans="1:14" ht="18" customHeight="1"/>
    <row r="39" spans="1:14" ht="18" customHeight="1">
      <c r="A39" s="12">
        <v>3</v>
      </c>
      <c r="B39" s="13" t="s">
        <v>527</v>
      </c>
      <c r="L39" s="17"/>
      <c r="M39" s="17"/>
      <c r="N39" s="17"/>
    </row>
    <row r="40" spans="1:14" ht="18" customHeight="1">
      <c r="L40" s="235"/>
      <c r="M40" s="236"/>
      <c r="N40" s="236"/>
    </row>
    <row r="41" spans="1:14" ht="18" customHeight="1">
      <c r="L41" s="17"/>
      <c r="M41" s="17"/>
      <c r="N41" s="17"/>
    </row>
    <row r="42" spans="1:14" ht="18" customHeight="1"/>
    <row r="43" spans="1:14" ht="18" customHeight="1"/>
    <row r="44" spans="1:14" ht="18" customHeight="1"/>
    <row r="45" spans="1:14" ht="18" customHeight="1"/>
    <row r="46" spans="1:14" ht="18" customHeight="1"/>
    <row r="47" spans="1:14" ht="18" customHeight="1"/>
    <row r="48" spans="1:14" ht="18" customHeight="1"/>
    <row r="49" spans="1:14" ht="18" customHeight="1"/>
    <row r="50" spans="1:14" ht="18" customHeight="1"/>
    <row r="51" spans="1:14" ht="18" customHeight="1"/>
    <row r="52" spans="1:14" ht="18" customHeight="1"/>
    <row r="53" spans="1:14" ht="18" customHeight="1">
      <c r="B53" s="239"/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39"/>
      <c r="N53" s="239"/>
    </row>
    <row r="54" spans="1:14" ht="18" customHeight="1">
      <c r="A54" s="12">
        <v>4</v>
      </c>
      <c r="B54" s="13" t="s">
        <v>528</v>
      </c>
      <c r="L54" s="17"/>
      <c r="M54" s="17"/>
      <c r="N54" s="17"/>
    </row>
    <row r="55" spans="1:14" ht="18" customHeight="1">
      <c r="B55" s="13" t="s">
        <v>529</v>
      </c>
      <c r="L55" s="235"/>
      <c r="M55" s="236"/>
      <c r="N55" s="236"/>
    </row>
    <row r="56" spans="1:14" ht="18" customHeight="1">
      <c r="L56" s="17"/>
      <c r="M56" s="17"/>
      <c r="N56" s="17"/>
    </row>
    <row r="57" spans="1:14" ht="18" customHeight="1"/>
    <row r="58" spans="1:14" ht="18" customHeight="1"/>
    <row r="59" spans="1:14" ht="18" customHeight="1"/>
    <row r="60" spans="1:14" ht="18" customHeight="1"/>
    <row r="61" spans="1:14" ht="18" customHeight="1"/>
    <row r="62" spans="1:14" ht="18" customHeight="1"/>
    <row r="63" spans="1:14" ht="18" customHeight="1"/>
    <row r="64" spans="1:14" ht="18" customHeight="1"/>
    <row r="65" spans="1:14" ht="18" customHeight="1"/>
    <row r="66" spans="1:14" ht="18" customHeight="1"/>
    <row r="67" spans="1:14" ht="18" customHeight="1">
      <c r="B67" s="239"/>
      <c r="C67" s="239"/>
      <c r="D67" s="239"/>
      <c r="E67" s="239"/>
      <c r="F67" s="239"/>
      <c r="G67" s="239"/>
      <c r="H67" s="239"/>
      <c r="I67" s="239"/>
      <c r="J67" s="239"/>
      <c r="K67" s="239"/>
      <c r="L67" s="239"/>
      <c r="M67" s="239"/>
      <c r="N67" s="239"/>
    </row>
    <row r="68" spans="1:14" ht="18" customHeight="1">
      <c r="B68" s="239"/>
      <c r="C68" s="239"/>
      <c r="D68" s="239"/>
      <c r="E68" s="239"/>
      <c r="F68" s="239"/>
      <c r="G68" s="239"/>
      <c r="H68" s="239"/>
      <c r="I68" s="239"/>
      <c r="J68" s="239"/>
      <c r="K68" s="239"/>
      <c r="L68" s="239"/>
      <c r="M68" s="239"/>
      <c r="N68" s="239"/>
    </row>
    <row r="69" spans="1:14" ht="18" customHeight="1">
      <c r="A69" s="42" t="s">
        <v>530</v>
      </c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</row>
    <row r="70" spans="1:14" ht="18" customHeight="1">
      <c r="B70" s="240"/>
      <c r="C70" s="241"/>
      <c r="D70" s="241"/>
      <c r="E70" s="241"/>
      <c r="F70" s="241"/>
      <c r="G70" s="241"/>
      <c r="H70" s="241"/>
      <c r="I70" s="241"/>
      <c r="J70" s="241"/>
      <c r="K70" s="241"/>
      <c r="L70" s="241"/>
      <c r="M70" s="241"/>
      <c r="N70" s="242"/>
    </row>
    <row r="71" spans="1:14" ht="18" customHeight="1">
      <c r="B71" s="243"/>
      <c r="C71" s="244"/>
      <c r="D71" s="244"/>
      <c r="E71" s="244"/>
      <c r="F71" s="244"/>
      <c r="G71" s="244"/>
      <c r="H71" s="244"/>
      <c r="I71" s="244"/>
      <c r="J71" s="244"/>
      <c r="K71" s="244"/>
      <c r="L71" s="244"/>
      <c r="M71" s="244"/>
      <c r="N71" s="245"/>
    </row>
    <row r="72" spans="1:14" ht="18" customHeight="1">
      <c r="B72" s="243"/>
      <c r="C72" s="244"/>
      <c r="D72" s="244"/>
      <c r="E72" s="244"/>
      <c r="F72" s="244"/>
      <c r="G72" s="244"/>
      <c r="H72" s="244"/>
      <c r="I72" s="244"/>
      <c r="J72" s="244"/>
      <c r="K72" s="244"/>
      <c r="L72" s="244"/>
      <c r="M72" s="244"/>
      <c r="N72" s="245"/>
    </row>
    <row r="73" spans="1:14" ht="18" customHeight="1">
      <c r="B73" s="243"/>
      <c r="C73" s="244"/>
      <c r="D73" s="244"/>
      <c r="E73" s="244"/>
      <c r="F73" s="244"/>
      <c r="G73" s="244"/>
      <c r="H73" s="244"/>
      <c r="I73" s="244"/>
      <c r="J73" s="244"/>
      <c r="K73" s="244"/>
      <c r="L73" s="244"/>
      <c r="M73" s="244"/>
      <c r="N73" s="245"/>
    </row>
    <row r="74" spans="1:14" ht="18" customHeight="1">
      <c r="B74" s="243"/>
      <c r="C74" s="244"/>
      <c r="D74" s="244"/>
      <c r="E74" s="244"/>
      <c r="F74" s="244"/>
      <c r="G74" s="244"/>
      <c r="H74" s="244"/>
      <c r="I74" s="244"/>
      <c r="J74" s="244"/>
      <c r="K74" s="244"/>
      <c r="L74" s="244"/>
      <c r="M74" s="244"/>
      <c r="N74" s="245"/>
    </row>
    <row r="75" spans="1:14" ht="18" customHeight="1">
      <c r="B75" s="371"/>
      <c r="C75" s="372"/>
      <c r="D75" s="372"/>
      <c r="E75" s="372"/>
      <c r="F75" s="372"/>
      <c r="G75" s="372"/>
      <c r="H75" s="372"/>
      <c r="I75" s="372"/>
      <c r="J75" s="372"/>
      <c r="K75" s="372"/>
      <c r="L75" s="372"/>
      <c r="M75" s="372"/>
      <c r="N75" s="373"/>
    </row>
    <row r="76" spans="1:14" ht="18" customHeight="1"/>
    <row r="77" spans="1:14" ht="18" hidden="1" customHeight="1"/>
  </sheetData>
  <sheetProtection password="C8AB" sheet="1" objects="1" scenarios="1" selectLockedCells="1"/>
  <protectedRanges>
    <protectedRange sqref="A1" name="Range1"/>
  </protectedRanges>
  <mergeCells count="13">
    <mergeCell ref="B70:N75"/>
    <mergeCell ref="L26:N26"/>
    <mergeCell ref="L40:N40"/>
    <mergeCell ref="B53:N53"/>
    <mergeCell ref="L55:N55"/>
    <mergeCell ref="B67:N67"/>
    <mergeCell ref="B68:N68"/>
    <mergeCell ref="L20:N20"/>
    <mergeCell ref="E2:F2"/>
    <mergeCell ref="M7:N7"/>
    <mergeCell ref="H13:N13"/>
    <mergeCell ref="H14:N14"/>
    <mergeCell ref="H15:N15"/>
  </mergeCells>
  <printOptions horizontalCentered="1"/>
  <pageMargins left="0.5" right="0.5" top="0.75" bottom="0.5" header="0.25" footer="0.25"/>
  <pageSetup scale="95" fitToHeight="0" orientation="portrait" r:id="rId1"/>
  <headerFooter alignWithMargins="0">
    <oddFooter>&amp;C&amp;"Arial,Bold"&amp;8SECTION I : Page &amp;P</oddFooter>
  </headerFooter>
  <rowBreaks count="1" manualBreakCount="1">
    <brk id="38" max="16383" man="1"/>
  </rowBreaks>
  <colBreaks count="1" manualBreakCount="1">
    <brk id="15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AC45-6E22-412B-B6CA-AC49F9111353}">
  <sheetPr codeName="Sheet2">
    <tabColor theme="9" tint="-0.249977111117893"/>
  </sheetPr>
  <dimension ref="A1:G133"/>
  <sheetViews>
    <sheetView showGridLines="0" tabSelected="1" showRuler="0" topLeftCell="A75" zoomScaleNormal="100" workbookViewId="0">
      <selection activeCell="D90" sqref="D90:E90"/>
    </sheetView>
  </sheetViews>
  <sheetFormatPr defaultColWidth="8.42578125" defaultRowHeight="15" customHeight="1" zeroHeight="1"/>
  <cols>
    <col min="1" max="1" width="7.42578125" style="132" customWidth="1"/>
    <col min="2" max="2" width="8.85546875" style="132" customWidth="1"/>
    <col min="3" max="3" width="29.85546875" style="132" customWidth="1"/>
    <col min="4" max="4" width="8.85546875" style="132" customWidth="1"/>
    <col min="5" max="5" width="17.85546875" style="132" customWidth="1"/>
    <col min="6" max="6" width="9.85546875" style="132" customWidth="1"/>
    <col min="7" max="16384" width="8.42578125" style="132"/>
  </cols>
  <sheetData>
    <row r="1" spans="1:7" ht="14.45">
      <c r="A1" s="131" t="s">
        <v>531</v>
      </c>
      <c r="F1" s="374" t="str">
        <f>(ClientInfo!rngLastName&amp;","&amp;ClientInfo!rngFirstName&amp;""&amp;ClientInfo!rngMiddleInit)</f>
        <v>,</v>
      </c>
      <c r="G1" s="375"/>
    </row>
    <row r="2" spans="1:7" ht="14.45"/>
    <row r="3" spans="1:7" ht="14.45">
      <c r="A3" s="133">
        <v>1</v>
      </c>
      <c r="B3" s="132" t="s">
        <v>532</v>
      </c>
      <c r="E3" s="376"/>
      <c r="F3" s="376"/>
    </row>
    <row r="4" spans="1:7" ht="14.45">
      <c r="A4" s="133"/>
    </row>
    <row r="5" spans="1:7" ht="14.45">
      <c r="A5" s="133">
        <v>2</v>
      </c>
      <c r="B5" s="132" t="s">
        <v>533</v>
      </c>
      <c r="D5" s="377"/>
      <c r="E5" s="377"/>
      <c r="F5" s="377"/>
    </row>
    <row r="6" spans="1:7" ht="14.45">
      <c r="A6" s="133"/>
      <c r="B6" s="132" t="s">
        <v>72</v>
      </c>
      <c r="D6" s="247"/>
      <c r="E6" s="247"/>
      <c r="F6" s="247"/>
    </row>
    <row r="7" spans="1:7" ht="14.45">
      <c r="A7" s="133"/>
      <c r="B7" s="132" t="s">
        <v>534</v>
      </c>
      <c r="D7" s="247"/>
      <c r="E7" s="247"/>
      <c r="F7" s="247"/>
    </row>
    <row r="8" spans="1:7" ht="14.45">
      <c r="A8" s="133"/>
    </row>
    <row r="9" spans="1:7" ht="14.45">
      <c r="A9" s="133">
        <v>3</v>
      </c>
      <c r="B9" s="132" t="s">
        <v>535</v>
      </c>
    </row>
    <row r="10" spans="1:7" ht="14.45">
      <c r="C10" s="134" t="s">
        <v>518</v>
      </c>
      <c r="D10" s="134" t="s">
        <v>536</v>
      </c>
      <c r="E10" s="134" t="s">
        <v>537</v>
      </c>
      <c r="F10" s="134" t="s">
        <v>468</v>
      </c>
    </row>
    <row r="11" spans="1:7" ht="14.45">
      <c r="B11" s="135" t="s">
        <v>538</v>
      </c>
      <c r="C11" s="77"/>
      <c r="D11" s="78"/>
      <c r="E11" s="78"/>
      <c r="F11" s="78"/>
    </row>
    <row r="12" spans="1:7" ht="14.45">
      <c r="B12" s="135" t="s">
        <v>539</v>
      </c>
      <c r="C12" s="77"/>
      <c r="D12" s="78"/>
      <c r="E12" s="78"/>
      <c r="F12" s="78"/>
    </row>
    <row r="13" spans="1:7" ht="14.45">
      <c r="B13" s="135" t="s">
        <v>540</v>
      </c>
      <c r="C13" s="77"/>
      <c r="D13" s="78"/>
      <c r="E13" s="78"/>
      <c r="F13" s="78"/>
    </row>
    <row r="14" spans="1:7" ht="14.45">
      <c r="B14" s="135" t="s">
        <v>541</v>
      </c>
      <c r="C14" s="77"/>
      <c r="D14" s="78"/>
      <c r="E14" s="78"/>
      <c r="F14" s="78"/>
    </row>
    <row r="15" spans="1:7" ht="14.45">
      <c r="B15" s="135" t="s">
        <v>542</v>
      </c>
      <c r="C15" s="77"/>
      <c r="D15" s="78"/>
      <c r="E15" s="78"/>
      <c r="F15" s="78"/>
    </row>
    <row r="16" spans="1:7" ht="14.45">
      <c r="B16" s="135" t="s">
        <v>543</v>
      </c>
      <c r="C16" s="77"/>
      <c r="D16" s="78"/>
      <c r="E16" s="78"/>
      <c r="F16" s="78"/>
    </row>
    <row r="17" spans="1:6" ht="14.45">
      <c r="B17" s="135" t="s">
        <v>544</v>
      </c>
      <c r="C17" s="77"/>
      <c r="D17" s="78"/>
      <c r="E17" s="78"/>
      <c r="F17" s="78"/>
    </row>
    <row r="18" spans="1:6" ht="14.45">
      <c r="B18" s="135" t="s">
        <v>545</v>
      </c>
      <c r="C18" s="77"/>
      <c r="D18" s="78"/>
      <c r="E18" s="78"/>
      <c r="F18" s="78"/>
    </row>
    <row r="19" spans="1:6" ht="14.45">
      <c r="B19" s="135" t="s">
        <v>546</v>
      </c>
      <c r="C19" s="77"/>
      <c r="D19" s="78"/>
      <c r="E19" s="78"/>
      <c r="F19" s="78"/>
    </row>
    <row r="20" spans="1:6" ht="14.45">
      <c r="B20" s="135" t="s">
        <v>547</v>
      </c>
      <c r="C20" s="77"/>
      <c r="D20" s="78"/>
      <c r="E20" s="78"/>
      <c r="F20" s="78"/>
    </row>
    <row r="21" spans="1:6" ht="14.45">
      <c r="B21" s="135" t="s">
        <v>548</v>
      </c>
      <c r="C21" s="77"/>
      <c r="D21" s="78"/>
      <c r="E21" s="78"/>
      <c r="F21" s="78"/>
    </row>
    <row r="22" spans="1:6" ht="14.45">
      <c r="B22" s="135" t="s">
        <v>549</v>
      </c>
      <c r="C22" s="77"/>
      <c r="D22" s="78"/>
      <c r="E22" s="78"/>
      <c r="F22" s="78"/>
    </row>
    <row r="23" spans="1:6" ht="14.45">
      <c r="B23" s="135" t="s">
        <v>550</v>
      </c>
      <c r="C23" s="77"/>
      <c r="D23" s="78"/>
      <c r="E23" s="78"/>
      <c r="F23" s="78"/>
    </row>
    <row r="24" spans="1:6" ht="14.45">
      <c r="B24" s="135" t="s">
        <v>551</v>
      </c>
      <c r="C24" s="77"/>
      <c r="D24" s="78"/>
      <c r="E24" s="78"/>
      <c r="F24" s="78"/>
    </row>
    <row r="25" spans="1:6" ht="14.45">
      <c r="B25" s="135" t="s">
        <v>552</v>
      </c>
      <c r="C25" s="77"/>
      <c r="D25" s="78"/>
      <c r="E25" s="78"/>
      <c r="F25" s="78"/>
    </row>
    <row r="26" spans="1:6" ht="14.45">
      <c r="B26" s="135" t="s">
        <v>553</v>
      </c>
      <c r="C26" s="77"/>
      <c r="D26" s="78"/>
      <c r="E26" s="78"/>
      <c r="F26" s="78"/>
    </row>
    <row r="27" spans="1:6" ht="14.45">
      <c r="B27" s="135" t="s">
        <v>554</v>
      </c>
      <c r="C27" s="77"/>
      <c r="D27" s="78"/>
      <c r="E27" s="78"/>
      <c r="F27" s="78"/>
    </row>
    <row r="28" spans="1:6" ht="14.45">
      <c r="B28" s="135" t="s">
        <v>555</v>
      </c>
      <c r="C28" s="77"/>
      <c r="D28" s="78"/>
      <c r="E28" s="78"/>
      <c r="F28" s="78"/>
    </row>
    <row r="29" spans="1:6" ht="14.45">
      <c r="B29" s="135" t="s">
        <v>556</v>
      </c>
      <c r="C29" s="77"/>
      <c r="D29" s="78"/>
      <c r="E29" s="78"/>
      <c r="F29" s="78"/>
    </row>
    <row r="30" spans="1:6" ht="14.45">
      <c r="B30" s="135" t="s">
        <v>557</v>
      </c>
      <c r="C30" s="77"/>
      <c r="D30" s="78"/>
      <c r="E30" s="78"/>
      <c r="F30" s="78"/>
    </row>
    <row r="31" spans="1:6" ht="14.45">
      <c r="B31" s="136"/>
    </row>
    <row r="32" spans="1:6" ht="14.45">
      <c r="A32" s="133">
        <v>4</v>
      </c>
      <c r="B32" s="137" t="s">
        <v>558</v>
      </c>
      <c r="F32" s="378"/>
    </row>
    <row r="33" spans="1:7" ht="14.45">
      <c r="A33" s="138"/>
      <c r="B33" s="136"/>
    </row>
    <row r="34" spans="1:7" ht="14.45">
      <c r="A34" s="133">
        <v>5</v>
      </c>
      <c r="B34" s="137" t="s">
        <v>559</v>
      </c>
    </row>
    <row r="35" spans="1:7" ht="14.45">
      <c r="B35" s="136"/>
      <c r="C35" s="379" t="s">
        <v>468</v>
      </c>
      <c r="E35" s="380" t="s">
        <v>560</v>
      </c>
    </row>
    <row r="36" spans="1:7" ht="14.45">
      <c r="B36" s="136"/>
      <c r="C36" s="132" t="s">
        <v>561</v>
      </c>
      <c r="E36" s="132" t="s">
        <v>562</v>
      </c>
    </row>
    <row r="37" spans="1:7" ht="14.45">
      <c r="B37" s="136"/>
      <c r="C37" s="132" t="s">
        <v>563</v>
      </c>
      <c r="E37" s="132" t="s">
        <v>564</v>
      </c>
    </row>
    <row r="38" spans="1:7" ht="14.45">
      <c r="B38" s="139"/>
      <c r="C38" s="132" t="s">
        <v>565</v>
      </c>
    </row>
    <row r="39" spans="1:7" ht="5.45" customHeight="1"/>
    <row r="40" spans="1:7" ht="14.45">
      <c r="B40" s="139" t="s">
        <v>566</v>
      </c>
      <c r="E40" s="140" t="s">
        <v>468</v>
      </c>
      <c r="G40" s="140" t="s">
        <v>560</v>
      </c>
    </row>
    <row r="41" spans="1:7" ht="14.45">
      <c r="B41" s="135" t="s">
        <v>567</v>
      </c>
      <c r="C41" s="132" t="s">
        <v>568</v>
      </c>
      <c r="D41" s="140"/>
      <c r="E41" s="111"/>
      <c r="F41" s="140"/>
      <c r="G41" s="111"/>
    </row>
    <row r="42" spans="1:7" ht="14.45">
      <c r="B42" s="135" t="s">
        <v>569</v>
      </c>
      <c r="C42" s="132" t="s">
        <v>570</v>
      </c>
      <c r="D42" s="140"/>
      <c r="E42" s="79"/>
      <c r="F42" s="140"/>
      <c r="G42" s="79"/>
    </row>
    <row r="43" spans="1:7" ht="14.45">
      <c r="B43" s="135" t="s">
        <v>571</v>
      </c>
      <c r="C43" s="132" t="s">
        <v>572</v>
      </c>
      <c r="D43" s="140"/>
      <c r="E43" s="79"/>
      <c r="F43" s="140"/>
      <c r="G43" s="79"/>
    </row>
    <row r="44" spans="1:7" ht="14.45">
      <c r="B44" s="135" t="s">
        <v>573</v>
      </c>
      <c r="C44" s="132" t="s">
        <v>574</v>
      </c>
      <c r="D44" s="140"/>
      <c r="E44" s="79"/>
      <c r="F44" s="140"/>
      <c r="G44" s="79"/>
    </row>
    <row r="45" spans="1:7" ht="14.45">
      <c r="B45" s="135" t="s">
        <v>575</v>
      </c>
      <c r="C45" s="132" t="s">
        <v>576</v>
      </c>
      <c r="D45" s="140"/>
      <c r="E45" s="79"/>
      <c r="F45" s="140"/>
      <c r="G45" s="79"/>
    </row>
    <row r="46" spans="1:7" ht="14.45">
      <c r="B46" s="135" t="s">
        <v>577</v>
      </c>
      <c r="C46" s="132" t="s">
        <v>578</v>
      </c>
      <c r="D46" s="140"/>
      <c r="E46" s="79"/>
      <c r="F46" s="140"/>
      <c r="G46" s="79"/>
    </row>
    <row r="47" spans="1:7" ht="14.45">
      <c r="B47" s="135" t="s">
        <v>579</v>
      </c>
      <c r="C47" s="132" t="s">
        <v>580</v>
      </c>
      <c r="D47" s="140"/>
      <c r="E47" s="79"/>
      <c r="F47" s="140"/>
      <c r="G47" s="79"/>
    </row>
    <row r="48" spans="1:7" ht="14.45">
      <c r="C48" s="132" t="s">
        <v>581</v>
      </c>
    </row>
    <row r="49" spans="2:7" ht="17.100000000000001" customHeight="1"/>
    <row r="50" spans="2:7" ht="14.45">
      <c r="B50" s="139" t="s">
        <v>582</v>
      </c>
      <c r="E50" s="140" t="s">
        <v>468</v>
      </c>
      <c r="F50" s="140"/>
      <c r="G50" s="140" t="s">
        <v>560</v>
      </c>
    </row>
    <row r="51" spans="2:7" ht="14.45">
      <c r="B51" s="135" t="s">
        <v>583</v>
      </c>
      <c r="C51" s="132" t="s">
        <v>584</v>
      </c>
      <c r="D51" s="140"/>
      <c r="E51" s="111"/>
      <c r="F51" s="140"/>
      <c r="G51" s="111"/>
    </row>
    <row r="52" spans="2:7" ht="14.45">
      <c r="B52" s="135" t="s">
        <v>585</v>
      </c>
      <c r="C52" s="132" t="s">
        <v>586</v>
      </c>
      <c r="D52" s="140"/>
      <c r="E52" s="79"/>
      <c r="F52" s="140"/>
      <c r="G52" s="79"/>
    </row>
    <row r="53" spans="2:7" ht="14.45">
      <c r="C53" s="132" t="s">
        <v>587</v>
      </c>
    </row>
    <row r="54" spans="2:7" ht="5.45" customHeight="1"/>
    <row r="55" spans="2:7" ht="14.45">
      <c r="B55" s="139" t="s">
        <v>588</v>
      </c>
      <c r="E55" s="140" t="s">
        <v>468</v>
      </c>
      <c r="F55" s="140"/>
      <c r="G55" s="140" t="s">
        <v>560</v>
      </c>
    </row>
    <row r="56" spans="2:7" ht="14.45">
      <c r="B56" s="135" t="s">
        <v>567</v>
      </c>
      <c r="C56" s="132" t="s">
        <v>589</v>
      </c>
      <c r="D56" s="140"/>
      <c r="E56" s="111"/>
      <c r="F56" s="140"/>
      <c r="G56" s="111"/>
    </row>
    <row r="57" spans="2:7" ht="14.45">
      <c r="B57" s="135" t="s">
        <v>569</v>
      </c>
      <c r="C57" s="132" t="s">
        <v>590</v>
      </c>
      <c r="D57" s="140"/>
      <c r="E57" s="79"/>
      <c r="F57" s="140"/>
      <c r="G57" s="79"/>
    </row>
    <row r="58" spans="2:7" ht="14.45">
      <c r="C58" s="132" t="s">
        <v>591</v>
      </c>
    </row>
    <row r="59" spans="2:7" ht="5.45" customHeight="1"/>
    <row r="60" spans="2:7" ht="14.45">
      <c r="B60" s="139" t="s">
        <v>592</v>
      </c>
      <c r="E60" s="140" t="s">
        <v>468</v>
      </c>
      <c r="F60" s="140"/>
      <c r="G60" s="140" t="s">
        <v>560</v>
      </c>
    </row>
    <row r="61" spans="2:7" ht="14.45">
      <c r="B61" s="135" t="s">
        <v>567</v>
      </c>
      <c r="C61" s="132" t="s">
        <v>593</v>
      </c>
      <c r="D61" s="140"/>
      <c r="E61" s="111"/>
      <c r="F61" s="140"/>
      <c r="G61" s="111"/>
    </row>
    <row r="62" spans="2:7" ht="14.45">
      <c r="B62" s="135"/>
      <c r="C62" s="132" t="s">
        <v>594</v>
      </c>
      <c r="E62" s="141"/>
      <c r="G62" s="141"/>
    </row>
    <row r="63" spans="2:7" ht="14.45">
      <c r="B63" s="135" t="s">
        <v>569</v>
      </c>
      <c r="C63" s="132" t="s">
        <v>595</v>
      </c>
      <c r="D63" s="140"/>
      <c r="E63" s="111"/>
      <c r="F63" s="140"/>
      <c r="G63" s="111"/>
    </row>
    <row r="64" spans="2:7" ht="14.45">
      <c r="B64" s="135" t="s">
        <v>571</v>
      </c>
      <c r="C64" s="132" t="s">
        <v>596</v>
      </c>
      <c r="D64" s="140"/>
      <c r="E64" s="79"/>
      <c r="F64" s="140"/>
      <c r="G64" s="79"/>
    </row>
    <row r="65" spans="1:7" ht="5.45" customHeight="1"/>
    <row r="66" spans="1:7" ht="14.45">
      <c r="B66" s="139" t="s">
        <v>597</v>
      </c>
      <c r="E66" s="140" t="s">
        <v>468</v>
      </c>
      <c r="F66" s="140"/>
      <c r="G66" s="140" t="s">
        <v>560</v>
      </c>
    </row>
    <row r="67" spans="1:7" ht="14.45">
      <c r="B67" s="135" t="s">
        <v>567</v>
      </c>
      <c r="C67" s="132" t="s">
        <v>598</v>
      </c>
      <c r="D67" s="140"/>
      <c r="E67" s="111"/>
      <c r="F67" s="140"/>
      <c r="G67" s="111"/>
    </row>
    <row r="68" spans="1:7" ht="14.45">
      <c r="B68" s="135" t="s">
        <v>569</v>
      </c>
      <c r="C68" s="132" t="s">
        <v>599</v>
      </c>
      <c r="D68" s="140"/>
      <c r="E68" s="79"/>
      <c r="F68" s="140"/>
      <c r="G68" s="79"/>
    </row>
    <row r="69" spans="1:7" ht="14.45">
      <c r="C69" s="132" t="s">
        <v>600</v>
      </c>
    </row>
    <row r="70" spans="1:7" ht="14.45"/>
    <row r="71" spans="1:7" ht="14.45">
      <c r="A71" s="133">
        <v>6</v>
      </c>
      <c r="B71" s="137" t="s">
        <v>601</v>
      </c>
    </row>
    <row r="72" spans="1:7" ht="14.45">
      <c r="B72" s="132" t="s">
        <v>602</v>
      </c>
    </row>
    <row r="73" spans="1:7" ht="14.45">
      <c r="F73" s="140" t="s">
        <v>603</v>
      </c>
    </row>
    <row r="74" spans="1:7" ht="14.45">
      <c r="B74" s="139" t="s">
        <v>604</v>
      </c>
      <c r="F74" s="111"/>
    </row>
    <row r="75" spans="1:7" ht="14.45">
      <c r="B75" s="139" t="s">
        <v>605</v>
      </c>
      <c r="F75" s="79"/>
    </row>
    <row r="76" spans="1:7" ht="14.45">
      <c r="B76" s="139" t="s">
        <v>606</v>
      </c>
      <c r="F76" s="79"/>
    </row>
    <row r="77" spans="1:7" ht="14.45">
      <c r="B77" s="139" t="s">
        <v>607</v>
      </c>
      <c r="F77" s="79"/>
    </row>
    <row r="78" spans="1:7" ht="14.45"/>
    <row r="79" spans="1:7" ht="14.45">
      <c r="A79" s="133">
        <v>7</v>
      </c>
      <c r="B79" s="142" t="s">
        <v>608</v>
      </c>
    </row>
    <row r="80" spans="1:7" ht="14.45">
      <c r="B80" s="137" t="s">
        <v>609</v>
      </c>
    </row>
    <row r="81" spans="2:5" ht="14.45">
      <c r="C81" s="132" t="s">
        <v>610</v>
      </c>
    </row>
    <row r="82" spans="2:5" ht="14.45">
      <c r="C82" s="132" t="s">
        <v>611</v>
      </c>
    </row>
    <row r="83" spans="2:5" ht="14.45">
      <c r="C83" s="132" t="s">
        <v>612</v>
      </c>
    </row>
    <row r="84" spans="2:5" ht="14.45">
      <c r="C84" s="143" t="s">
        <v>613</v>
      </c>
    </row>
    <row r="85" spans="2:5" ht="14.45">
      <c r="C85" s="132" t="s">
        <v>614</v>
      </c>
    </row>
    <row r="86" spans="2:5" ht="14.45">
      <c r="C86" s="132" t="s">
        <v>615</v>
      </c>
    </row>
    <row r="87" spans="2:5" ht="14.45">
      <c r="C87" s="132" t="s">
        <v>616</v>
      </c>
    </row>
    <row r="88" spans="2:5" ht="5.45" customHeight="1"/>
    <row r="89" spans="2:5" ht="14.45">
      <c r="B89" s="139" t="s">
        <v>617</v>
      </c>
    </row>
    <row r="90" spans="2:5" ht="14.45">
      <c r="C90" s="136" t="s">
        <v>618</v>
      </c>
      <c r="D90" s="246"/>
      <c r="E90" s="246"/>
    </row>
    <row r="91" spans="2:5" ht="5.45" customHeight="1">
      <c r="C91" s="136"/>
    </row>
    <row r="92" spans="2:5" ht="14.45">
      <c r="B92" s="139" t="s">
        <v>619</v>
      </c>
    </row>
    <row r="93" spans="2:5" ht="14.45">
      <c r="C93" s="136" t="s">
        <v>618</v>
      </c>
      <c r="D93" s="246"/>
      <c r="E93" s="246"/>
    </row>
    <row r="94" spans="2:5" ht="5.45" customHeight="1">
      <c r="C94" s="136"/>
    </row>
    <row r="95" spans="2:5" ht="14.45">
      <c r="B95" s="139" t="s">
        <v>620</v>
      </c>
    </row>
    <row r="96" spans="2:5" ht="14.45">
      <c r="C96" s="136" t="s">
        <v>618</v>
      </c>
      <c r="D96" s="246"/>
      <c r="E96" s="246"/>
    </row>
    <row r="97" spans="2:5" ht="5.45" customHeight="1">
      <c r="C97" s="136"/>
    </row>
    <row r="98" spans="2:5" ht="14.45">
      <c r="B98" s="139" t="s">
        <v>621</v>
      </c>
    </row>
    <row r="99" spans="2:5" ht="14.45">
      <c r="C99" s="136" t="s">
        <v>618</v>
      </c>
      <c r="D99" s="246"/>
      <c r="E99" s="246"/>
    </row>
    <row r="100" spans="2:5" ht="18.600000000000001" customHeight="1">
      <c r="C100" s="136"/>
    </row>
    <row r="101" spans="2:5" ht="18.600000000000001" customHeight="1">
      <c r="B101" s="132" t="s">
        <v>622</v>
      </c>
      <c r="C101" s="136"/>
    </row>
    <row r="102" spans="2:5" ht="14.45">
      <c r="B102" s="139" t="s">
        <v>623</v>
      </c>
    </row>
    <row r="103" spans="2:5" ht="14.45">
      <c r="C103" s="136" t="s">
        <v>618</v>
      </c>
      <c r="D103" s="246"/>
      <c r="E103" s="246"/>
    </row>
    <row r="104" spans="2:5" ht="5.45" customHeight="1">
      <c r="C104" s="136"/>
      <c r="D104" s="137"/>
    </row>
    <row r="105" spans="2:5" ht="14.45">
      <c r="B105" s="139" t="s">
        <v>624</v>
      </c>
      <c r="D105" s="137"/>
    </row>
    <row r="106" spans="2:5" ht="14.45">
      <c r="C106" s="136" t="s">
        <v>618</v>
      </c>
      <c r="D106" s="246"/>
      <c r="E106" s="246"/>
    </row>
    <row r="107" spans="2:5" ht="5.45" customHeight="1">
      <c r="C107" s="136"/>
      <c r="D107" s="137"/>
    </row>
    <row r="108" spans="2:5" ht="14.45">
      <c r="B108" s="139" t="s">
        <v>625</v>
      </c>
      <c r="D108" s="137"/>
    </row>
    <row r="109" spans="2:5" ht="14.45">
      <c r="C109" s="136" t="s">
        <v>618</v>
      </c>
      <c r="D109" s="246"/>
      <c r="E109" s="246"/>
    </row>
    <row r="110" spans="2:5" ht="5.45" customHeight="1">
      <c r="C110" s="136"/>
    </row>
    <row r="111" spans="2:5" ht="14.45">
      <c r="B111" s="139" t="s">
        <v>626</v>
      </c>
    </row>
    <row r="112" spans="2:5" ht="14.45">
      <c r="C112" s="136" t="s">
        <v>618</v>
      </c>
      <c r="D112" s="246"/>
      <c r="E112" s="246"/>
    </row>
    <row r="113" spans="1:7" ht="5.45" customHeight="1">
      <c r="C113" s="136"/>
      <c r="D113" s="137"/>
    </row>
    <row r="114" spans="1:7" ht="14.45">
      <c r="B114" s="139" t="s">
        <v>627</v>
      </c>
      <c r="D114" s="137"/>
    </row>
    <row r="115" spans="1:7" ht="14.45">
      <c r="C115" s="136" t="s">
        <v>618</v>
      </c>
      <c r="D115" s="246"/>
      <c r="E115" s="246"/>
    </row>
    <row r="116" spans="1:7" ht="14.45">
      <c r="C116" s="136"/>
      <c r="D116" s="137"/>
      <c r="E116" s="140"/>
    </row>
    <row r="117" spans="1:7" ht="14.45">
      <c r="A117" s="133">
        <v>8</v>
      </c>
      <c r="B117" s="132" t="s">
        <v>628</v>
      </c>
      <c r="C117" s="136"/>
      <c r="D117" s="137"/>
      <c r="E117" s="140"/>
    </row>
    <row r="118" spans="1:7" ht="14.45">
      <c r="E118" s="144" t="s">
        <v>629</v>
      </c>
      <c r="F118" s="381"/>
    </row>
    <row r="119" spans="1:7" ht="14.45"/>
    <row r="120" spans="1:7" ht="14.45">
      <c r="A120" s="133">
        <v>9</v>
      </c>
      <c r="B120" s="132" t="s">
        <v>630</v>
      </c>
    </row>
    <row r="121" spans="1:7" ht="14.45">
      <c r="A121" s="133"/>
      <c r="E121" s="144" t="s">
        <v>631</v>
      </c>
      <c r="F121" s="381"/>
    </row>
    <row r="122" spans="1:7" ht="14.45"/>
    <row r="123" spans="1:7" ht="14.45">
      <c r="B123" s="145" t="s">
        <v>124</v>
      </c>
    </row>
    <row r="124" spans="1:7" ht="14.45"/>
    <row r="125" spans="1:7" ht="14.45">
      <c r="B125" s="248"/>
      <c r="C125" s="249"/>
      <c r="D125" s="249"/>
      <c r="E125" s="249"/>
      <c r="F125" s="249"/>
      <c r="G125" s="250"/>
    </row>
    <row r="126" spans="1:7" ht="14.45">
      <c r="B126" s="251"/>
      <c r="C126" s="252"/>
      <c r="D126" s="252"/>
      <c r="E126" s="252"/>
      <c r="F126" s="252"/>
      <c r="G126" s="253"/>
    </row>
    <row r="127" spans="1:7" ht="14.45">
      <c r="B127" s="251"/>
      <c r="C127" s="252"/>
      <c r="D127" s="252"/>
      <c r="E127" s="252"/>
      <c r="F127" s="252"/>
      <c r="G127" s="253"/>
    </row>
    <row r="128" spans="1:7" ht="14.45">
      <c r="B128" s="251"/>
      <c r="C128" s="252"/>
      <c r="D128" s="252"/>
      <c r="E128" s="252"/>
      <c r="F128" s="252"/>
      <c r="G128" s="253"/>
    </row>
    <row r="129" spans="2:7" ht="14.45">
      <c r="B129" s="251"/>
      <c r="C129" s="252"/>
      <c r="D129" s="252"/>
      <c r="E129" s="252"/>
      <c r="F129" s="252"/>
      <c r="G129" s="253"/>
    </row>
    <row r="130" spans="2:7" ht="14.45">
      <c r="B130" s="251"/>
      <c r="C130" s="252"/>
      <c r="D130" s="252"/>
      <c r="E130" s="252"/>
      <c r="F130" s="252"/>
      <c r="G130" s="253"/>
    </row>
    <row r="131" spans="2:7" ht="14.45">
      <c r="B131" s="251"/>
      <c r="C131" s="252"/>
      <c r="D131" s="252"/>
      <c r="E131" s="252"/>
      <c r="F131" s="252"/>
      <c r="G131" s="253"/>
    </row>
    <row r="132" spans="2:7" ht="14.45">
      <c r="B132" s="382"/>
      <c r="C132" s="383"/>
      <c r="D132" s="383"/>
      <c r="E132" s="383"/>
      <c r="F132" s="383"/>
      <c r="G132" s="384"/>
    </row>
    <row r="133" spans="2:7" ht="14.45"/>
  </sheetData>
  <sheetProtection algorithmName="SHA-512" hashValue="Vp0R95xev5B/R7aBIGVWtTp0DBJeH4uzwUHATcm2KfGEST8k8o0FdlepYDC5/sBIpnL2ttarMnPDy/Y8PSBhow==" saltValue="XFTMXySkHOSb2V8+HMKXDw==" spinCount="100000" sheet="1" selectLockedCells="1"/>
  <protectedRanges>
    <protectedRange sqref="E3:F3 D5:F7 C11:F30 F32 E41:E47 G41:G47 E51:E52 G51:G52 E56:E57 G56:G57 E61:E64 G61:G64 E67:E68 G67:G68 F74:F77 D90:E90 D93:E93 D96:E96 D99:E99 D103:E103 D106:E106 D109:E109 D112:E112 D115:E117" name="Range1"/>
  </protectedRanges>
  <mergeCells count="15">
    <mergeCell ref="D112:E112"/>
    <mergeCell ref="D115:E115"/>
    <mergeCell ref="B125:G132"/>
    <mergeCell ref="D93:E93"/>
    <mergeCell ref="D96:E96"/>
    <mergeCell ref="D99:E99"/>
    <mergeCell ref="D103:E103"/>
    <mergeCell ref="D106:E106"/>
    <mergeCell ref="D109:E109"/>
    <mergeCell ref="D90:E90"/>
    <mergeCell ref="F1:G1"/>
    <mergeCell ref="E3:F3"/>
    <mergeCell ref="D5:F5"/>
    <mergeCell ref="D6:F6"/>
    <mergeCell ref="D7:F7"/>
  </mergeCells>
  <pageMargins left="0.2" right="0.2" top="0.75" bottom="0.75" header="0.3" footer="0.3"/>
  <pageSetup orientation="portrait" r:id="rId1"/>
  <headerFooter>
    <oddFooter>&amp;C&amp;"Arial,Bold"&amp;8SECTION J: Page &amp;P</oddFooter>
  </headerFooter>
  <rowBreaks count="1" manualBreakCount="1">
    <brk id="96" max="6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2</xdr:col>
                    <xdr:colOff>220980</xdr:colOff>
                    <xdr:row>120</xdr:row>
                    <xdr:rowOff>0</xdr:rowOff>
                  </from>
                  <to>
                    <xdr:col>2</xdr:col>
                    <xdr:colOff>678180</xdr:colOff>
                    <xdr:row>121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2</xdr:col>
                    <xdr:colOff>1104900</xdr:colOff>
                    <xdr:row>120</xdr:row>
                    <xdr:rowOff>15240</xdr:rowOff>
                  </from>
                  <to>
                    <xdr:col>2</xdr:col>
                    <xdr:colOff>1562100</xdr:colOff>
                    <xdr:row>121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2</xdr:col>
                    <xdr:colOff>220980</xdr:colOff>
                    <xdr:row>117</xdr:row>
                    <xdr:rowOff>0</xdr:rowOff>
                  </from>
                  <to>
                    <xdr:col>2</xdr:col>
                    <xdr:colOff>678180</xdr:colOff>
                    <xdr:row>118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2</xdr:col>
                    <xdr:colOff>1104900</xdr:colOff>
                    <xdr:row>117</xdr:row>
                    <xdr:rowOff>15240</xdr:rowOff>
                  </from>
                  <to>
                    <xdr:col>2</xdr:col>
                    <xdr:colOff>1562100</xdr:colOff>
                    <xdr:row>118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C165-4F0A-4B8D-9297-9AC9B5B05690}">
  <sheetPr codeName="SectionI1">
    <tabColor rgb="FF002060"/>
    <pageSetUpPr autoPageBreaks="0"/>
  </sheetPr>
  <dimension ref="A1:U39"/>
  <sheetViews>
    <sheetView zoomScale="110" zoomScaleNormal="110" zoomScaleSheetLayoutView="70" workbookViewId="0">
      <selection activeCell="J11" sqref="J11:M11"/>
    </sheetView>
  </sheetViews>
  <sheetFormatPr defaultColWidth="7.42578125" defaultRowHeight="0" customHeight="1" zeroHeight="1"/>
  <cols>
    <col min="1" max="1" width="6.5703125" style="12" customWidth="1"/>
    <col min="2" max="15" width="6.5703125" style="2" customWidth="1"/>
    <col min="16" max="16" width="7.42578125" style="3"/>
    <col min="17" max="17" width="17.42578125" style="3" hidden="1" customWidth="1"/>
    <col min="18" max="18" width="10.85546875" style="4" hidden="1" customWidth="1"/>
    <col min="19" max="20" width="0" style="4" hidden="1" customWidth="1"/>
    <col min="21" max="21" width="0" style="2" hidden="1" customWidth="1"/>
    <col min="22" max="16384" width="7.42578125" style="2"/>
  </cols>
  <sheetData>
    <row r="1" spans="1:21" ht="0.75" customHeight="1">
      <c r="A1" s="1"/>
    </row>
    <row r="2" spans="1:21" ht="35.1" customHeight="1">
      <c r="A2" s="93"/>
      <c r="B2" s="94"/>
      <c r="C2" s="94"/>
      <c r="D2" s="94"/>
      <c r="E2" s="255" t="str">
        <f>IF(ClientInfo!rngAssessmentDate=0,"",ClientInfo!rngAssessmentDate)</f>
        <v/>
      </c>
      <c r="F2" s="255"/>
      <c r="G2" s="94"/>
      <c r="H2" s="94"/>
      <c r="I2" s="93" t="s">
        <v>125</v>
      </c>
      <c r="J2" s="94"/>
      <c r="K2" s="94"/>
      <c r="L2" s="94" t="str">
        <f>ClientInfo!rngLastName &amp; ", " &amp; ClientInfo!rngFirstName &amp; " " &amp; ClientInfo!rngMiddleInit</f>
        <v xml:space="preserve">,  </v>
      </c>
      <c r="M2" s="94"/>
      <c r="N2" s="94"/>
      <c r="O2" s="94"/>
      <c r="P2" s="95"/>
      <c r="Q2" s="16"/>
      <c r="R2" s="2"/>
    </row>
    <row r="3" spans="1:21" ht="35.1" customHeight="1">
      <c r="A3" s="96" t="s">
        <v>632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5"/>
      <c r="Q3" s="16"/>
      <c r="R3" s="2"/>
    </row>
    <row r="4" spans="1:21" ht="18" customHeight="1">
      <c r="A4" s="97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5"/>
      <c r="Q4" s="16"/>
      <c r="R4" s="2"/>
    </row>
    <row r="5" spans="1:21" ht="18" customHeight="1">
      <c r="A5" s="97">
        <v>1</v>
      </c>
      <c r="B5" s="98" t="s">
        <v>633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5"/>
      <c r="Q5" s="16"/>
      <c r="R5" s="2"/>
    </row>
    <row r="6" spans="1:21" ht="18" customHeight="1">
      <c r="A6" s="97"/>
      <c r="B6" s="97"/>
      <c r="C6" s="99" t="s">
        <v>415</v>
      </c>
      <c r="D6" s="99"/>
      <c r="E6" s="99"/>
      <c r="F6" s="99"/>
      <c r="G6" s="99"/>
      <c r="H6" s="94"/>
      <c r="I6" s="94"/>
      <c r="J6" s="94"/>
      <c r="K6" s="94"/>
      <c r="L6" s="94"/>
      <c r="M6" s="94"/>
      <c r="N6" s="94"/>
      <c r="O6" s="94"/>
      <c r="P6" s="95"/>
      <c r="Q6" s="16" t="str">
        <f>C6</f>
        <v>Client</v>
      </c>
      <c r="R6" s="385" t="b">
        <v>0</v>
      </c>
      <c r="U6" s="4"/>
    </row>
    <row r="7" spans="1:21" ht="18" customHeight="1">
      <c r="A7" s="97"/>
      <c r="B7" s="97"/>
      <c r="C7" s="99" t="s">
        <v>417</v>
      </c>
      <c r="D7" s="99"/>
      <c r="E7" s="99"/>
      <c r="F7" s="99" t="s">
        <v>114</v>
      </c>
      <c r="G7" s="99"/>
      <c r="H7" s="386"/>
      <c r="I7" s="387"/>
      <c r="J7" s="387"/>
      <c r="K7" s="387"/>
      <c r="L7" s="387"/>
      <c r="M7" s="387"/>
      <c r="N7" s="388"/>
      <c r="O7" s="94"/>
      <c r="P7" s="95"/>
      <c r="Q7" s="16" t="str">
        <f>C7</f>
        <v>Family</v>
      </c>
      <c r="R7" s="385" t="b">
        <v>0</v>
      </c>
      <c r="U7" s="4"/>
    </row>
    <row r="8" spans="1:21" ht="18" customHeight="1">
      <c r="A8" s="97"/>
      <c r="B8" s="97"/>
      <c r="C8" s="99" t="s">
        <v>634</v>
      </c>
      <c r="D8" s="99"/>
      <c r="E8" s="99"/>
      <c r="F8" s="99" t="s">
        <v>114</v>
      </c>
      <c r="G8" s="99"/>
      <c r="H8" s="389"/>
      <c r="I8" s="390"/>
      <c r="J8" s="390"/>
      <c r="K8" s="390"/>
      <c r="L8" s="390"/>
      <c r="M8" s="390"/>
      <c r="N8" s="391"/>
      <c r="O8" s="94"/>
      <c r="P8" s="95"/>
      <c r="Q8" s="16" t="str">
        <f>C8</f>
        <v>Legal representative</v>
      </c>
      <c r="R8" s="385" t="b">
        <v>0</v>
      </c>
      <c r="U8" s="4"/>
    </row>
    <row r="9" spans="1:21" ht="18" customHeight="1">
      <c r="A9" s="97"/>
      <c r="B9" s="97"/>
      <c r="C9" s="99" t="s">
        <v>30</v>
      </c>
      <c r="D9" s="99"/>
      <c r="E9" s="99"/>
      <c r="F9" s="99" t="s">
        <v>114</v>
      </c>
      <c r="G9" s="99"/>
      <c r="H9" s="389"/>
      <c r="I9" s="390"/>
      <c r="J9" s="390"/>
      <c r="K9" s="390"/>
      <c r="L9" s="390"/>
      <c r="M9" s="390"/>
      <c r="N9" s="391"/>
      <c r="O9" s="94"/>
      <c r="P9" s="95"/>
      <c r="Q9" s="16" t="str">
        <f>C9</f>
        <v>Other</v>
      </c>
      <c r="R9" s="385" t="b">
        <v>0</v>
      </c>
      <c r="U9" s="4"/>
    </row>
    <row r="10" spans="1:21" ht="18" customHeight="1">
      <c r="A10" s="97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5"/>
      <c r="Q10" s="16"/>
      <c r="R10" s="2"/>
    </row>
    <row r="11" spans="1:21" ht="18" customHeight="1">
      <c r="A11" s="97">
        <v>2</v>
      </c>
      <c r="B11" s="98" t="s">
        <v>635</v>
      </c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5"/>
      <c r="Q11" s="80" t="s">
        <v>513</v>
      </c>
      <c r="R11" s="392">
        <f>IF(PhysFunction!rngADL_TtlPts&lt;=3,0,IF(PhysFunction!rngADL_TtlPts&gt;10,2,1))</f>
        <v>0</v>
      </c>
    </row>
    <row r="12" spans="1:21" ht="18" customHeight="1">
      <c r="A12" s="97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8" t="s">
        <v>636</v>
      </c>
      <c r="N12" s="94"/>
      <c r="O12" s="94"/>
      <c r="P12" s="95"/>
      <c r="Q12" s="16"/>
      <c r="R12" s="81"/>
    </row>
    <row r="13" spans="1:21" ht="18" customHeight="1">
      <c r="A13" s="97"/>
      <c r="B13" s="94"/>
      <c r="C13" s="100" t="e">
        <f>IF(OR(AND(rngADL_Score=0,rngTtlPts&lt;100),AND(rngADL_Score=1,rngTtlPts&lt;10)),"Not Eligible","Eligible")</f>
        <v>#VALUE!</v>
      </c>
      <c r="D13" s="94"/>
      <c r="E13" s="101"/>
      <c r="F13" s="94"/>
      <c r="G13" s="94"/>
      <c r="H13" s="94"/>
      <c r="I13" s="94"/>
      <c r="J13" s="94"/>
      <c r="K13" s="94"/>
      <c r="L13" s="94"/>
      <c r="M13" s="256" t="e">
        <f>IF(rngALWPP_Eligibility="Eligible",CHOOSE((rngADL_Score+1),IF(rngTtlPts&lt;130,"Tier 1","Tier 2"),IF(rngTtlPts&lt;=30,"Tier 1",IF(rngTtlPts&lt;=64,"Tier 2","Tier 3")),IF(rngTtlPts&lt;45,"Tier 3","Tier 4")),"")</f>
        <v>#VALUE!</v>
      </c>
      <c r="N13" s="257"/>
      <c r="O13" s="94"/>
      <c r="P13" s="95"/>
      <c r="Q13" s="82" t="s">
        <v>514</v>
      </c>
      <c r="R13" s="393">
        <f>SUM(CognitionBehavior!rngInfoUse_Pts,CognitionBehavior!rngDecisionMaking_Pts)</f>
        <v>0</v>
      </c>
    </row>
    <row r="14" spans="1:21" ht="18" customHeight="1">
      <c r="A14" s="97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5"/>
      <c r="Q14" s="82" t="s">
        <v>515</v>
      </c>
      <c r="R14" s="393">
        <f>SUM(CognitionBehavior!R21,CognitionBehavior!R26,CognitionBehavior!R31,CognitionBehavior!R36)</f>
        <v>0</v>
      </c>
    </row>
    <row r="15" spans="1:21" ht="31.5" customHeight="1">
      <c r="A15" s="97">
        <v>3</v>
      </c>
      <c r="B15" s="254" t="s">
        <v>637</v>
      </c>
      <c r="C15" s="254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94"/>
      <c r="P15" s="95"/>
      <c r="Q15" s="82" t="s">
        <v>257</v>
      </c>
      <c r="R15" s="393" t="e">
        <f>SUM(PhysFunction!rngBladder_Pts,PhysFunction!rngBowel_Pts)</f>
        <v>#VALUE!</v>
      </c>
    </row>
    <row r="16" spans="1:21" ht="18" customHeight="1">
      <c r="A16" s="97"/>
      <c r="B16" s="98"/>
      <c r="C16" s="99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5"/>
      <c r="Q16" s="82"/>
      <c r="R16" s="393"/>
    </row>
    <row r="17" spans="1:18" ht="18" customHeight="1">
      <c r="A17" s="97"/>
      <c r="B17" s="98"/>
      <c r="C17" s="99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5"/>
      <c r="Q17" s="82"/>
      <c r="R17" s="393"/>
    </row>
    <row r="18" spans="1:18" ht="18" customHeight="1">
      <c r="A18" s="97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5"/>
      <c r="Q18" s="82"/>
      <c r="R18" s="393"/>
    </row>
    <row r="19" spans="1:18" ht="18" customHeight="1">
      <c r="A19" s="97">
        <v>4</v>
      </c>
      <c r="B19" s="98" t="s">
        <v>638</v>
      </c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5"/>
      <c r="Q19" s="82" t="s">
        <v>507</v>
      </c>
      <c r="R19" s="393">
        <f>SUM(Communication!rngUnderstood_Pts,Communication!rngUnderstands_Pts)</f>
        <v>0</v>
      </c>
    </row>
    <row r="20" spans="1:18" ht="18" customHeight="1">
      <c r="A20" s="97"/>
      <c r="B20" s="258"/>
      <c r="C20" s="394"/>
      <c r="D20" s="394"/>
      <c r="E20" s="394"/>
      <c r="F20" s="394"/>
      <c r="G20" s="394"/>
      <c r="H20" s="394"/>
      <c r="I20" s="394"/>
      <c r="J20" s="394"/>
      <c r="K20" s="394"/>
      <c r="L20" s="394"/>
      <c r="M20" s="394"/>
      <c r="N20" s="395"/>
      <c r="O20" s="94"/>
      <c r="P20" s="95"/>
      <c r="Q20" s="82" t="s">
        <v>517</v>
      </c>
      <c r="R20" s="393">
        <f>[0]!rngHearing_Pts</f>
        <v>0</v>
      </c>
    </row>
    <row r="21" spans="1:18" ht="18" customHeight="1">
      <c r="A21" s="97"/>
      <c r="B21" s="259"/>
      <c r="C21" s="260"/>
      <c r="D21" s="260"/>
      <c r="E21" s="260"/>
      <c r="F21" s="260"/>
      <c r="G21" s="260"/>
      <c r="H21" s="260"/>
      <c r="I21" s="260"/>
      <c r="J21" s="260"/>
      <c r="K21" s="260"/>
      <c r="L21" s="260"/>
      <c r="M21" s="260"/>
      <c r="N21" s="261"/>
      <c r="O21" s="94"/>
      <c r="P21" s="95"/>
      <c r="Q21" s="82" t="s">
        <v>320</v>
      </c>
      <c r="R21" s="393">
        <f>Communication!rngVision_Pts</f>
        <v>0</v>
      </c>
    </row>
    <row r="22" spans="1:18" ht="18" customHeight="1">
      <c r="A22" s="97"/>
      <c r="B22" s="259"/>
      <c r="C22" s="260"/>
      <c r="D22" s="260"/>
      <c r="E22" s="260"/>
      <c r="F22" s="260"/>
      <c r="G22" s="260"/>
      <c r="H22" s="260"/>
      <c r="I22" s="260"/>
      <c r="J22" s="260"/>
      <c r="K22" s="260"/>
      <c r="L22" s="260"/>
      <c r="M22" s="260"/>
      <c r="N22" s="261"/>
      <c r="O22" s="94"/>
      <c r="P22" s="95"/>
      <c r="Q22" s="82" t="s">
        <v>518</v>
      </c>
      <c r="R22" s="393">
        <f>MedsNutrition!rngMedications_Pts</f>
        <v>0</v>
      </c>
    </row>
    <row r="23" spans="1:18" ht="18" customHeight="1">
      <c r="A23" s="97"/>
      <c r="B23" s="259"/>
      <c r="C23" s="260"/>
      <c r="D23" s="260"/>
      <c r="E23" s="260"/>
      <c r="F23" s="260"/>
      <c r="G23" s="260"/>
      <c r="H23" s="260"/>
      <c r="I23" s="260"/>
      <c r="J23" s="260"/>
      <c r="K23" s="260"/>
      <c r="L23" s="260"/>
      <c r="M23" s="260"/>
      <c r="N23" s="261"/>
      <c r="O23" s="94"/>
      <c r="P23" s="95"/>
      <c r="Q23" s="82" t="s">
        <v>519</v>
      </c>
      <c r="R23" s="393">
        <f>MedsNutrition!rngReceivesInjections_Pts</f>
        <v>0</v>
      </c>
    </row>
    <row r="24" spans="1:18" ht="18" customHeight="1">
      <c r="A24" s="97"/>
      <c r="B24" s="259"/>
      <c r="C24" s="260"/>
      <c r="D24" s="260"/>
      <c r="E24" s="260"/>
      <c r="F24" s="260"/>
      <c r="G24" s="260"/>
      <c r="H24" s="260"/>
      <c r="I24" s="260"/>
      <c r="J24" s="260"/>
      <c r="K24" s="260"/>
      <c r="L24" s="260"/>
      <c r="M24" s="260"/>
      <c r="N24" s="261"/>
      <c r="O24" s="94"/>
      <c r="P24" s="95"/>
      <c r="Q24" s="82" t="s">
        <v>520</v>
      </c>
      <c r="R24" s="393">
        <f>Treatments!rngSkinTreatment_Pts</f>
        <v>0</v>
      </c>
    </row>
    <row r="25" spans="1:18" ht="18" customHeight="1">
      <c r="A25" s="97"/>
      <c r="B25" s="259"/>
      <c r="C25" s="260"/>
      <c r="D25" s="260"/>
      <c r="E25" s="260"/>
      <c r="F25" s="260"/>
      <c r="G25" s="260"/>
      <c r="H25" s="260"/>
      <c r="I25" s="260"/>
      <c r="J25" s="260"/>
      <c r="K25" s="260"/>
      <c r="L25" s="260"/>
      <c r="M25" s="260"/>
      <c r="N25" s="261"/>
      <c r="O25" s="94"/>
      <c r="P25" s="95"/>
      <c r="Q25" s="82" t="s">
        <v>521</v>
      </c>
      <c r="R25" s="393" t="e">
        <f>SUM(Treatments!rngOxygen_Pts,Treatments!rngBloodSugar_Pts,Treatments!rngUrinaryCatheter_Pts,Treatments!rngNebulizer_Pts,Treatments!rngColostomy_Pts,Treatments!rngIleostomy_Pts,Treatments!rngTracheostomy_Pts,Treatments!rngGastrostomy_Pts,Treatments!rngEnemaSuppository_Pts,Treatments!rngOther_Pts)</f>
        <v>#VALUE!</v>
      </c>
    </row>
    <row r="26" spans="1:18" ht="18" customHeight="1">
      <c r="A26" s="97"/>
      <c r="B26" s="259"/>
      <c r="C26" s="260"/>
      <c r="D26" s="260"/>
      <c r="E26" s="260"/>
      <c r="F26" s="260"/>
      <c r="G26" s="260"/>
      <c r="H26" s="260"/>
      <c r="I26" s="260"/>
      <c r="J26" s="260"/>
      <c r="K26" s="260"/>
      <c r="L26" s="260"/>
      <c r="M26" s="260"/>
      <c r="N26" s="261"/>
      <c r="O26" s="94"/>
      <c r="P26" s="95"/>
      <c r="Q26" s="82" t="s">
        <v>522</v>
      </c>
      <c r="R26" s="393">
        <f>SUM(Treatments!S63:S65)</f>
        <v>0</v>
      </c>
    </row>
    <row r="27" spans="1:18" ht="18" customHeight="1">
      <c r="A27" s="97"/>
      <c r="B27" s="259"/>
      <c r="C27" s="260"/>
      <c r="D27" s="260"/>
      <c r="E27" s="260"/>
      <c r="F27" s="260"/>
      <c r="G27" s="260"/>
      <c r="H27" s="260"/>
      <c r="I27" s="260"/>
      <c r="J27" s="260"/>
      <c r="K27" s="260"/>
      <c r="L27" s="260"/>
      <c r="M27" s="260"/>
      <c r="N27" s="261"/>
      <c r="O27" s="94"/>
      <c r="P27" s="95"/>
      <c r="Q27" s="82" t="s">
        <v>523</v>
      </c>
      <c r="R27" s="396">
        <f>SUM(Treatments!S70:S72,Treatments!S75:S82)</f>
        <v>0</v>
      </c>
    </row>
    <row r="28" spans="1:18" ht="18" customHeight="1" thickBot="1">
      <c r="A28" s="97"/>
      <c r="B28" s="259"/>
      <c r="C28" s="260"/>
      <c r="D28" s="260"/>
      <c r="E28" s="260"/>
      <c r="F28" s="260"/>
      <c r="G28" s="260"/>
      <c r="H28" s="260"/>
      <c r="I28" s="260"/>
      <c r="J28" s="260"/>
      <c r="K28" s="260"/>
      <c r="L28" s="260"/>
      <c r="M28" s="260"/>
      <c r="N28" s="261"/>
      <c r="O28" s="94"/>
      <c r="P28" s="95"/>
      <c r="Q28" s="26" t="s">
        <v>524</v>
      </c>
      <c r="R28" s="397" t="e">
        <f>SUM(R13:R27)</f>
        <v>#VALUE!</v>
      </c>
    </row>
    <row r="29" spans="1:18" ht="18" customHeight="1" thickTop="1">
      <c r="A29" s="97"/>
      <c r="B29" s="398"/>
      <c r="C29" s="399"/>
      <c r="D29" s="399"/>
      <c r="E29" s="399"/>
      <c r="F29" s="399"/>
      <c r="G29" s="399"/>
      <c r="H29" s="399"/>
      <c r="I29" s="399"/>
      <c r="J29" s="399"/>
      <c r="K29" s="399"/>
      <c r="L29" s="399"/>
      <c r="M29" s="399"/>
      <c r="N29" s="400"/>
      <c r="O29" s="94"/>
      <c r="P29" s="95"/>
      <c r="Q29" s="16"/>
      <c r="R29" s="2"/>
    </row>
    <row r="30" spans="1:18" ht="18" customHeight="1">
      <c r="A30" s="97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5"/>
      <c r="Q30" s="16"/>
      <c r="R30" s="2"/>
    </row>
    <row r="31" spans="1:18" ht="18" customHeight="1">
      <c r="A31" s="97">
        <v>4</v>
      </c>
      <c r="B31" s="98" t="s">
        <v>639</v>
      </c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83"/>
    </row>
    <row r="32" spans="1:18" ht="18" customHeight="1">
      <c r="A32" s="97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83"/>
    </row>
    <row r="33" spans="1:16" ht="18" customHeight="1">
      <c r="A33" s="97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83"/>
    </row>
    <row r="34" spans="1:16" ht="18" customHeight="1">
      <c r="A34" s="97"/>
      <c r="B34" s="401"/>
      <c r="C34" s="402"/>
      <c r="D34" s="402"/>
      <c r="E34" s="402"/>
      <c r="F34" s="402"/>
      <c r="G34" s="402"/>
      <c r="H34" s="402"/>
      <c r="I34" s="402"/>
      <c r="J34" s="403"/>
      <c r="K34" s="94"/>
      <c r="L34" s="404"/>
      <c r="M34" s="405"/>
      <c r="N34" s="406"/>
      <c r="O34" s="94"/>
      <c r="P34" s="83"/>
    </row>
    <row r="35" spans="1:16" ht="18" customHeight="1">
      <c r="A35" s="97"/>
      <c r="B35" s="94" t="s">
        <v>640</v>
      </c>
      <c r="C35" s="94"/>
      <c r="D35" s="94"/>
      <c r="E35" s="94"/>
      <c r="F35" s="94"/>
      <c r="G35" s="94"/>
      <c r="H35" s="94"/>
      <c r="I35" s="94"/>
      <c r="J35" s="94"/>
      <c r="K35" s="94"/>
      <c r="L35" s="102" t="s">
        <v>641</v>
      </c>
      <c r="M35" s="102"/>
      <c r="N35" s="102"/>
      <c r="O35" s="94"/>
      <c r="P35" s="83"/>
    </row>
    <row r="36" spans="1:16" ht="18" customHeight="1">
      <c r="A36" s="97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102"/>
      <c r="M36" s="102"/>
      <c r="N36" s="102"/>
      <c r="O36" s="94"/>
      <c r="P36" s="83"/>
    </row>
    <row r="37" spans="1:16" ht="18" customHeight="1">
      <c r="A37" s="97"/>
      <c r="B37" s="407"/>
      <c r="C37" s="402"/>
      <c r="D37" s="402"/>
      <c r="E37" s="402"/>
      <c r="F37" s="402"/>
      <c r="G37" s="402"/>
      <c r="H37" s="402"/>
      <c r="I37" s="402"/>
      <c r="J37" s="403"/>
      <c r="K37" s="94"/>
      <c r="L37" s="408"/>
      <c r="M37" s="409"/>
      <c r="N37" s="410"/>
      <c r="O37" s="94"/>
      <c r="P37" s="83"/>
    </row>
    <row r="38" spans="1:16" ht="18" customHeight="1">
      <c r="A38" s="97"/>
      <c r="B38" s="107" t="s">
        <v>642</v>
      </c>
      <c r="C38" s="107"/>
      <c r="D38" s="107"/>
      <c r="E38" s="107"/>
      <c r="F38" s="107"/>
      <c r="G38" s="107"/>
      <c r="H38" s="107"/>
      <c r="I38" s="107"/>
      <c r="J38" s="107"/>
      <c r="K38" s="94"/>
      <c r="L38" s="108" t="s">
        <v>641</v>
      </c>
      <c r="M38" s="108"/>
      <c r="N38" s="108"/>
      <c r="O38" s="94"/>
      <c r="P38" s="83"/>
    </row>
    <row r="39" spans="1:16" ht="18" customHeight="1">
      <c r="A39" s="97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83"/>
    </row>
  </sheetData>
  <sheetProtection algorithmName="SHA-512" hashValue="6a4ifcwdxr3aiYthP6KaggoklKHbYc+ju0skh7onBOqQiaYbLuU2m9UI3g5gU3MpC5EyoT9pFeZc7Nya4dPF/g==" saltValue="mv0HkzEwytEq0wLJSdHcuw==" spinCount="100000" sheet="1" selectLockedCells="1"/>
  <protectedRanges>
    <protectedRange sqref="A1" name="Range1"/>
  </protectedRanges>
  <mergeCells count="11">
    <mergeCell ref="B20:N29"/>
    <mergeCell ref="B34:J34"/>
    <mergeCell ref="L34:N34"/>
    <mergeCell ref="B37:J37"/>
    <mergeCell ref="L37:N37"/>
    <mergeCell ref="B15:N15"/>
    <mergeCell ref="E2:F2"/>
    <mergeCell ref="H7:N7"/>
    <mergeCell ref="H8:N8"/>
    <mergeCell ref="H9:N9"/>
    <mergeCell ref="M13:N13"/>
  </mergeCells>
  <printOptions horizontalCentered="1"/>
  <pageMargins left="0.5" right="0.5" top="0.75" bottom="0.5" header="0.25" footer="0.25"/>
  <pageSetup scale="95" fitToHeight="0" orientation="portrait" r:id="rId1"/>
  <headerFooter alignWithMargins="0">
    <oddFooter>&amp;C&amp;"Arial,Bold"&amp;8SECTION I : Page &amp;P</oddFooter>
  </headerFooter>
  <colBreaks count="1" manualBreakCount="1">
    <brk id="15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bxClient">
              <controlPr defaultSize="0" autoFill="0" autoLine="0" autoPict="0">
                <anchor moveWithCells="1">
                  <from>
                    <xdr:col>1</xdr:col>
                    <xdr:colOff>68580</xdr:colOff>
                    <xdr:row>5</xdr:row>
                    <xdr:rowOff>30480</xdr:rowOff>
                  </from>
                  <to>
                    <xdr:col>1</xdr:col>
                    <xdr:colOff>335280</xdr:colOff>
                    <xdr:row>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bxFamily">
              <controlPr defaultSize="0" autoFill="0" autoLine="0" autoPict="0">
                <anchor moveWithCells="1">
                  <from>
                    <xdr:col>1</xdr:col>
                    <xdr:colOff>68580</xdr:colOff>
                    <xdr:row>6</xdr:row>
                    <xdr:rowOff>38100</xdr:rowOff>
                  </from>
                  <to>
                    <xdr:col>1</xdr:col>
                    <xdr:colOff>335280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bxLegalRep">
              <controlPr defaultSize="0" autoFill="0" autoLine="0" autoPict="0">
                <anchor moveWithCells="1">
                  <from>
                    <xdr:col>1</xdr:col>
                    <xdr:colOff>68580</xdr:colOff>
                    <xdr:row>7</xdr:row>
                    <xdr:rowOff>38100</xdr:rowOff>
                  </from>
                  <to>
                    <xdr:col>1</xdr:col>
                    <xdr:colOff>335280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bxOther">
              <controlPr defaultSize="0" autoFill="0" autoLine="0" autoPict="0">
                <anchor moveWithCells="1">
                  <from>
                    <xdr:col>1</xdr:col>
                    <xdr:colOff>68580</xdr:colOff>
                    <xdr:row>8</xdr:row>
                    <xdr:rowOff>38100</xdr:rowOff>
                  </from>
                  <to>
                    <xdr:col>1</xdr:col>
                    <xdr:colOff>335280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Option Button 5">
              <controlPr locked="0" defaultSize="0" autoFill="0" autoLine="0" autoPict="0">
                <anchor moveWithCells="1">
                  <from>
                    <xdr:col>1</xdr:col>
                    <xdr:colOff>182880</xdr:colOff>
                    <xdr:row>15</xdr:row>
                    <xdr:rowOff>76200</xdr:rowOff>
                  </from>
                  <to>
                    <xdr:col>3</xdr:col>
                    <xdr:colOff>182880</xdr:colOff>
                    <xdr:row>16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Option Button 6">
              <controlPr locked="0" defaultSize="0" autoFill="0" autoLine="0" autoPict="0">
                <anchor moveWithCells="1">
                  <from>
                    <xdr:col>1</xdr:col>
                    <xdr:colOff>190500</xdr:colOff>
                    <xdr:row>16</xdr:row>
                    <xdr:rowOff>144780</xdr:rowOff>
                  </from>
                  <to>
                    <xdr:col>3</xdr:col>
                    <xdr:colOff>190500</xdr:colOff>
                    <xdr:row>17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2FDE-B4BA-4F7E-B799-EBE177941F91}">
  <sheetPr codeName="Sheet1">
    <tabColor theme="5" tint="-0.249977111117893"/>
    <pageSetUpPr fitToPage="1"/>
  </sheetPr>
  <dimension ref="A1:AI318"/>
  <sheetViews>
    <sheetView showGridLines="0" topLeftCell="A203" zoomScale="79" zoomScaleNormal="79" workbookViewId="0">
      <selection activeCell="E110" sqref="E110:J116"/>
    </sheetView>
  </sheetViews>
  <sheetFormatPr defaultColWidth="8.5703125" defaultRowHeight="13.15"/>
  <cols>
    <col min="1" max="2" width="8.5703125" style="109"/>
    <col min="3" max="3" width="18.5703125" style="109" customWidth="1"/>
    <col min="4" max="4" width="8.5703125" style="109"/>
    <col min="5" max="6" width="18" style="109" customWidth="1"/>
    <col min="7" max="8" width="8.5703125" style="109"/>
    <col min="9" max="9" width="7.5703125" style="109" bestFit="1" customWidth="1"/>
    <col min="10" max="10" width="7.140625" style="109" customWidth="1"/>
    <col min="11" max="11" width="11.85546875" style="109" bestFit="1" customWidth="1"/>
    <col min="12" max="15" width="8.5703125" style="109"/>
    <col min="16" max="16" width="8.5703125" style="109" customWidth="1"/>
    <col min="17" max="17" width="8.5703125" style="109"/>
    <col min="18" max="18" width="8.5703125" style="109" customWidth="1"/>
    <col min="19" max="19" width="7.85546875" style="147" hidden="1" customWidth="1"/>
    <col min="20" max="20" width="7.85546875" style="147" customWidth="1"/>
    <col min="21" max="23" width="7.85546875" style="124" customWidth="1"/>
    <col min="24" max="24" width="12.85546875" style="124" customWidth="1"/>
    <col min="25" max="25" width="7.5703125" style="124" customWidth="1"/>
    <col min="26" max="35" width="8.5703125" style="125"/>
    <col min="36" max="16384" width="8.5703125" style="109"/>
  </cols>
  <sheetData>
    <row r="1" spans="1:35" ht="50.25" customHeight="1" thickBot="1">
      <c r="B1" s="89"/>
      <c r="C1" s="282" t="s">
        <v>643</v>
      </c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</row>
    <row r="2" spans="1:35" ht="13.5" customHeight="1">
      <c r="B2" s="307"/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9"/>
      <c r="S2" s="173" t="b">
        <v>0</v>
      </c>
      <c r="T2" s="148"/>
      <c r="U2" s="126"/>
      <c r="V2" s="126"/>
      <c r="W2" s="126"/>
    </row>
    <row r="3" spans="1:35" ht="34.5" customHeight="1">
      <c r="A3" s="85"/>
      <c r="B3" s="154"/>
      <c r="C3" s="411" t="s">
        <v>644</v>
      </c>
      <c r="D3" s="412"/>
      <c r="E3" s="412"/>
      <c r="F3" s="412"/>
      <c r="G3" s="412"/>
      <c r="H3" s="412"/>
      <c r="I3" s="412"/>
      <c r="J3" s="412"/>
      <c r="K3" s="412"/>
      <c r="L3" s="412"/>
      <c r="M3" s="412"/>
      <c r="N3" s="412"/>
      <c r="O3" s="412"/>
      <c r="P3" s="413"/>
      <c r="Q3" s="160"/>
      <c r="T3" s="124"/>
    </row>
    <row r="4" spans="1:35" ht="34.5" customHeight="1">
      <c r="A4" s="85"/>
      <c r="B4" s="154"/>
      <c r="C4" s="414" t="s">
        <v>645</v>
      </c>
      <c r="D4" s="415"/>
      <c r="E4" s="416" t="str">
        <f>CONCATENATE(ClientInfo!E11," ",ClientInfo!I11," ",ClientInfo!J11)</f>
        <v xml:space="preserve">  </v>
      </c>
      <c r="F4" s="417"/>
      <c r="G4" s="417"/>
      <c r="H4" s="417"/>
      <c r="I4" s="418"/>
      <c r="J4" s="419" t="s">
        <v>636</v>
      </c>
      <c r="K4" s="420"/>
      <c r="L4" s="416" t="e">
        <f>Signatures!M13</f>
        <v>#VALUE!</v>
      </c>
      <c r="M4" s="417"/>
      <c r="N4" s="417"/>
      <c r="O4" s="417"/>
      <c r="P4" s="418"/>
      <c r="Q4" s="114"/>
      <c r="T4" s="124"/>
    </row>
    <row r="5" spans="1:35" ht="34.5" customHeight="1">
      <c r="A5" s="85"/>
      <c r="B5" s="154"/>
      <c r="C5" s="414" t="s">
        <v>646</v>
      </c>
      <c r="D5" s="415"/>
      <c r="E5" s="421"/>
      <c r="F5" s="422"/>
      <c r="G5" s="422"/>
      <c r="H5" s="422"/>
      <c r="I5" s="423"/>
      <c r="J5" s="424" t="s">
        <v>647</v>
      </c>
      <c r="K5" s="425"/>
      <c r="L5" s="421"/>
      <c r="M5" s="422"/>
      <c r="N5" s="422"/>
      <c r="O5" s="422"/>
      <c r="P5" s="423"/>
      <c r="Q5" s="114"/>
      <c r="T5" s="124"/>
    </row>
    <row r="6" spans="1:35" ht="34.5" customHeight="1">
      <c r="A6" s="85"/>
      <c r="B6" s="154"/>
      <c r="C6" s="426" t="s">
        <v>648</v>
      </c>
      <c r="D6" s="427"/>
      <c r="E6" s="428">
        <f>ClientInfo!I19</f>
        <v>0</v>
      </c>
      <c r="F6" s="429"/>
      <c r="G6" s="429"/>
      <c r="H6" s="429"/>
      <c r="I6" s="430"/>
      <c r="J6" s="419" t="s">
        <v>649</v>
      </c>
      <c r="K6" s="420"/>
      <c r="L6" s="428">
        <f>ClientInfo!I17</f>
        <v>0</v>
      </c>
      <c r="M6" s="429"/>
      <c r="N6" s="429"/>
      <c r="O6" s="429"/>
      <c r="P6" s="430"/>
      <c r="Q6" s="114"/>
    </row>
    <row r="7" spans="1:35" ht="34.5" customHeight="1">
      <c r="A7" s="85"/>
      <c r="B7" s="154"/>
      <c r="C7" s="431" t="s">
        <v>650</v>
      </c>
      <c r="D7" s="415"/>
      <c r="E7" s="432"/>
      <c r="F7" s="433"/>
      <c r="G7" s="433"/>
      <c r="H7" s="433"/>
      <c r="I7" s="434"/>
      <c r="J7" s="426" t="s">
        <v>651</v>
      </c>
      <c r="K7" s="427"/>
      <c r="L7" s="422"/>
      <c r="M7" s="422"/>
      <c r="N7" s="422"/>
      <c r="O7" s="422"/>
      <c r="P7" s="423"/>
      <c r="Q7" s="114"/>
    </row>
    <row r="8" spans="1:35" ht="34.5" customHeight="1">
      <c r="A8" s="85"/>
      <c r="B8" s="154"/>
      <c r="C8" s="272" t="s">
        <v>652</v>
      </c>
      <c r="D8" s="273"/>
      <c r="E8" s="435"/>
      <c r="F8" s="278"/>
      <c r="G8" s="278"/>
      <c r="H8" s="278"/>
      <c r="I8" s="279"/>
      <c r="J8" s="276" t="s">
        <v>653</v>
      </c>
      <c r="K8" s="277"/>
      <c r="L8" s="436"/>
      <c r="M8" s="280"/>
      <c r="N8" s="280"/>
      <c r="O8" s="280"/>
      <c r="P8" s="281"/>
      <c r="Q8" s="114"/>
    </row>
    <row r="9" spans="1:35" ht="34.5" customHeight="1">
      <c r="A9" s="85"/>
      <c r="C9" s="414" t="s">
        <v>654</v>
      </c>
      <c r="D9" s="415"/>
      <c r="E9" s="437"/>
      <c r="F9" s="438"/>
      <c r="G9" s="438"/>
      <c r="H9" s="438"/>
      <c r="I9" s="439"/>
      <c r="J9" s="440" t="s">
        <v>655</v>
      </c>
      <c r="K9" s="441"/>
      <c r="L9" s="432"/>
      <c r="M9" s="433"/>
      <c r="N9" s="433"/>
      <c r="O9" s="433"/>
      <c r="P9" s="434"/>
      <c r="Q9" s="114"/>
    </row>
    <row r="10" spans="1:35" ht="34.5" customHeight="1">
      <c r="A10" s="85"/>
      <c r="C10" s="414" t="s">
        <v>656</v>
      </c>
      <c r="D10" s="415"/>
      <c r="E10" s="442"/>
      <c r="F10" s="443"/>
      <c r="G10" s="443"/>
      <c r="H10" s="443"/>
      <c r="I10" s="443"/>
      <c r="J10" s="424" t="s">
        <v>657</v>
      </c>
      <c r="K10" s="425"/>
      <c r="L10" s="442"/>
      <c r="M10" s="443"/>
      <c r="N10" s="443"/>
      <c r="O10" s="443"/>
      <c r="P10" s="444"/>
      <c r="Q10" s="85"/>
    </row>
    <row r="11" spans="1:35" ht="17.25" customHeight="1">
      <c r="A11" s="85"/>
      <c r="C11" s="155"/>
      <c r="D11" s="155"/>
      <c r="E11" s="153"/>
      <c r="F11" s="153"/>
      <c r="G11" s="153"/>
      <c r="H11" s="153"/>
      <c r="I11" s="153"/>
      <c r="J11" s="166"/>
      <c r="K11" s="166"/>
      <c r="L11" s="155"/>
      <c r="M11" s="155"/>
      <c r="N11" s="155"/>
      <c r="O11" s="155"/>
      <c r="P11" s="155"/>
      <c r="Q11" s="85"/>
    </row>
    <row r="12" spans="1:35" ht="24" customHeight="1">
      <c r="A12" s="85"/>
      <c r="C12" s="445" t="s">
        <v>658</v>
      </c>
      <c r="D12" s="272"/>
      <c r="E12" s="272"/>
      <c r="F12" s="272"/>
      <c r="G12" s="272"/>
      <c r="H12" s="272"/>
      <c r="I12" s="272"/>
      <c r="J12" s="272"/>
      <c r="K12" s="272"/>
      <c r="L12" s="272"/>
      <c r="M12" s="272"/>
      <c r="N12" s="272"/>
      <c r="O12" s="272"/>
      <c r="P12" s="273"/>
      <c r="Q12" s="85"/>
    </row>
    <row r="13" spans="1:35" ht="34.5" customHeight="1">
      <c r="A13" s="85"/>
      <c r="C13" s="414" t="s">
        <v>659</v>
      </c>
      <c r="D13" s="415"/>
      <c r="E13" s="442"/>
      <c r="F13" s="443"/>
      <c r="G13" s="443"/>
      <c r="H13" s="443"/>
      <c r="I13" s="444"/>
      <c r="J13" s="424" t="s">
        <v>660</v>
      </c>
      <c r="K13" s="425"/>
      <c r="L13" s="446"/>
      <c r="M13" s="447"/>
      <c r="N13" s="447"/>
      <c r="O13" s="447"/>
      <c r="P13" s="448"/>
      <c r="Q13" s="85"/>
    </row>
    <row r="14" spans="1:35" ht="34.5" customHeight="1">
      <c r="A14" s="85"/>
      <c r="C14" s="264" t="s">
        <v>661</v>
      </c>
      <c r="D14" s="275"/>
      <c r="E14" s="421"/>
      <c r="F14" s="422"/>
      <c r="G14" s="422"/>
      <c r="H14" s="422"/>
      <c r="I14" s="423"/>
      <c r="J14" s="414" t="s">
        <v>662</v>
      </c>
      <c r="K14" s="415"/>
      <c r="L14" s="432"/>
      <c r="M14" s="433"/>
      <c r="N14" s="433"/>
      <c r="O14" s="433"/>
      <c r="P14" s="434"/>
      <c r="Q14" s="114"/>
      <c r="S14" s="148"/>
      <c r="T14" s="148"/>
      <c r="U14" s="126"/>
      <c r="V14" s="126"/>
      <c r="W14" s="126"/>
      <c r="X14" s="126"/>
      <c r="Y14" s="126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</row>
    <row r="15" spans="1:35" ht="17.25" customHeight="1">
      <c r="A15" s="85"/>
      <c r="B15" s="86"/>
      <c r="C15" s="272"/>
      <c r="D15" s="272"/>
      <c r="E15" s="272"/>
      <c r="F15" s="272"/>
      <c r="G15" s="116"/>
      <c r="H15" s="116"/>
      <c r="I15" s="274"/>
      <c r="J15" s="274"/>
      <c r="K15" s="274"/>
      <c r="L15" s="449"/>
      <c r="M15" s="449"/>
      <c r="N15" s="450"/>
      <c r="O15" s="177"/>
      <c r="P15" s="115"/>
      <c r="Q15" s="85"/>
    </row>
    <row r="16" spans="1:35" ht="34.5" customHeight="1">
      <c r="A16" s="85"/>
      <c r="C16" s="424" t="s">
        <v>663</v>
      </c>
      <c r="D16" s="451"/>
      <c r="E16" s="452"/>
      <c r="F16" s="453"/>
      <c r="G16" s="453"/>
      <c r="H16" s="453"/>
      <c r="I16" s="454"/>
      <c r="J16" s="424" t="s">
        <v>664</v>
      </c>
      <c r="K16" s="425"/>
      <c r="L16" s="455"/>
      <c r="M16" s="447"/>
      <c r="N16" s="447"/>
      <c r="O16" s="447"/>
      <c r="P16" s="448"/>
      <c r="Q16" s="151"/>
    </row>
    <row r="17" spans="1:17" ht="51.95" customHeight="1">
      <c r="A17" s="85"/>
      <c r="C17" s="456" t="s">
        <v>665</v>
      </c>
      <c r="D17" s="457"/>
      <c r="E17" s="458"/>
      <c r="F17" s="459"/>
      <c r="G17" s="459"/>
      <c r="H17" s="459"/>
      <c r="I17" s="459"/>
      <c r="J17" s="459"/>
      <c r="K17" s="459"/>
      <c r="L17" s="459"/>
      <c r="M17" s="459"/>
      <c r="N17" s="459"/>
      <c r="O17" s="459"/>
      <c r="P17" s="459"/>
      <c r="Q17" s="150"/>
    </row>
    <row r="18" spans="1:17" ht="17.25" customHeight="1">
      <c r="A18" s="85"/>
      <c r="C18" s="310"/>
      <c r="D18" s="310"/>
      <c r="E18" s="310"/>
      <c r="F18" s="310"/>
      <c r="G18" s="310"/>
      <c r="H18" s="310"/>
      <c r="I18" s="310"/>
      <c r="J18" s="310"/>
      <c r="K18" s="310"/>
      <c r="L18" s="310"/>
      <c r="M18" s="310"/>
      <c r="N18" s="310"/>
      <c r="O18" s="310"/>
      <c r="P18" s="310"/>
      <c r="Q18" s="311"/>
    </row>
    <row r="19" spans="1:17" ht="34.5" customHeight="1">
      <c r="A19" s="85"/>
      <c r="B19" s="154"/>
      <c r="C19" s="460" t="s">
        <v>666</v>
      </c>
      <c r="D19" s="461"/>
      <c r="E19" s="461"/>
      <c r="F19" s="461"/>
      <c r="G19" s="461"/>
      <c r="H19" s="461"/>
      <c r="I19" s="461"/>
      <c r="J19" s="461"/>
      <c r="K19" s="461"/>
      <c r="L19" s="461"/>
      <c r="M19" s="461"/>
      <c r="N19" s="461"/>
      <c r="O19" s="461"/>
      <c r="P19" s="462"/>
      <c r="Q19" s="85"/>
    </row>
    <row r="20" spans="1:17" ht="34.5" customHeight="1">
      <c r="A20" s="85"/>
      <c r="C20" s="303" t="s">
        <v>667</v>
      </c>
      <c r="D20" s="303"/>
      <c r="E20" s="463"/>
      <c r="F20" s="464"/>
      <c r="G20" s="464"/>
      <c r="H20" s="464"/>
      <c r="I20" s="464"/>
      <c r="J20" s="464"/>
      <c r="K20" s="464"/>
      <c r="L20" s="464"/>
      <c r="M20" s="464"/>
      <c r="N20" s="464"/>
      <c r="O20" s="464"/>
      <c r="P20" s="465"/>
      <c r="Q20" s="85"/>
    </row>
    <row r="21" spans="1:17" ht="34.5" customHeight="1">
      <c r="A21" s="85"/>
      <c r="C21" s="414" t="s">
        <v>668</v>
      </c>
      <c r="D21" s="415"/>
      <c r="E21" s="463"/>
      <c r="F21" s="464"/>
      <c r="G21" s="464"/>
      <c r="H21" s="464"/>
      <c r="I21" s="465"/>
      <c r="J21" s="463" t="s">
        <v>662</v>
      </c>
      <c r="K21" s="465"/>
      <c r="L21" s="442"/>
      <c r="M21" s="443"/>
      <c r="N21" s="443"/>
      <c r="O21" s="443"/>
      <c r="P21" s="444"/>
      <c r="Q21" s="85"/>
    </row>
    <row r="22" spans="1:17" ht="34.5" customHeight="1">
      <c r="A22" s="85"/>
      <c r="C22" s="414" t="s">
        <v>669</v>
      </c>
      <c r="D22" s="415"/>
      <c r="E22" s="463"/>
      <c r="F22" s="464"/>
      <c r="G22" s="464"/>
      <c r="H22" s="464"/>
      <c r="I22" s="465"/>
      <c r="J22" s="463" t="s">
        <v>662</v>
      </c>
      <c r="K22" s="465"/>
      <c r="L22" s="442"/>
      <c r="M22" s="443"/>
      <c r="N22" s="443"/>
      <c r="O22" s="443"/>
      <c r="P22" s="444"/>
      <c r="Q22" s="85"/>
    </row>
    <row r="23" spans="1:17" ht="34.5" customHeight="1">
      <c r="A23" s="85"/>
      <c r="B23" s="154"/>
      <c r="C23" s="415" t="s">
        <v>33</v>
      </c>
      <c r="D23" s="264"/>
      <c r="E23" s="463"/>
      <c r="F23" s="464"/>
      <c r="G23" s="464"/>
      <c r="H23" s="464"/>
      <c r="I23" s="465"/>
      <c r="J23" s="463" t="s">
        <v>32</v>
      </c>
      <c r="K23" s="465"/>
      <c r="L23" s="463"/>
      <c r="M23" s="464"/>
      <c r="N23" s="464"/>
      <c r="O23" s="464"/>
      <c r="P23" s="465"/>
      <c r="Q23" s="85"/>
    </row>
    <row r="24" spans="1:17" ht="34.5" customHeight="1">
      <c r="A24" s="85"/>
      <c r="C24" s="303" t="s">
        <v>670</v>
      </c>
      <c r="D24" s="303"/>
      <c r="E24" s="463"/>
      <c r="F24" s="464"/>
      <c r="G24" s="464"/>
      <c r="H24" s="464"/>
      <c r="I24" s="465"/>
      <c r="J24" s="414" t="s">
        <v>671</v>
      </c>
      <c r="K24" s="415"/>
      <c r="L24" s="442"/>
      <c r="M24" s="443"/>
      <c r="N24" s="443"/>
      <c r="O24" s="443"/>
      <c r="P24" s="444"/>
      <c r="Q24" s="85"/>
    </row>
    <row r="25" spans="1:17" ht="17.25" customHeight="1">
      <c r="A25" s="85"/>
      <c r="C25" s="179"/>
      <c r="D25" s="117"/>
      <c r="E25" s="115"/>
      <c r="F25" s="115"/>
      <c r="G25" s="115"/>
      <c r="H25" s="115"/>
      <c r="I25" s="115"/>
      <c r="J25" s="115"/>
      <c r="K25" s="92"/>
      <c r="L25" s="92"/>
      <c r="M25" s="92"/>
      <c r="N25" s="115"/>
      <c r="O25" s="115"/>
      <c r="P25" s="115"/>
      <c r="Q25" s="85"/>
    </row>
    <row r="26" spans="1:17" ht="34.5" customHeight="1">
      <c r="A26" s="85"/>
      <c r="C26" s="460" t="s">
        <v>672</v>
      </c>
      <c r="D26" s="461"/>
      <c r="E26" s="461"/>
      <c r="F26" s="461"/>
      <c r="G26" s="461"/>
      <c r="H26" s="461"/>
      <c r="I26" s="461"/>
      <c r="J26" s="461"/>
      <c r="K26" s="461"/>
      <c r="L26" s="461"/>
      <c r="M26" s="461"/>
      <c r="N26" s="461"/>
      <c r="O26" s="461"/>
      <c r="P26" s="462"/>
      <c r="Q26" s="119"/>
    </row>
    <row r="27" spans="1:17" ht="17.25" customHeight="1">
      <c r="A27" s="85"/>
      <c r="C27" s="414" t="s">
        <v>673</v>
      </c>
      <c r="D27" s="431"/>
      <c r="E27" s="431"/>
      <c r="F27" s="431"/>
      <c r="G27" s="431"/>
      <c r="H27" s="431"/>
      <c r="I27" s="431"/>
      <c r="J27" s="431"/>
      <c r="K27" s="431"/>
      <c r="L27" s="431"/>
      <c r="M27" s="431"/>
      <c r="N27" s="431"/>
      <c r="O27" s="431"/>
      <c r="P27" s="415"/>
      <c r="Q27" s="85"/>
    </row>
    <row r="28" spans="1:17" ht="17.25" customHeight="1">
      <c r="A28" s="85"/>
      <c r="C28" s="466"/>
      <c r="D28" s="265"/>
      <c r="E28" s="265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6"/>
      <c r="Q28" s="85"/>
    </row>
    <row r="29" spans="1:17" ht="17.25" customHeight="1">
      <c r="A29" s="85"/>
      <c r="C29" s="467"/>
      <c r="D29" s="267"/>
      <c r="E29" s="267"/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8"/>
      <c r="Q29" s="85"/>
    </row>
    <row r="30" spans="1:17" ht="17.25" customHeight="1">
      <c r="A30" s="85"/>
      <c r="C30" s="467"/>
      <c r="D30" s="267"/>
      <c r="E30" s="267"/>
      <c r="F30" s="267"/>
      <c r="G30" s="267"/>
      <c r="H30" s="267"/>
      <c r="I30" s="267"/>
      <c r="J30" s="267"/>
      <c r="K30" s="267"/>
      <c r="L30" s="267"/>
      <c r="M30" s="267"/>
      <c r="N30" s="267"/>
      <c r="O30" s="267"/>
      <c r="P30" s="268"/>
      <c r="Q30" s="85"/>
    </row>
    <row r="31" spans="1:17" ht="17.25" customHeight="1">
      <c r="A31" s="85"/>
      <c r="C31" s="467"/>
      <c r="D31" s="267"/>
      <c r="E31" s="267"/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8"/>
      <c r="Q31" s="85"/>
    </row>
    <row r="32" spans="1:17" ht="17.25" customHeight="1">
      <c r="A32" s="85"/>
      <c r="C32" s="467"/>
      <c r="D32" s="267"/>
      <c r="E32" s="267"/>
      <c r="F32" s="267"/>
      <c r="G32" s="267"/>
      <c r="H32" s="267"/>
      <c r="I32" s="267"/>
      <c r="J32" s="267"/>
      <c r="K32" s="267"/>
      <c r="L32" s="267"/>
      <c r="M32" s="267"/>
      <c r="N32" s="267"/>
      <c r="O32" s="267"/>
      <c r="P32" s="268"/>
      <c r="Q32" s="85"/>
    </row>
    <row r="33" spans="1:35" ht="17.25" customHeight="1">
      <c r="A33" s="85"/>
      <c r="C33" s="467"/>
      <c r="D33" s="267"/>
      <c r="E33" s="267"/>
      <c r="F33" s="267"/>
      <c r="G33" s="267"/>
      <c r="H33" s="267"/>
      <c r="I33" s="267"/>
      <c r="J33" s="267"/>
      <c r="K33" s="267"/>
      <c r="L33" s="267"/>
      <c r="M33" s="267"/>
      <c r="N33" s="267"/>
      <c r="O33" s="267"/>
      <c r="P33" s="268"/>
      <c r="Q33" s="85"/>
    </row>
    <row r="34" spans="1:35" ht="17.25" customHeight="1">
      <c r="A34" s="85"/>
      <c r="C34" s="4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8"/>
      <c r="Q34" s="85"/>
    </row>
    <row r="35" spans="1:35" ht="17.25" customHeight="1">
      <c r="A35" s="85"/>
      <c r="C35" s="467"/>
      <c r="D35" s="267"/>
      <c r="E35" s="267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8"/>
      <c r="Q35" s="85"/>
    </row>
    <row r="36" spans="1:35" ht="17.25" customHeight="1">
      <c r="A36" s="85"/>
      <c r="C36" s="468"/>
      <c r="D36" s="469"/>
      <c r="E36" s="469"/>
      <c r="F36" s="469"/>
      <c r="G36" s="469"/>
      <c r="H36" s="469"/>
      <c r="I36" s="469"/>
      <c r="J36" s="469"/>
      <c r="K36" s="469"/>
      <c r="L36" s="469"/>
      <c r="M36" s="469"/>
      <c r="N36" s="469"/>
      <c r="O36" s="469"/>
      <c r="P36" s="470"/>
      <c r="Q36" s="85"/>
    </row>
    <row r="37" spans="1:35" ht="17.25" customHeight="1">
      <c r="A37" s="85"/>
      <c r="C37" s="178"/>
      <c r="Q37" s="85"/>
    </row>
    <row r="38" spans="1:35" ht="34.5" customHeight="1">
      <c r="A38" s="85"/>
      <c r="C38" s="460" t="s">
        <v>674</v>
      </c>
      <c r="D38" s="461"/>
      <c r="E38" s="461"/>
      <c r="F38" s="461"/>
      <c r="G38" s="461"/>
      <c r="H38" s="461"/>
      <c r="I38" s="461"/>
      <c r="J38" s="461"/>
      <c r="K38" s="461"/>
      <c r="L38" s="461"/>
      <c r="M38" s="461"/>
      <c r="N38" s="461"/>
      <c r="O38" s="461"/>
      <c r="P38" s="462"/>
      <c r="Q38" s="119"/>
    </row>
    <row r="39" spans="1:35" s="113" customFormat="1" ht="17.25" customHeight="1">
      <c r="A39" s="87"/>
      <c r="C39" s="414" t="s">
        <v>675</v>
      </c>
      <c r="D39" s="431"/>
      <c r="E39" s="431"/>
      <c r="F39" s="431"/>
      <c r="G39" s="431"/>
      <c r="H39" s="431"/>
      <c r="I39" s="431"/>
      <c r="J39" s="431"/>
      <c r="K39" s="431"/>
      <c r="L39" s="431"/>
      <c r="M39" s="431"/>
      <c r="N39" s="431"/>
      <c r="O39" s="431"/>
      <c r="P39" s="415"/>
      <c r="Q39" s="164"/>
      <c r="S39" s="149"/>
      <c r="T39" s="149"/>
      <c r="U39" s="128"/>
      <c r="V39" s="128"/>
      <c r="W39" s="128"/>
      <c r="X39" s="128"/>
      <c r="Y39" s="128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</row>
    <row r="40" spans="1:35" ht="17.25" customHeight="1">
      <c r="A40" s="85"/>
      <c r="C40" s="471" t="s">
        <v>676</v>
      </c>
      <c r="D40" s="472"/>
      <c r="E40" s="471" t="s">
        <v>677</v>
      </c>
      <c r="F40" s="473"/>
      <c r="G40" s="472"/>
      <c r="H40" s="471" t="s">
        <v>678</v>
      </c>
      <c r="I40" s="473"/>
      <c r="J40" s="473"/>
      <c r="K40" s="473"/>
      <c r="L40" s="472"/>
      <c r="M40" s="471" t="s">
        <v>679</v>
      </c>
      <c r="N40" s="473"/>
      <c r="O40" s="473"/>
      <c r="P40" s="472"/>
      <c r="Q40" s="85"/>
      <c r="S40" s="161"/>
      <c r="T40" s="161"/>
      <c r="U40" s="162"/>
      <c r="V40" s="162"/>
      <c r="W40" s="162"/>
      <c r="X40" s="162"/>
      <c r="Y40" s="162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</row>
    <row r="41" spans="1:35" ht="65.099999999999994" customHeight="1">
      <c r="A41" s="85"/>
      <c r="B41" s="154"/>
      <c r="C41" s="474"/>
      <c r="D41" s="475"/>
      <c r="E41" s="474"/>
      <c r="F41" s="476"/>
      <c r="G41" s="475"/>
      <c r="H41" s="474"/>
      <c r="I41" s="476"/>
      <c r="J41" s="476"/>
      <c r="K41" s="476"/>
      <c r="L41" s="475"/>
      <c r="M41" s="474"/>
      <c r="N41" s="476"/>
      <c r="O41" s="476"/>
      <c r="P41" s="475"/>
      <c r="Q41" s="85"/>
    </row>
    <row r="42" spans="1:35" ht="65.099999999999994" customHeight="1">
      <c r="A42" s="85"/>
      <c r="C42" s="474"/>
      <c r="D42" s="475"/>
      <c r="E42" s="474"/>
      <c r="F42" s="476"/>
      <c r="G42" s="475"/>
      <c r="H42" s="474"/>
      <c r="I42" s="476"/>
      <c r="J42" s="476"/>
      <c r="K42" s="476"/>
      <c r="L42" s="475"/>
      <c r="M42" s="474"/>
      <c r="N42" s="476"/>
      <c r="O42" s="476"/>
      <c r="P42" s="475"/>
      <c r="Q42" s="85"/>
    </row>
    <row r="43" spans="1:35" ht="65.099999999999994" customHeight="1">
      <c r="A43" s="85"/>
      <c r="C43" s="474"/>
      <c r="D43" s="475"/>
      <c r="E43" s="474"/>
      <c r="F43" s="476"/>
      <c r="G43" s="475"/>
      <c r="H43" s="474"/>
      <c r="I43" s="476"/>
      <c r="J43" s="476"/>
      <c r="K43" s="476"/>
      <c r="L43" s="475"/>
      <c r="M43" s="474"/>
      <c r="N43" s="476"/>
      <c r="O43" s="476"/>
      <c r="P43" s="475"/>
      <c r="Q43" s="85"/>
    </row>
    <row r="44" spans="1:35" ht="65.099999999999994" customHeight="1">
      <c r="A44" s="85"/>
      <c r="C44" s="474"/>
      <c r="D44" s="475"/>
      <c r="E44" s="474"/>
      <c r="F44" s="476"/>
      <c r="G44" s="475"/>
      <c r="H44" s="474"/>
      <c r="I44" s="476"/>
      <c r="J44" s="476"/>
      <c r="K44" s="476"/>
      <c r="L44" s="475"/>
      <c r="M44" s="474"/>
      <c r="N44" s="476"/>
      <c r="O44" s="476"/>
      <c r="P44" s="475"/>
      <c r="Q44" s="85"/>
    </row>
    <row r="45" spans="1:35" ht="65.099999999999994" customHeight="1">
      <c r="A45" s="85"/>
      <c r="C45" s="474"/>
      <c r="D45" s="475"/>
      <c r="E45" s="474"/>
      <c r="F45" s="476"/>
      <c r="G45" s="475"/>
      <c r="H45" s="474"/>
      <c r="I45" s="476"/>
      <c r="J45" s="476"/>
      <c r="K45" s="476"/>
      <c r="L45" s="475"/>
      <c r="M45" s="474"/>
      <c r="N45" s="476"/>
      <c r="O45" s="476"/>
      <c r="P45" s="475"/>
      <c r="Q45" s="85"/>
    </row>
    <row r="46" spans="1:35" ht="17.25" customHeight="1">
      <c r="A46" s="85"/>
      <c r="C46" s="178"/>
      <c r="Q46" s="85"/>
    </row>
    <row r="47" spans="1:35" ht="34.5" customHeight="1">
      <c r="A47" s="85"/>
      <c r="B47" s="154"/>
      <c r="C47" s="460" t="s">
        <v>680</v>
      </c>
      <c r="D47" s="461"/>
      <c r="E47" s="461"/>
      <c r="F47" s="461"/>
      <c r="G47" s="461"/>
      <c r="H47" s="461"/>
      <c r="I47" s="461"/>
      <c r="J47" s="461"/>
      <c r="K47" s="461"/>
      <c r="L47" s="461"/>
      <c r="M47" s="461"/>
      <c r="N47" s="461"/>
      <c r="O47" s="461"/>
      <c r="P47" s="461"/>
      <c r="Q47" s="119"/>
    </row>
    <row r="48" spans="1:35" ht="17.25" customHeight="1">
      <c r="A48" s="85"/>
      <c r="C48" s="477" t="s">
        <v>681</v>
      </c>
      <c r="D48" s="272"/>
      <c r="E48" s="272"/>
      <c r="F48" s="272"/>
      <c r="G48" s="272"/>
      <c r="H48" s="272"/>
      <c r="I48" s="272"/>
      <c r="J48" s="272"/>
      <c r="K48" s="272"/>
      <c r="L48" s="272"/>
      <c r="M48" s="272"/>
      <c r="N48" s="272"/>
      <c r="O48" s="272"/>
      <c r="P48" s="272"/>
      <c r="Q48" s="119"/>
    </row>
    <row r="49" spans="1:17" ht="17.25" customHeight="1">
      <c r="A49" s="85"/>
      <c r="C49" s="466"/>
      <c r="D49" s="265"/>
      <c r="E49" s="265"/>
      <c r="F49" s="265"/>
      <c r="G49" s="265"/>
      <c r="H49" s="265"/>
      <c r="I49" s="265"/>
      <c r="J49" s="265"/>
      <c r="K49" s="265"/>
      <c r="L49" s="265"/>
      <c r="M49" s="265"/>
      <c r="N49" s="265"/>
      <c r="O49" s="265"/>
      <c r="P49" s="266"/>
      <c r="Q49" s="85"/>
    </row>
    <row r="50" spans="1:17" ht="17.25" customHeight="1">
      <c r="A50" s="85"/>
      <c r="B50" s="86"/>
      <c r="C50" s="467"/>
      <c r="D50" s="267"/>
      <c r="E50" s="267"/>
      <c r="F50" s="267"/>
      <c r="G50" s="267"/>
      <c r="H50" s="267"/>
      <c r="I50" s="267"/>
      <c r="J50" s="267"/>
      <c r="K50" s="267"/>
      <c r="L50" s="267"/>
      <c r="M50" s="267"/>
      <c r="N50" s="267"/>
      <c r="O50" s="267"/>
      <c r="P50" s="268"/>
      <c r="Q50" s="85"/>
    </row>
    <row r="51" spans="1:17" ht="17.25" customHeight="1">
      <c r="A51" s="85"/>
      <c r="C51" s="467"/>
      <c r="D51" s="267"/>
      <c r="E51" s="267"/>
      <c r="F51" s="267"/>
      <c r="G51" s="267"/>
      <c r="H51" s="267"/>
      <c r="I51" s="267"/>
      <c r="J51" s="267"/>
      <c r="K51" s="267"/>
      <c r="L51" s="267"/>
      <c r="M51" s="267"/>
      <c r="N51" s="267"/>
      <c r="O51" s="267"/>
      <c r="P51" s="268"/>
      <c r="Q51" s="85"/>
    </row>
    <row r="52" spans="1:17" ht="17.25" customHeight="1">
      <c r="A52" s="85"/>
      <c r="C52" s="467"/>
      <c r="D52" s="267"/>
      <c r="E52" s="267"/>
      <c r="F52" s="267"/>
      <c r="G52" s="267"/>
      <c r="H52" s="267"/>
      <c r="I52" s="267"/>
      <c r="J52" s="267"/>
      <c r="K52" s="267"/>
      <c r="L52" s="267"/>
      <c r="M52" s="267"/>
      <c r="N52" s="267"/>
      <c r="O52" s="267"/>
      <c r="P52" s="268"/>
      <c r="Q52" s="85"/>
    </row>
    <row r="53" spans="1:17" ht="17.25" customHeight="1">
      <c r="A53" s="85"/>
      <c r="C53" s="467"/>
      <c r="D53" s="267"/>
      <c r="E53" s="267"/>
      <c r="F53" s="267"/>
      <c r="G53" s="267"/>
      <c r="H53" s="267"/>
      <c r="I53" s="267"/>
      <c r="J53" s="267"/>
      <c r="K53" s="267"/>
      <c r="L53" s="267"/>
      <c r="M53" s="267"/>
      <c r="N53" s="267"/>
      <c r="O53" s="267"/>
      <c r="P53" s="268"/>
      <c r="Q53" s="85"/>
    </row>
    <row r="54" spans="1:17" ht="17.25" customHeight="1">
      <c r="A54" s="85"/>
      <c r="C54" s="467"/>
      <c r="D54" s="267"/>
      <c r="E54" s="267"/>
      <c r="F54" s="267"/>
      <c r="G54" s="267"/>
      <c r="H54" s="267"/>
      <c r="I54" s="267"/>
      <c r="J54" s="267"/>
      <c r="K54" s="267"/>
      <c r="L54" s="267"/>
      <c r="M54" s="267"/>
      <c r="N54" s="267"/>
      <c r="O54" s="267"/>
      <c r="P54" s="268"/>
      <c r="Q54" s="85"/>
    </row>
    <row r="55" spans="1:17" ht="17.25" customHeight="1">
      <c r="A55" s="85"/>
      <c r="C55" s="467"/>
      <c r="D55" s="267"/>
      <c r="E55" s="267"/>
      <c r="F55" s="267"/>
      <c r="G55" s="267"/>
      <c r="H55" s="267"/>
      <c r="I55" s="267"/>
      <c r="J55" s="267"/>
      <c r="K55" s="267"/>
      <c r="L55" s="267"/>
      <c r="M55" s="267"/>
      <c r="N55" s="267"/>
      <c r="O55" s="267"/>
      <c r="P55" s="268"/>
      <c r="Q55" s="85"/>
    </row>
    <row r="56" spans="1:17" ht="17.25" customHeight="1">
      <c r="A56" s="85"/>
      <c r="C56" s="467"/>
      <c r="D56" s="267"/>
      <c r="E56" s="267"/>
      <c r="F56" s="267"/>
      <c r="G56" s="267"/>
      <c r="H56" s="267"/>
      <c r="I56" s="267"/>
      <c r="J56" s="267"/>
      <c r="K56" s="267"/>
      <c r="L56" s="267"/>
      <c r="M56" s="267"/>
      <c r="N56" s="267"/>
      <c r="O56" s="267"/>
      <c r="P56" s="268"/>
      <c r="Q56" s="85"/>
    </row>
    <row r="57" spans="1:17" ht="17.25" customHeight="1">
      <c r="A57" s="85"/>
      <c r="C57" s="468"/>
      <c r="D57" s="469"/>
      <c r="E57" s="469"/>
      <c r="F57" s="469"/>
      <c r="G57" s="469"/>
      <c r="H57" s="469"/>
      <c r="I57" s="469"/>
      <c r="J57" s="469"/>
      <c r="K57" s="469"/>
      <c r="L57" s="469"/>
      <c r="M57" s="469"/>
      <c r="N57" s="469"/>
      <c r="O57" s="469"/>
      <c r="P57" s="470"/>
      <c r="Q57" s="85"/>
    </row>
    <row r="58" spans="1:17" ht="17.25" customHeight="1">
      <c r="A58" s="85"/>
      <c r="C58" s="180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85"/>
    </row>
    <row r="59" spans="1:17" ht="34.5" customHeight="1">
      <c r="A59" s="85"/>
      <c r="B59" s="154"/>
      <c r="C59" s="478" t="s">
        <v>682</v>
      </c>
      <c r="D59" s="293"/>
      <c r="E59" s="293"/>
      <c r="F59" s="293"/>
      <c r="G59" s="293"/>
      <c r="H59" s="293"/>
      <c r="I59" s="293"/>
      <c r="J59" s="293"/>
      <c r="K59" s="293"/>
      <c r="L59" s="293"/>
      <c r="M59" s="293"/>
      <c r="N59" s="293"/>
      <c r="O59" s="293"/>
      <c r="P59" s="304"/>
      <c r="Q59" s="85"/>
    </row>
    <row r="60" spans="1:17" ht="17.25" customHeight="1">
      <c r="A60" s="85"/>
      <c r="B60" s="154"/>
      <c r="C60" s="414" t="s">
        <v>683</v>
      </c>
      <c r="D60" s="431"/>
      <c r="E60" s="431"/>
      <c r="F60" s="431"/>
      <c r="G60" s="431"/>
      <c r="H60" s="431"/>
      <c r="I60" s="431"/>
      <c r="J60" s="431"/>
      <c r="K60" s="431"/>
      <c r="L60" s="431"/>
      <c r="M60" s="431"/>
      <c r="N60" s="431"/>
      <c r="O60" s="431"/>
      <c r="P60" s="415"/>
      <c r="Q60" s="85"/>
    </row>
    <row r="61" spans="1:17" ht="24" customHeight="1">
      <c r="A61" s="85"/>
      <c r="C61" s="471" t="s">
        <v>684</v>
      </c>
      <c r="D61" s="472"/>
      <c r="E61" s="471" t="s">
        <v>685</v>
      </c>
      <c r="F61" s="473"/>
      <c r="G61" s="473"/>
      <c r="H61" s="479"/>
      <c r="I61" s="479"/>
      <c r="J61" s="480"/>
      <c r="K61" s="471" t="s">
        <v>686</v>
      </c>
      <c r="L61" s="473"/>
      <c r="M61" s="473"/>
      <c r="N61" s="473"/>
      <c r="O61" s="473"/>
      <c r="P61" s="472"/>
      <c r="Q61" s="85"/>
    </row>
    <row r="62" spans="1:17" ht="17.25" customHeight="1">
      <c r="A62" s="85"/>
      <c r="C62" s="481" t="s">
        <v>687</v>
      </c>
      <c r="D62" s="482"/>
      <c r="E62" s="482"/>
      <c r="F62" s="482"/>
      <c r="G62" s="482"/>
      <c r="H62" s="482"/>
      <c r="I62" s="482"/>
      <c r="J62" s="482"/>
      <c r="K62" s="482"/>
      <c r="L62" s="482"/>
      <c r="M62" s="482"/>
      <c r="N62" s="482"/>
      <c r="O62" s="482"/>
      <c r="P62" s="483"/>
      <c r="Q62" s="85"/>
    </row>
    <row r="63" spans="1:17" ht="17.25" customHeight="1">
      <c r="A63" s="85"/>
      <c r="C63" s="484" t="s">
        <v>688</v>
      </c>
      <c r="D63" s="288"/>
      <c r="E63" s="485" t="str">
        <f>CognitionBehavior!S9</f>
        <v>Does not have difficulty remembering and using information.  Does not require directions or reminding from others</v>
      </c>
      <c r="F63" s="284"/>
      <c r="G63" s="284"/>
      <c r="H63" s="284"/>
      <c r="I63" s="284"/>
      <c r="J63" s="285"/>
      <c r="K63" s="486"/>
      <c r="L63" s="181"/>
      <c r="M63" s="270" t="s">
        <v>689</v>
      </c>
      <c r="N63" s="270"/>
      <c r="O63" s="270"/>
      <c r="P63" s="271"/>
      <c r="Q63" s="85"/>
    </row>
    <row r="64" spans="1:17" ht="17.25" customHeight="1">
      <c r="A64" s="85"/>
      <c r="C64" s="487"/>
      <c r="D64" s="289"/>
      <c r="E64" s="488"/>
      <c r="F64" s="286"/>
      <c r="G64" s="286"/>
      <c r="H64" s="286"/>
      <c r="I64" s="286"/>
      <c r="J64" s="287"/>
      <c r="K64" s="489"/>
      <c r="L64" s="118"/>
      <c r="M64" s="490"/>
      <c r="N64" s="490"/>
      <c r="O64" s="490"/>
      <c r="P64" s="491"/>
      <c r="Q64" s="85"/>
    </row>
    <row r="65" spans="1:17" ht="17.25" customHeight="1">
      <c r="A65" s="85"/>
      <c r="C65" s="487"/>
      <c r="D65" s="289"/>
      <c r="E65" s="488"/>
      <c r="F65" s="286"/>
      <c r="G65" s="286"/>
      <c r="H65" s="286"/>
      <c r="I65" s="286"/>
      <c r="J65" s="287"/>
      <c r="K65" s="489"/>
      <c r="L65" s="118"/>
      <c r="M65" s="447"/>
      <c r="N65" s="447"/>
      <c r="O65" s="447"/>
      <c r="P65" s="448"/>
      <c r="Q65" s="85"/>
    </row>
    <row r="66" spans="1:17" ht="17.25" customHeight="1">
      <c r="A66" s="85"/>
      <c r="C66" s="487"/>
      <c r="D66" s="289"/>
      <c r="E66" s="467"/>
      <c r="F66" s="267"/>
      <c r="G66" s="267"/>
      <c r="H66" s="267"/>
      <c r="I66" s="267"/>
      <c r="J66" s="268"/>
      <c r="K66" s="489"/>
      <c r="L66" s="118"/>
      <c r="M66" s="447"/>
      <c r="N66" s="447"/>
      <c r="O66" s="447"/>
      <c r="P66" s="448"/>
      <c r="Q66" s="85"/>
    </row>
    <row r="67" spans="1:17" ht="17.25" customHeight="1">
      <c r="A67" s="85"/>
      <c r="C67" s="487"/>
      <c r="D67" s="289"/>
      <c r="E67" s="467"/>
      <c r="F67" s="267"/>
      <c r="G67" s="267"/>
      <c r="H67" s="267"/>
      <c r="I67" s="267"/>
      <c r="J67" s="268"/>
      <c r="K67" s="489"/>
      <c r="L67" s="118"/>
      <c r="M67" s="447"/>
      <c r="N67" s="447"/>
      <c r="O67" s="447"/>
      <c r="P67" s="448"/>
      <c r="Q67" s="85"/>
    </row>
    <row r="68" spans="1:17" ht="17.25" customHeight="1">
      <c r="A68" s="85"/>
      <c r="C68" s="487"/>
      <c r="D68" s="289"/>
      <c r="E68" s="467"/>
      <c r="F68" s="267"/>
      <c r="G68" s="267"/>
      <c r="H68" s="267"/>
      <c r="I68" s="267"/>
      <c r="J68" s="268"/>
      <c r="K68" s="489"/>
      <c r="L68" s="118"/>
      <c r="M68" s="447"/>
      <c r="N68" s="447"/>
      <c r="O68" s="447"/>
      <c r="P68" s="448"/>
      <c r="Q68" s="85"/>
    </row>
    <row r="69" spans="1:17" ht="17.25" customHeight="1">
      <c r="A69" s="85"/>
      <c r="C69" s="487"/>
      <c r="D69" s="289"/>
      <c r="E69" s="467"/>
      <c r="F69" s="267"/>
      <c r="G69" s="267"/>
      <c r="H69" s="267"/>
      <c r="I69" s="267"/>
      <c r="J69" s="268"/>
      <c r="K69" s="489"/>
      <c r="L69" s="118"/>
      <c r="M69" s="447"/>
      <c r="N69" s="447"/>
      <c r="O69" s="447"/>
      <c r="P69" s="448"/>
      <c r="Q69" s="85"/>
    </row>
    <row r="70" spans="1:17" ht="17.25" customHeight="1">
      <c r="A70" s="85"/>
      <c r="C70" s="487"/>
      <c r="D70" s="289"/>
      <c r="E70" s="467"/>
      <c r="F70" s="267"/>
      <c r="G70" s="267"/>
      <c r="H70" s="267"/>
      <c r="I70" s="267"/>
      <c r="J70" s="268"/>
      <c r="K70" s="489"/>
      <c r="L70" s="118"/>
      <c r="M70" s="447"/>
      <c r="N70" s="447"/>
      <c r="O70" s="447"/>
      <c r="P70" s="448"/>
      <c r="Q70" s="85"/>
    </row>
    <row r="71" spans="1:17" ht="17.25" customHeight="1">
      <c r="A71" s="85"/>
      <c r="C71" s="492"/>
      <c r="D71" s="493"/>
      <c r="E71" s="468"/>
      <c r="F71" s="469"/>
      <c r="G71" s="469"/>
      <c r="H71" s="469"/>
      <c r="I71" s="469"/>
      <c r="J71" s="470"/>
      <c r="K71" s="494"/>
      <c r="L71" s="495"/>
      <c r="M71" s="447"/>
      <c r="N71" s="447"/>
      <c r="O71" s="447"/>
      <c r="P71" s="448"/>
      <c r="Q71" s="85"/>
    </row>
    <row r="72" spans="1:17" ht="17.25" customHeight="1">
      <c r="A72" s="85"/>
      <c r="C72" s="484" t="s">
        <v>148</v>
      </c>
      <c r="D72" s="288"/>
      <c r="E72" s="485" t="str">
        <f>CognitionBehavior!S15</f>
        <v>Independent - decisions consistent / reasonable</v>
      </c>
      <c r="F72" s="284"/>
      <c r="G72" s="284"/>
      <c r="H72" s="284"/>
      <c r="I72" s="284"/>
      <c r="J72" s="285"/>
      <c r="K72" s="486"/>
      <c r="L72" s="181"/>
      <c r="M72" s="270" t="s">
        <v>689</v>
      </c>
      <c r="N72" s="270"/>
      <c r="O72" s="270"/>
      <c r="P72" s="271"/>
      <c r="Q72" s="85"/>
    </row>
    <row r="73" spans="1:17" ht="17.25" customHeight="1">
      <c r="A73" s="85"/>
      <c r="C73" s="487"/>
      <c r="D73" s="289"/>
      <c r="E73" s="488"/>
      <c r="F73" s="286"/>
      <c r="G73" s="286"/>
      <c r="H73" s="286"/>
      <c r="I73" s="286"/>
      <c r="J73" s="287"/>
      <c r="K73" s="489"/>
      <c r="L73" s="118"/>
      <c r="M73" s="490"/>
      <c r="N73" s="490"/>
      <c r="O73" s="490"/>
      <c r="P73" s="491"/>
      <c r="Q73" s="85"/>
    </row>
    <row r="74" spans="1:17" ht="17.25" customHeight="1">
      <c r="A74" s="85"/>
      <c r="C74" s="487"/>
      <c r="D74" s="289"/>
      <c r="E74" s="467"/>
      <c r="F74" s="267"/>
      <c r="G74" s="267"/>
      <c r="H74" s="267"/>
      <c r="I74" s="267"/>
      <c r="J74" s="268"/>
      <c r="K74" s="489"/>
      <c r="L74" s="118"/>
      <c r="M74" s="447"/>
      <c r="N74" s="447"/>
      <c r="O74" s="447"/>
      <c r="P74" s="448"/>
      <c r="Q74" s="85"/>
    </row>
    <row r="75" spans="1:17" ht="17.25" customHeight="1">
      <c r="A75" s="85"/>
      <c r="C75" s="487"/>
      <c r="D75" s="289"/>
      <c r="E75" s="467"/>
      <c r="F75" s="267"/>
      <c r="G75" s="267"/>
      <c r="H75" s="267"/>
      <c r="I75" s="267"/>
      <c r="J75" s="268"/>
      <c r="K75" s="489"/>
      <c r="L75" s="118"/>
      <c r="M75" s="447"/>
      <c r="N75" s="447"/>
      <c r="O75" s="447"/>
      <c r="P75" s="448"/>
      <c r="Q75" s="85"/>
    </row>
    <row r="76" spans="1:17" ht="17.25" customHeight="1">
      <c r="A76" s="85"/>
      <c r="C76" s="487"/>
      <c r="D76" s="289"/>
      <c r="E76" s="467"/>
      <c r="F76" s="267"/>
      <c r="G76" s="267"/>
      <c r="H76" s="267"/>
      <c r="I76" s="267"/>
      <c r="J76" s="268"/>
      <c r="K76" s="489"/>
      <c r="L76" s="118"/>
      <c r="M76" s="447"/>
      <c r="N76" s="447"/>
      <c r="O76" s="447"/>
      <c r="P76" s="448"/>
      <c r="Q76" s="85"/>
    </row>
    <row r="77" spans="1:17" ht="17.25" customHeight="1">
      <c r="A77" s="85"/>
      <c r="C77" s="487"/>
      <c r="D77" s="289"/>
      <c r="E77" s="467"/>
      <c r="F77" s="267"/>
      <c r="G77" s="267"/>
      <c r="H77" s="267"/>
      <c r="I77" s="267"/>
      <c r="J77" s="268"/>
      <c r="K77" s="489"/>
      <c r="L77" s="118"/>
      <c r="M77" s="447"/>
      <c r="N77" s="447"/>
      <c r="O77" s="447"/>
      <c r="P77" s="448"/>
      <c r="Q77" s="85"/>
    </row>
    <row r="78" spans="1:17" ht="17.25" customHeight="1">
      <c r="A78" s="85"/>
      <c r="C78" s="487"/>
      <c r="D78" s="289"/>
      <c r="E78" s="467"/>
      <c r="F78" s="267"/>
      <c r="G78" s="267"/>
      <c r="H78" s="267"/>
      <c r="I78" s="267"/>
      <c r="J78" s="268"/>
      <c r="K78" s="489"/>
      <c r="L78" s="118"/>
      <c r="M78" s="447"/>
      <c r="N78" s="447"/>
      <c r="O78" s="447"/>
      <c r="P78" s="448"/>
      <c r="Q78" s="85"/>
    </row>
    <row r="79" spans="1:17" ht="17.25" customHeight="1">
      <c r="A79" s="85"/>
      <c r="C79" s="487"/>
      <c r="D79" s="289"/>
      <c r="E79" s="467"/>
      <c r="F79" s="267"/>
      <c r="G79" s="267"/>
      <c r="H79" s="267"/>
      <c r="I79" s="267"/>
      <c r="J79" s="268"/>
      <c r="K79" s="489"/>
      <c r="L79" s="118"/>
      <c r="M79" s="447"/>
      <c r="N79" s="447"/>
      <c r="O79" s="447"/>
      <c r="P79" s="448"/>
      <c r="Q79" s="85"/>
    </row>
    <row r="80" spans="1:17" ht="17.25" customHeight="1">
      <c r="A80" s="85"/>
      <c r="C80" s="492"/>
      <c r="D80" s="493"/>
      <c r="E80" s="468"/>
      <c r="F80" s="469"/>
      <c r="G80" s="469"/>
      <c r="H80" s="469"/>
      <c r="I80" s="469"/>
      <c r="J80" s="470"/>
      <c r="K80" s="494"/>
      <c r="L80" s="495"/>
      <c r="M80" s="447"/>
      <c r="N80" s="447"/>
      <c r="O80" s="447"/>
      <c r="P80" s="448"/>
      <c r="Q80" s="85"/>
    </row>
    <row r="81" spans="1:17" ht="17.25" customHeight="1">
      <c r="A81" s="85"/>
      <c r="C81" s="484" t="s">
        <v>159</v>
      </c>
      <c r="D81" s="288"/>
      <c r="E81" s="485" t="str">
        <f>CognitionBehavior!S21</f>
        <v>Symptom not present</v>
      </c>
      <c r="F81" s="284"/>
      <c r="G81" s="284"/>
      <c r="H81" s="284"/>
      <c r="I81" s="284"/>
      <c r="J81" s="285"/>
      <c r="K81" s="486"/>
      <c r="L81" s="181"/>
      <c r="M81" s="270" t="s">
        <v>689</v>
      </c>
      <c r="N81" s="270"/>
      <c r="O81" s="270"/>
      <c r="P81" s="271"/>
      <c r="Q81" s="85"/>
    </row>
    <row r="82" spans="1:17" ht="17.25" customHeight="1">
      <c r="A82" s="85"/>
      <c r="C82" s="487"/>
      <c r="D82" s="289"/>
      <c r="E82" s="488"/>
      <c r="F82" s="286"/>
      <c r="G82" s="286"/>
      <c r="H82" s="286"/>
      <c r="I82" s="286"/>
      <c r="J82" s="287"/>
      <c r="K82" s="489"/>
      <c r="L82" s="118"/>
      <c r="M82" s="490"/>
      <c r="N82" s="490"/>
      <c r="O82" s="490"/>
      <c r="P82" s="491"/>
      <c r="Q82" s="85"/>
    </row>
    <row r="83" spans="1:17" ht="17.25" customHeight="1">
      <c r="A83" s="85"/>
      <c r="C83" s="487"/>
      <c r="D83" s="289"/>
      <c r="E83" s="467"/>
      <c r="F83" s="267"/>
      <c r="G83" s="267"/>
      <c r="H83" s="267"/>
      <c r="I83" s="267"/>
      <c r="J83" s="268"/>
      <c r="K83" s="489"/>
      <c r="L83" s="118"/>
      <c r="M83" s="447"/>
      <c r="N83" s="447"/>
      <c r="O83" s="447"/>
      <c r="P83" s="448"/>
      <c r="Q83" s="85"/>
    </row>
    <row r="84" spans="1:17" ht="17.25" customHeight="1">
      <c r="A84" s="85"/>
      <c r="C84" s="487"/>
      <c r="D84" s="289"/>
      <c r="E84" s="467"/>
      <c r="F84" s="267"/>
      <c r="G84" s="267"/>
      <c r="H84" s="267"/>
      <c r="I84" s="267"/>
      <c r="J84" s="268"/>
      <c r="K84" s="489"/>
      <c r="L84" s="118"/>
      <c r="M84" s="447"/>
      <c r="N84" s="447"/>
      <c r="O84" s="447"/>
      <c r="P84" s="448"/>
      <c r="Q84" s="85"/>
    </row>
    <row r="85" spans="1:17" ht="17.25" customHeight="1">
      <c r="A85" s="85"/>
      <c r="C85" s="487"/>
      <c r="D85" s="289"/>
      <c r="E85" s="467"/>
      <c r="F85" s="267"/>
      <c r="G85" s="267"/>
      <c r="H85" s="267"/>
      <c r="I85" s="267"/>
      <c r="J85" s="268"/>
      <c r="K85" s="489"/>
      <c r="L85" s="118"/>
      <c r="M85" s="447"/>
      <c r="N85" s="447"/>
      <c r="O85" s="447"/>
      <c r="P85" s="448"/>
      <c r="Q85" s="85"/>
    </row>
    <row r="86" spans="1:17" ht="17.25" customHeight="1">
      <c r="A86" s="85"/>
      <c r="C86" s="487"/>
      <c r="D86" s="289"/>
      <c r="E86" s="467"/>
      <c r="F86" s="267"/>
      <c r="G86" s="267"/>
      <c r="H86" s="267"/>
      <c r="I86" s="267"/>
      <c r="J86" s="268"/>
      <c r="K86" s="489"/>
      <c r="L86" s="118"/>
      <c r="M86" s="447"/>
      <c r="N86" s="447"/>
      <c r="O86" s="447"/>
      <c r="P86" s="448"/>
      <c r="Q86" s="85"/>
    </row>
    <row r="87" spans="1:17" ht="17.25" customHeight="1">
      <c r="A87" s="85"/>
      <c r="C87" s="487"/>
      <c r="D87" s="289"/>
      <c r="E87" s="467"/>
      <c r="F87" s="267"/>
      <c r="G87" s="267"/>
      <c r="H87" s="267"/>
      <c r="I87" s="267"/>
      <c r="J87" s="268"/>
      <c r="K87" s="489"/>
      <c r="L87" s="118"/>
      <c r="M87" s="447"/>
      <c r="N87" s="447"/>
      <c r="O87" s="447"/>
      <c r="P87" s="448"/>
      <c r="Q87" s="85"/>
    </row>
    <row r="88" spans="1:17" ht="17.25" customHeight="1">
      <c r="A88" s="85"/>
      <c r="C88" s="487"/>
      <c r="D88" s="289"/>
      <c r="E88" s="467"/>
      <c r="F88" s="267"/>
      <c r="G88" s="267"/>
      <c r="H88" s="267"/>
      <c r="I88" s="267"/>
      <c r="J88" s="268"/>
      <c r="K88" s="489"/>
      <c r="L88" s="118"/>
      <c r="M88" s="447"/>
      <c r="N88" s="447"/>
      <c r="O88" s="447"/>
      <c r="P88" s="448"/>
      <c r="Q88" s="85"/>
    </row>
    <row r="89" spans="1:17" ht="17.25" customHeight="1">
      <c r="A89" s="85"/>
      <c r="C89" s="492"/>
      <c r="D89" s="493"/>
      <c r="E89" s="468"/>
      <c r="F89" s="469"/>
      <c r="G89" s="469"/>
      <c r="H89" s="469"/>
      <c r="I89" s="469"/>
      <c r="J89" s="470"/>
      <c r="K89" s="494"/>
      <c r="L89" s="495"/>
      <c r="M89" s="447"/>
      <c r="N89" s="447"/>
      <c r="O89" s="447"/>
      <c r="P89" s="448"/>
      <c r="Q89" s="85"/>
    </row>
    <row r="90" spans="1:17" ht="17.25" customHeight="1">
      <c r="A90" s="85"/>
      <c r="C90" s="484" t="s">
        <v>165</v>
      </c>
      <c r="D90" s="288"/>
      <c r="E90" s="485" t="str">
        <f>CognitionBehavior!S26</f>
        <v>Symptom not present</v>
      </c>
      <c r="F90" s="284"/>
      <c r="G90" s="284"/>
      <c r="H90" s="284"/>
      <c r="I90" s="284"/>
      <c r="J90" s="285"/>
      <c r="K90" s="486"/>
      <c r="L90" s="181"/>
      <c r="M90" s="270" t="s">
        <v>689</v>
      </c>
      <c r="N90" s="270"/>
      <c r="O90" s="270"/>
      <c r="P90" s="271"/>
      <c r="Q90" s="85"/>
    </row>
    <row r="91" spans="1:17" ht="17.25" customHeight="1">
      <c r="A91" s="85"/>
      <c r="C91" s="487"/>
      <c r="D91" s="289"/>
      <c r="E91" s="488"/>
      <c r="F91" s="286"/>
      <c r="G91" s="286"/>
      <c r="H91" s="286"/>
      <c r="I91" s="286"/>
      <c r="J91" s="287"/>
      <c r="K91" s="489"/>
      <c r="L91" s="118"/>
      <c r="M91" s="490"/>
      <c r="N91" s="490"/>
      <c r="O91" s="490"/>
      <c r="P91" s="491"/>
      <c r="Q91" s="85"/>
    </row>
    <row r="92" spans="1:17" ht="17.25" customHeight="1">
      <c r="A92" s="85"/>
      <c r="C92" s="487"/>
      <c r="D92" s="289"/>
      <c r="E92" s="467"/>
      <c r="F92" s="267"/>
      <c r="G92" s="267"/>
      <c r="H92" s="267"/>
      <c r="I92" s="267"/>
      <c r="J92" s="268"/>
      <c r="K92" s="489"/>
      <c r="L92" s="118"/>
      <c r="M92" s="447"/>
      <c r="N92" s="447"/>
      <c r="O92" s="447"/>
      <c r="P92" s="448"/>
      <c r="Q92" s="85"/>
    </row>
    <row r="93" spans="1:17" ht="17.25" customHeight="1">
      <c r="A93" s="85"/>
      <c r="B93" s="86"/>
      <c r="C93" s="487"/>
      <c r="D93" s="289"/>
      <c r="E93" s="467"/>
      <c r="F93" s="267"/>
      <c r="G93" s="267"/>
      <c r="H93" s="267"/>
      <c r="I93" s="267"/>
      <c r="J93" s="268"/>
      <c r="K93" s="489"/>
      <c r="L93" s="118"/>
      <c r="M93" s="447"/>
      <c r="N93" s="447"/>
      <c r="O93" s="447"/>
      <c r="P93" s="448"/>
      <c r="Q93" s="85"/>
    </row>
    <row r="94" spans="1:17" ht="17.25" customHeight="1">
      <c r="A94" s="85"/>
      <c r="C94" s="487"/>
      <c r="D94" s="289"/>
      <c r="E94" s="467"/>
      <c r="F94" s="267"/>
      <c r="G94" s="267"/>
      <c r="H94" s="267"/>
      <c r="I94" s="267"/>
      <c r="J94" s="268"/>
      <c r="K94" s="489"/>
      <c r="L94" s="118"/>
      <c r="M94" s="447"/>
      <c r="N94" s="447"/>
      <c r="O94" s="447"/>
      <c r="P94" s="448"/>
      <c r="Q94" s="85"/>
    </row>
    <row r="95" spans="1:17" ht="17.25" customHeight="1">
      <c r="A95" s="85"/>
      <c r="C95" s="487"/>
      <c r="D95" s="289"/>
      <c r="E95" s="467"/>
      <c r="F95" s="267"/>
      <c r="G95" s="267"/>
      <c r="H95" s="267"/>
      <c r="I95" s="267"/>
      <c r="J95" s="268"/>
      <c r="K95" s="489"/>
      <c r="L95" s="118"/>
      <c r="M95" s="447"/>
      <c r="N95" s="447"/>
      <c r="O95" s="447"/>
      <c r="P95" s="448"/>
      <c r="Q95" s="85"/>
    </row>
    <row r="96" spans="1:17" ht="17.25" customHeight="1">
      <c r="A96" s="85"/>
      <c r="C96" s="487"/>
      <c r="D96" s="289"/>
      <c r="E96" s="467"/>
      <c r="F96" s="267"/>
      <c r="G96" s="267"/>
      <c r="H96" s="267"/>
      <c r="I96" s="267"/>
      <c r="J96" s="268"/>
      <c r="K96" s="489"/>
      <c r="L96" s="118"/>
      <c r="M96" s="447"/>
      <c r="N96" s="447"/>
      <c r="O96" s="447"/>
      <c r="P96" s="448"/>
      <c r="Q96" s="85"/>
    </row>
    <row r="97" spans="1:17" ht="17.25" customHeight="1">
      <c r="A97" s="85"/>
      <c r="C97" s="487"/>
      <c r="D97" s="289"/>
      <c r="E97" s="467"/>
      <c r="F97" s="267"/>
      <c r="G97" s="267"/>
      <c r="H97" s="267"/>
      <c r="I97" s="267"/>
      <c r="J97" s="268"/>
      <c r="K97" s="489"/>
      <c r="L97" s="118"/>
      <c r="M97" s="447"/>
      <c r="N97" s="447"/>
      <c r="O97" s="447"/>
      <c r="P97" s="448"/>
      <c r="Q97" s="85"/>
    </row>
    <row r="98" spans="1:17" ht="17.25" customHeight="1">
      <c r="A98" s="85"/>
      <c r="C98" s="492"/>
      <c r="D98" s="493"/>
      <c r="E98" s="468"/>
      <c r="F98" s="469"/>
      <c r="G98" s="469"/>
      <c r="H98" s="469"/>
      <c r="I98" s="469"/>
      <c r="J98" s="470"/>
      <c r="K98" s="494"/>
      <c r="L98" s="495"/>
      <c r="M98" s="447"/>
      <c r="N98" s="447"/>
      <c r="O98" s="447"/>
      <c r="P98" s="448"/>
      <c r="Q98" s="85"/>
    </row>
    <row r="99" spans="1:17" ht="17.25" customHeight="1">
      <c r="A99" s="85"/>
      <c r="C99" s="484" t="s">
        <v>690</v>
      </c>
      <c r="D99" s="288"/>
      <c r="E99" s="485" t="str">
        <f>CognitionBehavior!S31</f>
        <v>Symptom not present</v>
      </c>
      <c r="F99" s="284"/>
      <c r="G99" s="284"/>
      <c r="H99" s="284"/>
      <c r="I99" s="284"/>
      <c r="J99" s="285"/>
      <c r="K99" s="486"/>
      <c r="L99" s="181"/>
      <c r="M99" s="270" t="s">
        <v>689</v>
      </c>
      <c r="N99" s="270"/>
      <c r="O99" s="270"/>
      <c r="P99" s="271"/>
      <c r="Q99" s="85"/>
    </row>
    <row r="100" spans="1:17" ht="17.25" customHeight="1">
      <c r="A100" s="85"/>
      <c r="C100" s="487"/>
      <c r="D100" s="289"/>
      <c r="E100" s="488"/>
      <c r="F100" s="286"/>
      <c r="G100" s="286"/>
      <c r="H100" s="286"/>
      <c r="I100" s="286"/>
      <c r="J100" s="287"/>
      <c r="K100" s="489"/>
      <c r="L100" s="118"/>
      <c r="M100" s="490"/>
      <c r="N100" s="490"/>
      <c r="O100" s="490"/>
      <c r="P100" s="491"/>
      <c r="Q100" s="85"/>
    </row>
    <row r="101" spans="1:17" ht="17.25" customHeight="1">
      <c r="A101" s="85"/>
      <c r="C101" s="487"/>
      <c r="D101" s="289"/>
      <c r="E101" s="467"/>
      <c r="F101" s="267"/>
      <c r="G101" s="267"/>
      <c r="H101" s="267"/>
      <c r="I101" s="267"/>
      <c r="J101" s="268"/>
      <c r="K101" s="489"/>
      <c r="L101" s="118"/>
      <c r="M101" s="447"/>
      <c r="N101" s="447"/>
      <c r="O101" s="447"/>
      <c r="P101" s="448"/>
      <c r="Q101" s="85"/>
    </row>
    <row r="102" spans="1:17" ht="17.25" customHeight="1">
      <c r="A102" s="85"/>
      <c r="C102" s="487"/>
      <c r="D102" s="289"/>
      <c r="E102" s="467"/>
      <c r="F102" s="267"/>
      <c r="G102" s="267"/>
      <c r="H102" s="267"/>
      <c r="I102" s="267"/>
      <c r="J102" s="268"/>
      <c r="K102" s="489"/>
      <c r="L102" s="118"/>
      <c r="M102" s="447"/>
      <c r="N102" s="447"/>
      <c r="O102" s="447"/>
      <c r="P102" s="448"/>
      <c r="Q102" s="85"/>
    </row>
    <row r="103" spans="1:17" ht="17.25" customHeight="1">
      <c r="A103" s="85"/>
      <c r="C103" s="487"/>
      <c r="D103" s="289"/>
      <c r="E103" s="467"/>
      <c r="F103" s="267"/>
      <c r="G103" s="267"/>
      <c r="H103" s="267"/>
      <c r="I103" s="267"/>
      <c r="J103" s="268"/>
      <c r="K103" s="489"/>
      <c r="L103" s="118"/>
      <c r="M103" s="447"/>
      <c r="N103" s="447"/>
      <c r="O103" s="447"/>
      <c r="P103" s="448"/>
      <c r="Q103" s="85"/>
    </row>
    <row r="104" spans="1:17" ht="17.25" customHeight="1">
      <c r="A104" s="85"/>
      <c r="C104" s="487"/>
      <c r="D104" s="289"/>
      <c r="E104" s="467"/>
      <c r="F104" s="267"/>
      <c r="G104" s="267"/>
      <c r="H104" s="267"/>
      <c r="I104" s="267"/>
      <c r="J104" s="268"/>
      <c r="K104" s="489"/>
      <c r="L104" s="118"/>
      <c r="M104" s="447"/>
      <c r="N104" s="447"/>
      <c r="O104" s="447"/>
      <c r="P104" s="448"/>
      <c r="Q104" s="85"/>
    </row>
    <row r="105" spans="1:17" ht="17.25" customHeight="1">
      <c r="A105" s="85"/>
      <c r="C105" s="487"/>
      <c r="D105" s="289"/>
      <c r="E105" s="467"/>
      <c r="F105" s="267"/>
      <c r="G105" s="267"/>
      <c r="H105" s="267"/>
      <c r="I105" s="267"/>
      <c r="J105" s="268"/>
      <c r="K105" s="489"/>
      <c r="L105" s="118"/>
      <c r="M105" s="447"/>
      <c r="N105" s="447"/>
      <c r="O105" s="447"/>
      <c r="P105" s="448"/>
      <c r="Q105" s="85"/>
    </row>
    <row r="106" spans="1:17" ht="17.25" customHeight="1">
      <c r="A106" s="85"/>
      <c r="C106" s="487"/>
      <c r="D106" s="289"/>
      <c r="E106" s="467"/>
      <c r="F106" s="267"/>
      <c r="G106" s="267"/>
      <c r="H106" s="267"/>
      <c r="I106" s="267"/>
      <c r="J106" s="268"/>
      <c r="K106" s="489"/>
      <c r="L106" s="118"/>
      <c r="M106" s="447"/>
      <c r="N106" s="447"/>
      <c r="O106" s="447"/>
      <c r="P106" s="448"/>
      <c r="Q106" s="85"/>
    </row>
    <row r="107" spans="1:17" ht="17.25" customHeight="1">
      <c r="A107" s="85"/>
      <c r="C107" s="492"/>
      <c r="D107" s="493"/>
      <c r="E107" s="468"/>
      <c r="F107" s="469"/>
      <c r="G107" s="469"/>
      <c r="H107" s="469"/>
      <c r="I107" s="469"/>
      <c r="J107" s="470"/>
      <c r="K107" s="494"/>
      <c r="L107" s="495"/>
      <c r="M107" s="447"/>
      <c r="N107" s="447"/>
      <c r="O107" s="447"/>
      <c r="P107" s="448"/>
      <c r="Q107" s="85"/>
    </row>
    <row r="108" spans="1:17" ht="17.25" customHeight="1">
      <c r="A108" s="85"/>
      <c r="C108" s="484" t="s">
        <v>691</v>
      </c>
      <c r="D108" s="288"/>
      <c r="E108" s="485" t="str">
        <f>CognitionBehavior!S36</f>
        <v>Symptom not present</v>
      </c>
      <c r="F108" s="284"/>
      <c r="G108" s="284"/>
      <c r="H108" s="284"/>
      <c r="I108" s="284"/>
      <c r="J108" s="285"/>
      <c r="K108" s="486"/>
      <c r="L108" s="181"/>
      <c r="M108" s="270" t="s">
        <v>689</v>
      </c>
      <c r="N108" s="270"/>
      <c r="O108" s="270"/>
      <c r="P108" s="271"/>
      <c r="Q108" s="85"/>
    </row>
    <row r="109" spans="1:17" ht="17.25" customHeight="1">
      <c r="A109" s="85"/>
      <c r="C109" s="487"/>
      <c r="D109" s="289"/>
      <c r="E109" s="488"/>
      <c r="F109" s="286"/>
      <c r="G109" s="286"/>
      <c r="H109" s="286"/>
      <c r="I109" s="286"/>
      <c r="J109" s="287"/>
      <c r="K109" s="489"/>
      <c r="L109" s="118"/>
      <c r="M109" s="490"/>
      <c r="N109" s="490"/>
      <c r="O109" s="490"/>
      <c r="P109" s="491"/>
      <c r="Q109" s="85"/>
    </row>
    <row r="110" spans="1:17" ht="17.25" customHeight="1">
      <c r="A110" s="85"/>
      <c r="C110" s="487"/>
      <c r="D110" s="289"/>
      <c r="E110" s="467"/>
      <c r="F110" s="267"/>
      <c r="G110" s="267"/>
      <c r="H110" s="267"/>
      <c r="I110" s="267"/>
      <c r="J110" s="268"/>
      <c r="K110" s="489"/>
      <c r="L110" s="118"/>
      <c r="M110" s="447"/>
      <c r="N110" s="447"/>
      <c r="O110" s="447"/>
      <c r="P110" s="448"/>
      <c r="Q110" s="85"/>
    </row>
    <row r="111" spans="1:17" ht="17.25" customHeight="1">
      <c r="A111" s="85"/>
      <c r="C111" s="487"/>
      <c r="D111" s="289"/>
      <c r="E111" s="467"/>
      <c r="F111" s="267"/>
      <c r="G111" s="267"/>
      <c r="H111" s="267"/>
      <c r="I111" s="267"/>
      <c r="J111" s="268"/>
      <c r="K111" s="489"/>
      <c r="L111" s="118"/>
      <c r="M111" s="447"/>
      <c r="N111" s="447"/>
      <c r="O111" s="447"/>
      <c r="P111" s="448"/>
      <c r="Q111" s="85"/>
    </row>
    <row r="112" spans="1:17" ht="17.25" customHeight="1">
      <c r="A112" s="85"/>
      <c r="C112" s="487"/>
      <c r="D112" s="289"/>
      <c r="E112" s="467"/>
      <c r="F112" s="267"/>
      <c r="G112" s="267"/>
      <c r="H112" s="267"/>
      <c r="I112" s="267"/>
      <c r="J112" s="268"/>
      <c r="K112" s="489"/>
      <c r="L112" s="118"/>
      <c r="M112" s="447"/>
      <c r="N112" s="447"/>
      <c r="O112" s="447"/>
      <c r="P112" s="448"/>
      <c r="Q112" s="85"/>
    </row>
    <row r="113" spans="1:17" ht="17.25" customHeight="1">
      <c r="A113" s="85"/>
      <c r="C113" s="487"/>
      <c r="D113" s="289"/>
      <c r="E113" s="467"/>
      <c r="F113" s="267"/>
      <c r="G113" s="267"/>
      <c r="H113" s="267"/>
      <c r="I113" s="267"/>
      <c r="J113" s="268"/>
      <c r="K113" s="489"/>
      <c r="L113" s="118"/>
      <c r="M113" s="447"/>
      <c r="N113" s="447"/>
      <c r="O113" s="447"/>
      <c r="P113" s="448"/>
      <c r="Q113" s="85"/>
    </row>
    <row r="114" spans="1:17" ht="17.25" customHeight="1">
      <c r="A114" s="85"/>
      <c r="C114" s="487"/>
      <c r="D114" s="289"/>
      <c r="E114" s="467"/>
      <c r="F114" s="267"/>
      <c r="G114" s="267"/>
      <c r="H114" s="267"/>
      <c r="I114" s="267"/>
      <c r="J114" s="268"/>
      <c r="K114" s="489"/>
      <c r="L114" s="118"/>
      <c r="M114" s="447"/>
      <c r="N114" s="447"/>
      <c r="O114" s="447"/>
      <c r="P114" s="448"/>
      <c r="Q114" s="85"/>
    </row>
    <row r="115" spans="1:17" ht="17.25" customHeight="1">
      <c r="A115" s="85"/>
      <c r="C115" s="487"/>
      <c r="D115" s="289"/>
      <c r="E115" s="467"/>
      <c r="F115" s="267"/>
      <c r="G115" s="267"/>
      <c r="H115" s="267"/>
      <c r="I115" s="267"/>
      <c r="J115" s="268"/>
      <c r="K115" s="489"/>
      <c r="L115" s="118"/>
      <c r="M115" s="447"/>
      <c r="N115" s="447"/>
      <c r="O115" s="447"/>
      <c r="P115" s="448"/>
      <c r="Q115" s="85"/>
    </row>
    <row r="116" spans="1:17" ht="17.25" customHeight="1">
      <c r="A116" s="85"/>
      <c r="C116" s="492"/>
      <c r="D116" s="493"/>
      <c r="E116" s="468"/>
      <c r="F116" s="469"/>
      <c r="G116" s="469"/>
      <c r="H116" s="469"/>
      <c r="I116" s="469"/>
      <c r="J116" s="470"/>
      <c r="K116" s="494"/>
      <c r="L116" s="495"/>
      <c r="M116" s="447"/>
      <c r="N116" s="447"/>
      <c r="O116" s="447"/>
      <c r="P116" s="448"/>
      <c r="Q116" s="85"/>
    </row>
    <row r="117" spans="1:17" ht="155.25" customHeight="1">
      <c r="A117" s="85"/>
      <c r="B117" s="154"/>
      <c r="C117" s="496" t="s">
        <v>692</v>
      </c>
      <c r="D117" s="497"/>
      <c r="E117" s="498">
        <f>CognitionBehavior!B41</f>
        <v>0</v>
      </c>
      <c r="F117" s="499"/>
      <c r="G117" s="499"/>
      <c r="H117" s="499"/>
      <c r="I117" s="499"/>
      <c r="J117" s="499"/>
      <c r="K117" s="499"/>
      <c r="L117" s="499"/>
      <c r="M117" s="499"/>
      <c r="N117" s="499"/>
      <c r="O117" s="499"/>
      <c r="P117" s="500"/>
      <c r="Q117" s="85"/>
    </row>
    <row r="118" spans="1:17" ht="17.25" customHeight="1">
      <c r="A118" s="85"/>
      <c r="C118" s="481" t="s">
        <v>693</v>
      </c>
      <c r="D118" s="482"/>
      <c r="E118" s="482"/>
      <c r="F118" s="482"/>
      <c r="G118" s="482"/>
      <c r="H118" s="482"/>
      <c r="I118" s="482"/>
      <c r="J118" s="482"/>
      <c r="K118" s="482"/>
      <c r="L118" s="482"/>
      <c r="M118" s="482"/>
      <c r="N118" s="482"/>
      <c r="O118" s="482"/>
      <c r="P118" s="483"/>
      <c r="Q118" s="85"/>
    </row>
    <row r="119" spans="1:17" ht="17.25" customHeight="1">
      <c r="A119" s="85"/>
      <c r="B119" s="86"/>
      <c r="C119" s="484" t="s">
        <v>196</v>
      </c>
      <c r="D119" s="288"/>
      <c r="E119" s="485" t="str">
        <f>PhysFunction!S13</f>
        <v>Supervision</v>
      </c>
      <c r="F119" s="284"/>
      <c r="G119" s="284"/>
      <c r="H119" s="284"/>
      <c r="I119" s="284"/>
      <c r="J119" s="285"/>
      <c r="K119" s="486"/>
      <c r="L119" s="181"/>
      <c r="M119" s="270" t="s">
        <v>689</v>
      </c>
      <c r="N119" s="270"/>
      <c r="O119" s="270"/>
      <c r="P119" s="271"/>
      <c r="Q119" s="87"/>
    </row>
    <row r="120" spans="1:17" ht="17.25" customHeight="1">
      <c r="A120" s="85"/>
      <c r="B120" s="86"/>
      <c r="C120" s="487"/>
      <c r="D120" s="289"/>
      <c r="E120" s="488"/>
      <c r="F120" s="286"/>
      <c r="G120" s="286"/>
      <c r="H120" s="286"/>
      <c r="I120" s="286"/>
      <c r="J120" s="287"/>
      <c r="K120" s="489"/>
      <c r="L120" s="118"/>
      <c r="M120" s="490"/>
      <c r="N120" s="490"/>
      <c r="O120" s="490"/>
      <c r="P120" s="491"/>
      <c r="Q120" s="87"/>
    </row>
    <row r="121" spans="1:17" ht="17.25" customHeight="1">
      <c r="A121" s="85"/>
      <c r="B121" s="86"/>
      <c r="C121" s="487"/>
      <c r="D121" s="289"/>
      <c r="E121" s="467"/>
      <c r="F121" s="267"/>
      <c r="G121" s="267"/>
      <c r="H121" s="267"/>
      <c r="I121" s="267"/>
      <c r="J121" s="268"/>
      <c r="K121" s="489"/>
      <c r="L121" s="118"/>
      <c r="M121" s="447"/>
      <c r="N121" s="447"/>
      <c r="O121" s="447"/>
      <c r="P121" s="448"/>
      <c r="Q121" s="87"/>
    </row>
    <row r="122" spans="1:17" ht="17.25" customHeight="1">
      <c r="A122" s="85"/>
      <c r="C122" s="487"/>
      <c r="D122" s="289"/>
      <c r="E122" s="467"/>
      <c r="F122" s="267"/>
      <c r="G122" s="267"/>
      <c r="H122" s="267"/>
      <c r="I122" s="267"/>
      <c r="J122" s="268"/>
      <c r="K122" s="489"/>
      <c r="L122" s="118"/>
      <c r="M122" s="447"/>
      <c r="N122" s="447"/>
      <c r="O122" s="447"/>
      <c r="P122" s="448"/>
      <c r="Q122" s="87"/>
    </row>
    <row r="123" spans="1:17" ht="17.25" customHeight="1">
      <c r="A123" s="85"/>
      <c r="C123" s="487"/>
      <c r="D123" s="289"/>
      <c r="E123" s="467"/>
      <c r="F123" s="267"/>
      <c r="G123" s="267"/>
      <c r="H123" s="267"/>
      <c r="I123" s="267"/>
      <c r="J123" s="268"/>
      <c r="K123" s="489"/>
      <c r="L123" s="118"/>
      <c r="M123" s="447"/>
      <c r="N123" s="447"/>
      <c r="O123" s="447"/>
      <c r="P123" s="448"/>
      <c r="Q123" s="87"/>
    </row>
    <row r="124" spans="1:17" ht="17.25" customHeight="1">
      <c r="A124" s="85"/>
      <c r="C124" s="487"/>
      <c r="D124" s="289"/>
      <c r="E124" s="467"/>
      <c r="F124" s="267"/>
      <c r="G124" s="267"/>
      <c r="H124" s="267"/>
      <c r="I124" s="267"/>
      <c r="J124" s="268"/>
      <c r="K124" s="489"/>
      <c r="L124" s="118"/>
      <c r="M124" s="447"/>
      <c r="N124" s="447"/>
      <c r="O124" s="447"/>
      <c r="P124" s="448"/>
      <c r="Q124" s="87"/>
    </row>
    <row r="125" spans="1:17" ht="17.25" customHeight="1">
      <c r="A125" s="85"/>
      <c r="C125" s="487"/>
      <c r="D125" s="289"/>
      <c r="E125" s="467"/>
      <c r="F125" s="267"/>
      <c r="G125" s="267"/>
      <c r="H125" s="267"/>
      <c r="I125" s="267"/>
      <c r="J125" s="268"/>
      <c r="K125" s="489"/>
      <c r="L125" s="118"/>
      <c r="M125" s="447"/>
      <c r="N125" s="447"/>
      <c r="O125" s="447"/>
      <c r="P125" s="448"/>
      <c r="Q125" s="87"/>
    </row>
    <row r="126" spans="1:17" ht="17.25" customHeight="1">
      <c r="A126" s="85"/>
      <c r="C126" s="487"/>
      <c r="D126" s="289"/>
      <c r="E126" s="467"/>
      <c r="F126" s="267"/>
      <c r="G126" s="267"/>
      <c r="H126" s="267"/>
      <c r="I126" s="267"/>
      <c r="J126" s="268"/>
      <c r="K126" s="489"/>
      <c r="L126" s="118"/>
      <c r="M126" s="447"/>
      <c r="N126" s="447"/>
      <c r="O126" s="447"/>
      <c r="P126" s="448"/>
      <c r="Q126" s="87"/>
    </row>
    <row r="127" spans="1:17" ht="17.25" customHeight="1">
      <c r="A127" s="85"/>
      <c r="C127" s="492"/>
      <c r="D127" s="493"/>
      <c r="E127" s="468"/>
      <c r="F127" s="469"/>
      <c r="G127" s="469"/>
      <c r="H127" s="469"/>
      <c r="I127" s="469"/>
      <c r="J127" s="470"/>
      <c r="K127" s="494"/>
      <c r="L127" s="495"/>
      <c r="M127" s="447"/>
      <c r="N127" s="447"/>
      <c r="O127" s="447"/>
      <c r="P127" s="448"/>
      <c r="Q127" s="87"/>
    </row>
    <row r="128" spans="1:17" ht="17.25" customHeight="1">
      <c r="A128" s="85"/>
      <c r="C128" s="484" t="s">
        <v>202</v>
      </c>
      <c r="D128" s="288"/>
      <c r="E128" s="485" t="e">
        <f>PhysFunction!S20</f>
        <v>#VALUE!</v>
      </c>
      <c r="F128" s="284"/>
      <c r="G128" s="284"/>
      <c r="H128" s="284"/>
      <c r="I128" s="284"/>
      <c r="J128" s="285"/>
      <c r="K128" s="486"/>
      <c r="L128" s="181"/>
      <c r="M128" s="270" t="s">
        <v>689</v>
      </c>
      <c r="N128" s="270"/>
      <c r="O128" s="270"/>
      <c r="P128" s="271"/>
      <c r="Q128" s="87"/>
    </row>
    <row r="129" spans="1:17" ht="17.25" customHeight="1">
      <c r="A129" s="85"/>
      <c r="C129" s="487"/>
      <c r="D129" s="289"/>
      <c r="E129" s="488"/>
      <c r="F129" s="286"/>
      <c r="G129" s="286"/>
      <c r="H129" s="286"/>
      <c r="I129" s="286"/>
      <c r="J129" s="287"/>
      <c r="K129" s="489"/>
      <c r="L129" s="118"/>
      <c r="M129" s="490"/>
      <c r="N129" s="490"/>
      <c r="O129" s="490"/>
      <c r="P129" s="491"/>
      <c r="Q129" s="87"/>
    </row>
    <row r="130" spans="1:17" ht="17.25" customHeight="1">
      <c r="A130" s="85"/>
      <c r="C130" s="487"/>
      <c r="D130" s="289"/>
      <c r="E130" s="467"/>
      <c r="F130" s="267"/>
      <c r="G130" s="267"/>
      <c r="H130" s="267"/>
      <c r="I130" s="267"/>
      <c r="J130" s="268"/>
      <c r="K130" s="489"/>
      <c r="L130" s="118"/>
      <c r="M130" s="447"/>
      <c r="N130" s="447"/>
      <c r="O130" s="447"/>
      <c r="P130" s="448"/>
      <c r="Q130" s="87"/>
    </row>
    <row r="131" spans="1:17" ht="17.25" customHeight="1">
      <c r="A131" s="85"/>
      <c r="C131" s="487"/>
      <c r="D131" s="289"/>
      <c r="E131" s="467"/>
      <c r="F131" s="267"/>
      <c r="G131" s="267"/>
      <c r="H131" s="267"/>
      <c r="I131" s="267"/>
      <c r="J131" s="268"/>
      <c r="K131" s="489"/>
      <c r="L131" s="118"/>
      <c r="M131" s="447"/>
      <c r="N131" s="447"/>
      <c r="O131" s="447"/>
      <c r="P131" s="448"/>
      <c r="Q131" s="87"/>
    </row>
    <row r="132" spans="1:17" ht="17.25" customHeight="1">
      <c r="A132" s="85"/>
      <c r="C132" s="487"/>
      <c r="D132" s="289"/>
      <c r="E132" s="467"/>
      <c r="F132" s="267"/>
      <c r="G132" s="267"/>
      <c r="H132" s="267"/>
      <c r="I132" s="267"/>
      <c r="J132" s="268"/>
      <c r="K132" s="489"/>
      <c r="L132" s="118"/>
      <c r="M132" s="447"/>
      <c r="N132" s="447"/>
      <c r="O132" s="447"/>
      <c r="P132" s="448"/>
      <c r="Q132" s="87"/>
    </row>
    <row r="133" spans="1:17" ht="17.25" customHeight="1">
      <c r="A133" s="85"/>
      <c r="C133" s="487"/>
      <c r="D133" s="289"/>
      <c r="E133" s="467"/>
      <c r="F133" s="267"/>
      <c r="G133" s="267"/>
      <c r="H133" s="267"/>
      <c r="I133" s="267"/>
      <c r="J133" s="268"/>
      <c r="K133" s="489"/>
      <c r="L133" s="118"/>
      <c r="M133" s="447"/>
      <c r="N133" s="447"/>
      <c r="O133" s="447"/>
      <c r="P133" s="448"/>
      <c r="Q133" s="87"/>
    </row>
    <row r="134" spans="1:17" ht="17.25" customHeight="1">
      <c r="A134" s="85"/>
      <c r="C134" s="487"/>
      <c r="D134" s="289"/>
      <c r="E134" s="467"/>
      <c r="F134" s="267"/>
      <c r="G134" s="267"/>
      <c r="H134" s="267"/>
      <c r="I134" s="267"/>
      <c r="J134" s="268"/>
      <c r="K134" s="489"/>
      <c r="L134" s="118"/>
      <c r="M134" s="447"/>
      <c r="N134" s="447"/>
      <c r="O134" s="447"/>
      <c r="P134" s="448"/>
      <c r="Q134" s="87"/>
    </row>
    <row r="135" spans="1:17" ht="17.25" customHeight="1">
      <c r="A135" s="85"/>
      <c r="C135" s="487"/>
      <c r="D135" s="289"/>
      <c r="E135" s="467"/>
      <c r="F135" s="267"/>
      <c r="G135" s="267"/>
      <c r="H135" s="267"/>
      <c r="I135" s="267"/>
      <c r="J135" s="268"/>
      <c r="K135" s="489"/>
      <c r="L135" s="118"/>
      <c r="M135" s="447"/>
      <c r="N135" s="447"/>
      <c r="O135" s="447"/>
      <c r="P135" s="448"/>
      <c r="Q135" s="87"/>
    </row>
    <row r="136" spans="1:17" ht="17.25" customHeight="1">
      <c r="A136" s="85"/>
      <c r="C136" s="492"/>
      <c r="D136" s="493"/>
      <c r="E136" s="468"/>
      <c r="F136" s="469"/>
      <c r="G136" s="469"/>
      <c r="H136" s="469"/>
      <c r="I136" s="469"/>
      <c r="J136" s="470"/>
      <c r="K136" s="494"/>
      <c r="L136" s="495"/>
      <c r="M136" s="447"/>
      <c r="N136" s="447"/>
      <c r="O136" s="447"/>
      <c r="P136" s="448"/>
      <c r="Q136" s="87"/>
    </row>
    <row r="137" spans="1:17" ht="17.25" customHeight="1">
      <c r="A137" s="85"/>
      <c r="C137" s="484" t="s">
        <v>694</v>
      </c>
      <c r="D137" s="288"/>
      <c r="E137" s="485" t="e">
        <f>PhysFunction!S27</f>
        <v>#VALUE!</v>
      </c>
      <c r="F137" s="284"/>
      <c r="G137" s="284"/>
      <c r="H137" s="284"/>
      <c r="I137" s="284"/>
      <c r="J137" s="285"/>
      <c r="K137" s="486"/>
      <c r="L137" s="181"/>
      <c r="M137" s="270" t="s">
        <v>689</v>
      </c>
      <c r="N137" s="270"/>
      <c r="O137" s="270"/>
      <c r="P137" s="271"/>
      <c r="Q137" s="87"/>
    </row>
    <row r="138" spans="1:17" ht="17.25" customHeight="1">
      <c r="A138" s="85"/>
      <c r="C138" s="487"/>
      <c r="D138" s="289"/>
      <c r="E138" s="488"/>
      <c r="F138" s="286"/>
      <c r="G138" s="286"/>
      <c r="H138" s="286"/>
      <c r="I138" s="286"/>
      <c r="J138" s="287"/>
      <c r="K138" s="489"/>
      <c r="L138" s="118"/>
      <c r="M138" s="490"/>
      <c r="N138" s="490"/>
      <c r="O138" s="490"/>
      <c r="P138" s="491"/>
      <c r="Q138" s="87"/>
    </row>
    <row r="139" spans="1:17" ht="17.25" customHeight="1">
      <c r="A139" s="85"/>
      <c r="C139" s="487"/>
      <c r="D139" s="289"/>
      <c r="E139" s="467"/>
      <c r="F139" s="267"/>
      <c r="G139" s="267"/>
      <c r="H139" s="267"/>
      <c r="I139" s="267"/>
      <c r="J139" s="268"/>
      <c r="K139" s="489"/>
      <c r="L139" s="118"/>
      <c r="M139" s="447"/>
      <c r="N139" s="447"/>
      <c r="O139" s="447"/>
      <c r="P139" s="448"/>
      <c r="Q139" s="87"/>
    </row>
    <row r="140" spans="1:17" ht="17.25" customHeight="1">
      <c r="A140" s="85"/>
      <c r="C140" s="487"/>
      <c r="D140" s="289"/>
      <c r="E140" s="467"/>
      <c r="F140" s="267"/>
      <c r="G140" s="267"/>
      <c r="H140" s="267"/>
      <c r="I140" s="267"/>
      <c r="J140" s="268"/>
      <c r="K140" s="489"/>
      <c r="L140" s="118"/>
      <c r="M140" s="447"/>
      <c r="N140" s="447"/>
      <c r="O140" s="447"/>
      <c r="P140" s="448"/>
      <c r="Q140" s="87"/>
    </row>
    <row r="141" spans="1:17" ht="17.25" customHeight="1">
      <c r="A141" s="85"/>
      <c r="C141" s="487"/>
      <c r="D141" s="289"/>
      <c r="E141" s="467"/>
      <c r="F141" s="267"/>
      <c r="G141" s="267"/>
      <c r="H141" s="267"/>
      <c r="I141" s="267"/>
      <c r="J141" s="268"/>
      <c r="K141" s="489"/>
      <c r="L141" s="118"/>
      <c r="M141" s="447"/>
      <c r="N141" s="447"/>
      <c r="O141" s="447"/>
      <c r="P141" s="448"/>
      <c r="Q141" s="87"/>
    </row>
    <row r="142" spans="1:17" ht="17.25" customHeight="1">
      <c r="A142" s="85"/>
      <c r="C142" s="487"/>
      <c r="D142" s="289"/>
      <c r="E142" s="467"/>
      <c r="F142" s="267"/>
      <c r="G142" s="267"/>
      <c r="H142" s="267"/>
      <c r="I142" s="267"/>
      <c r="J142" s="268"/>
      <c r="K142" s="489"/>
      <c r="L142" s="118"/>
      <c r="M142" s="447"/>
      <c r="N142" s="447"/>
      <c r="O142" s="447"/>
      <c r="P142" s="448"/>
      <c r="Q142" s="87"/>
    </row>
    <row r="143" spans="1:17" ht="17.25" customHeight="1">
      <c r="A143" s="85"/>
      <c r="C143" s="487"/>
      <c r="D143" s="289"/>
      <c r="E143" s="467"/>
      <c r="F143" s="267"/>
      <c r="G143" s="267"/>
      <c r="H143" s="267"/>
      <c r="I143" s="267"/>
      <c r="J143" s="268"/>
      <c r="K143" s="489"/>
      <c r="L143" s="118"/>
      <c r="M143" s="447"/>
      <c r="N143" s="447"/>
      <c r="O143" s="447"/>
      <c r="P143" s="448"/>
      <c r="Q143" s="87"/>
    </row>
    <row r="144" spans="1:17" ht="17.25" customHeight="1">
      <c r="A144" s="85"/>
      <c r="C144" s="487"/>
      <c r="D144" s="289"/>
      <c r="E144" s="467"/>
      <c r="F144" s="267"/>
      <c r="G144" s="267"/>
      <c r="H144" s="267"/>
      <c r="I144" s="267"/>
      <c r="J144" s="268"/>
      <c r="K144" s="489"/>
      <c r="L144" s="118"/>
      <c r="M144" s="447"/>
      <c r="N144" s="447"/>
      <c r="O144" s="447"/>
      <c r="P144" s="448"/>
      <c r="Q144" s="87"/>
    </row>
    <row r="145" spans="1:17" ht="17.25" customHeight="1">
      <c r="A145" s="85"/>
      <c r="C145" s="492"/>
      <c r="D145" s="493"/>
      <c r="E145" s="468"/>
      <c r="F145" s="469"/>
      <c r="G145" s="469"/>
      <c r="H145" s="469"/>
      <c r="I145" s="469"/>
      <c r="J145" s="470"/>
      <c r="K145" s="494"/>
      <c r="L145" s="495"/>
      <c r="M145" s="447"/>
      <c r="N145" s="447"/>
      <c r="O145" s="447"/>
      <c r="P145" s="448"/>
      <c r="Q145" s="87"/>
    </row>
    <row r="146" spans="1:17" ht="17.25" customHeight="1">
      <c r="A146" s="85"/>
      <c r="B146" s="86"/>
      <c r="C146" s="484" t="s">
        <v>206</v>
      </c>
      <c r="D146" s="288"/>
      <c r="E146" s="485" t="e">
        <f>PhysFunction!S34</f>
        <v>#VALUE!</v>
      </c>
      <c r="F146" s="284"/>
      <c r="G146" s="284"/>
      <c r="H146" s="284"/>
      <c r="I146" s="284"/>
      <c r="J146" s="285"/>
      <c r="K146" s="486"/>
      <c r="L146" s="181"/>
      <c r="M146" s="270" t="s">
        <v>689</v>
      </c>
      <c r="N146" s="270"/>
      <c r="O146" s="270"/>
      <c r="P146" s="271"/>
      <c r="Q146" s="87"/>
    </row>
    <row r="147" spans="1:17" ht="17.25" customHeight="1">
      <c r="A147" s="85"/>
      <c r="B147" s="86"/>
      <c r="C147" s="487"/>
      <c r="D147" s="289"/>
      <c r="E147" s="488"/>
      <c r="F147" s="286"/>
      <c r="G147" s="286"/>
      <c r="H147" s="286"/>
      <c r="I147" s="286"/>
      <c r="J147" s="287"/>
      <c r="K147" s="489"/>
      <c r="L147" s="118"/>
      <c r="M147" s="490"/>
      <c r="N147" s="490"/>
      <c r="O147" s="490"/>
      <c r="P147" s="491"/>
      <c r="Q147" s="87"/>
    </row>
    <row r="148" spans="1:17" ht="17.25" customHeight="1">
      <c r="A148" s="85"/>
      <c r="C148" s="487"/>
      <c r="D148" s="289"/>
      <c r="E148" s="467"/>
      <c r="F148" s="267"/>
      <c r="G148" s="267"/>
      <c r="H148" s="267"/>
      <c r="I148" s="267"/>
      <c r="J148" s="268"/>
      <c r="K148" s="489"/>
      <c r="L148" s="118"/>
      <c r="M148" s="447"/>
      <c r="N148" s="447"/>
      <c r="O148" s="447"/>
      <c r="P148" s="448"/>
      <c r="Q148" s="87"/>
    </row>
    <row r="149" spans="1:17" ht="17.25" customHeight="1">
      <c r="A149" s="85"/>
      <c r="C149" s="487"/>
      <c r="D149" s="289"/>
      <c r="E149" s="467"/>
      <c r="F149" s="267"/>
      <c r="G149" s="267"/>
      <c r="H149" s="267"/>
      <c r="I149" s="267"/>
      <c r="J149" s="268"/>
      <c r="K149" s="489"/>
      <c r="L149" s="118"/>
      <c r="M149" s="447"/>
      <c r="N149" s="447"/>
      <c r="O149" s="447"/>
      <c r="P149" s="448"/>
      <c r="Q149" s="87"/>
    </row>
    <row r="150" spans="1:17" ht="17.25" customHeight="1">
      <c r="A150" s="85"/>
      <c r="C150" s="487"/>
      <c r="D150" s="289"/>
      <c r="E150" s="467"/>
      <c r="F150" s="267"/>
      <c r="G150" s="267"/>
      <c r="H150" s="267"/>
      <c r="I150" s="267"/>
      <c r="J150" s="268"/>
      <c r="K150" s="489"/>
      <c r="L150" s="118"/>
      <c r="M150" s="447"/>
      <c r="N150" s="447"/>
      <c r="O150" s="447"/>
      <c r="P150" s="448"/>
      <c r="Q150" s="87"/>
    </row>
    <row r="151" spans="1:17" ht="17.25" customHeight="1">
      <c r="A151" s="85"/>
      <c r="C151" s="487"/>
      <c r="D151" s="289"/>
      <c r="E151" s="467"/>
      <c r="F151" s="267"/>
      <c r="G151" s="267"/>
      <c r="H151" s="267"/>
      <c r="I151" s="267"/>
      <c r="J151" s="268"/>
      <c r="K151" s="489"/>
      <c r="L151" s="118"/>
      <c r="M151" s="447"/>
      <c r="N151" s="447"/>
      <c r="O151" s="447"/>
      <c r="P151" s="448"/>
      <c r="Q151" s="87"/>
    </row>
    <row r="152" spans="1:17" ht="17.25" customHeight="1">
      <c r="A152" s="85"/>
      <c r="C152" s="487"/>
      <c r="D152" s="289"/>
      <c r="E152" s="467"/>
      <c r="F152" s="267"/>
      <c r="G152" s="267"/>
      <c r="H152" s="267"/>
      <c r="I152" s="267"/>
      <c r="J152" s="268"/>
      <c r="K152" s="489"/>
      <c r="L152" s="118"/>
      <c r="M152" s="447"/>
      <c r="N152" s="447"/>
      <c r="O152" s="447"/>
      <c r="P152" s="448"/>
      <c r="Q152" s="87"/>
    </row>
    <row r="153" spans="1:17" ht="17.25" customHeight="1">
      <c r="A153" s="85"/>
      <c r="C153" s="487"/>
      <c r="D153" s="289"/>
      <c r="E153" s="467"/>
      <c r="F153" s="267"/>
      <c r="G153" s="267"/>
      <c r="H153" s="267"/>
      <c r="I153" s="267"/>
      <c r="J153" s="268"/>
      <c r="K153" s="489"/>
      <c r="L153" s="118"/>
      <c r="M153" s="447"/>
      <c r="N153" s="447"/>
      <c r="O153" s="447"/>
      <c r="P153" s="448"/>
      <c r="Q153" s="87"/>
    </row>
    <row r="154" spans="1:17" ht="17.25" customHeight="1">
      <c r="A154" s="85"/>
      <c r="C154" s="492"/>
      <c r="D154" s="493"/>
      <c r="E154" s="468"/>
      <c r="F154" s="469"/>
      <c r="G154" s="469"/>
      <c r="H154" s="469"/>
      <c r="I154" s="469"/>
      <c r="J154" s="470"/>
      <c r="K154" s="494"/>
      <c r="L154" s="495"/>
      <c r="M154" s="447"/>
      <c r="N154" s="447"/>
      <c r="O154" s="447"/>
      <c r="P154" s="448"/>
      <c r="Q154" s="87"/>
    </row>
    <row r="155" spans="1:17" ht="17.25" customHeight="1">
      <c r="A155" s="85"/>
      <c r="C155" s="484" t="s">
        <v>208</v>
      </c>
      <c r="D155" s="288"/>
      <c r="E155" s="485" t="e">
        <f>PhysFunction!S41</f>
        <v>#VALUE!</v>
      </c>
      <c r="F155" s="284"/>
      <c r="G155" s="284"/>
      <c r="H155" s="284"/>
      <c r="I155" s="284"/>
      <c r="J155" s="285"/>
      <c r="K155" s="486"/>
      <c r="L155" s="181"/>
      <c r="M155" s="270" t="s">
        <v>689</v>
      </c>
      <c r="N155" s="270"/>
      <c r="O155" s="270"/>
      <c r="P155" s="271"/>
      <c r="Q155" s="87"/>
    </row>
    <row r="156" spans="1:17" ht="17.25" customHeight="1">
      <c r="A156" s="85"/>
      <c r="C156" s="487"/>
      <c r="D156" s="289"/>
      <c r="E156" s="488"/>
      <c r="F156" s="286"/>
      <c r="G156" s="286"/>
      <c r="H156" s="286"/>
      <c r="I156" s="286"/>
      <c r="J156" s="287"/>
      <c r="K156" s="489"/>
      <c r="L156" s="118"/>
      <c r="M156" s="490"/>
      <c r="N156" s="490"/>
      <c r="O156" s="490"/>
      <c r="P156" s="491"/>
      <c r="Q156" s="87"/>
    </row>
    <row r="157" spans="1:17" ht="17.25" customHeight="1">
      <c r="A157" s="85"/>
      <c r="C157" s="487"/>
      <c r="D157" s="289"/>
      <c r="E157" s="467"/>
      <c r="F157" s="267"/>
      <c r="G157" s="267"/>
      <c r="H157" s="267"/>
      <c r="I157" s="267"/>
      <c r="J157" s="268"/>
      <c r="K157" s="489"/>
      <c r="L157" s="118"/>
      <c r="M157" s="447"/>
      <c r="N157" s="447"/>
      <c r="O157" s="447"/>
      <c r="P157" s="448"/>
      <c r="Q157" s="87"/>
    </row>
    <row r="158" spans="1:17" ht="17.25" customHeight="1">
      <c r="A158" s="85"/>
      <c r="C158" s="487"/>
      <c r="D158" s="289"/>
      <c r="E158" s="467"/>
      <c r="F158" s="267"/>
      <c r="G158" s="267"/>
      <c r="H158" s="267"/>
      <c r="I158" s="267"/>
      <c r="J158" s="268"/>
      <c r="K158" s="489"/>
      <c r="L158" s="118"/>
      <c r="M158" s="447"/>
      <c r="N158" s="447"/>
      <c r="O158" s="447"/>
      <c r="P158" s="448"/>
      <c r="Q158" s="87"/>
    </row>
    <row r="159" spans="1:17" ht="17.25" customHeight="1">
      <c r="A159" s="85"/>
      <c r="C159" s="487"/>
      <c r="D159" s="289"/>
      <c r="E159" s="467"/>
      <c r="F159" s="267"/>
      <c r="G159" s="267"/>
      <c r="H159" s="267"/>
      <c r="I159" s="267"/>
      <c r="J159" s="268"/>
      <c r="K159" s="489"/>
      <c r="L159" s="118"/>
      <c r="M159" s="447"/>
      <c r="N159" s="447"/>
      <c r="O159" s="447"/>
      <c r="P159" s="448"/>
      <c r="Q159" s="87"/>
    </row>
    <row r="160" spans="1:17" ht="17.25" customHeight="1">
      <c r="A160" s="85"/>
      <c r="C160" s="487"/>
      <c r="D160" s="289"/>
      <c r="E160" s="467"/>
      <c r="F160" s="267"/>
      <c r="G160" s="267"/>
      <c r="H160" s="267"/>
      <c r="I160" s="267"/>
      <c r="J160" s="268"/>
      <c r="K160" s="489"/>
      <c r="L160" s="118"/>
      <c r="M160" s="447"/>
      <c r="N160" s="447"/>
      <c r="O160" s="447"/>
      <c r="P160" s="448"/>
      <c r="Q160" s="87"/>
    </row>
    <row r="161" spans="1:17" ht="17.25" customHeight="1">
      <c r="A161" s="85"/>
      <c r="C161" s="487"/>
      <c r="D161" s="289"/>
      <c r="E161" s="467"/>
      <c r="F161" s="267"/>
      <c r="G161" s="267"/>
      <c r="H161" s="267"/>
      <c r="I161" s="267"/>
      <c r="J161" s="268"/>
      <c r="K161" s="489"/>
      <c r="L161" s="118"/>
      <c r="M161" s="447"/>
      <c r="N161" s="447"/>
      <c r="O161" s="447"/>
      <c r="P161" s="448"/>
      <c r="Q161" s="87"/>
    </row>
    <row r="162" spans="1:17" ht="17.25" customHeight="1">
      <c r="A162" s="85"/>
      <c r="C162" s="487"/>
      <c r="D162" s="289"/>
      <c r="E162" s="467"/>
      <c r="F162" s="267"/>
      <c r="G162" s="267"/>
      <c r="H162" s="267"/>
      <c r="I162" s="267"/>
      <c r="J162" s="268"/>
      <c r="K162" s="489"/>
      <c r="L162" s="118"/>
      <c r="M162" s="447"/>
      <c r="N162" s="447"/>
      <c r="O162" s="447"/>
      <c r="P162" s="448"/>
      <c r="Q162" s="87"/>
    </row>
    <row r="163" spans="1:17" ht="17.25" customHeight="1">
      <c r="A163" s="85"/>
      <c r="C163" s="492"/>
      <c r="D163" s="493"/>
      <c r="E163" s="468"/>
      <c r="F163" s="469"/>
      <c r="G163" s="469"/>
      <c r="H163" s="469"/>
      <c r="I163" s="469"/>
      <c r="J163" s="470"/>
      <c r="K163" s="494"/>
      <c r="L163" s="495"/>
      <c r="M163" s="447"/>
      <c r="N163" s="447"/>
      <c r="O163" s="447"/>
      <c r="P163" s="448"/>
      <c r="Q163" s="87"/>
    </row>
    <row r="164" spans="1:17" ht="17.25" customHeight="1">
      <c r="A164" s="85"/>
      <c r="C164" s="484" t="s">
        <v>210</v>
      </c>
      <c r="D164" s="288"/>
      <c r="E164" s="485" t="str">
        <f>PhysFunction!S48</f>
        <v>Independent</v>
      </c>
      <c r="F164" s="284"/>
      <c r="G164" s="284"/>
      <c r="H164" s="284"/>
      <c r="I164" s="284"/>
      <c r="J164" s="285"/>
      <c r="K164" s="486"/>
      <c r="L164" s="181"/>
      <c r="M164" s="270" t="s">
        <v>689</v>
      </c>
      <c r="N164" s="270"/>
      <c r="O164" s="270"/>
      <c r="P164" s="271"/>
      <c r="Q164" s="87"/>
    </row>
    <row r="165" spans="1:17" ht="17.25" customHeight="1">
      <c r="A165" s="85"/>
      <c r="C165" s="487"/>
      <c r="D165" s="289"/>
      <c r="E165" s="488"/>
      <c r="F165" s="286"/>
      <c r="G165" s="286"/>
      <c r="H165" s="286"/>
      <c r="I165" s="286"/>
      <c r="J165" s="287"/>
      <c r="K165" s="489"/>
      <c r="L165" s="118"/>
      <c r="M165" s="490"/>
      <c r="N165" s="490"/>
      <c r="O165" s="490"/>
      <c r="P165" s="491"/>
      <c r="Q165" s="87"/>
    </row>
    <row r="166" spans="1:17" ht="17.25" customHeight="1">
      <c r="A166" s="85"/>
      <c r="C166" s="487"/>
      <c r="D166" s="289"/>
      <c r="E166" s="467"/>
      <c r="F166" s="267"/>
      <c r="G166" s="267"/>
      <c r="H166" s="267"/>
      <c r="I166" s="267"/>
      <c r="J166" s="268"/>
      <c r="K166" s="489"/>
      <c r="L166" s="118"/>
      <c r="M166" s="447"/>
      <c r="N166" s="447"/>
      <c r="O166" s="447"/>
      <c r="P166" s="448"/>
      <c r="Q166" s="87"/>
    </row>
    <row r="167" spans="1:17" ht="17.25" customHeight="1">
      <c r="A167" s="85"/>
      <c r="C167" s="487"/>
      <c r="D167" s="289"/>
      <c r="E167" s="467"/>
      <c r="F167" s="267"/>
      <c r="G167" s="267"/>
      <c r="H167" s="267"/>
      <c r="I167" s="267"/>
      <c r="J167" s="268"/>
      <c r="K167" s="489"/>
      <c r="L167" s="118"/>
      <c r="M167" s="447"/>
      <c r="N167" s="447"/>
      <c r="O167" s="447"/>
      <c r="P167" s="448"/>
      <c r="Q167" s="87"/>
    </row>
    <row r="168" spans="1:17" ht="17.25" customHeight="1">
      <c r="A168" s="85"/>
      <c r="C168" s="487"/>
      <c r="D168" s="289"/>
      <c r="E168" s="467"/>
      <c r="F168" s="267"/>
      <c r="G168" s="267"/>
      <c r="H168" s="267"/>
      <c r="I168" s="267"/>
      <c r="J168" s="268"/>
      <c r="K168" s="489"/>
      <c r="L168" s="118"/>
      <c r="M168" s="447"/>
      <c r="N168" s="447"/>
      <c r="O168" s="447"/>
      <c r="P168" s="448"/>
      <c r="Q168" s="87"/>
    </row>
    <row r="169" spans="1:17" ht="17.25" customHeight="1">
      <c r="A169" s="85"/>
      <c r="C169" s="487"/>
      <c r="D169" s="289"/>
      <c r="E169" s="467"/>
      <c r="F169" s="267"/>
      <c r="G169" s="267"/>
      <c r="H169" s="267"/>
      <c r="I169" s="267"/>
      <c r="J169" s="268"/>
      <c r="K169" s="489"/>
      <c r="L169" s="118"/>
      <c r="M169" s="447"/>
      <c r="N169" s="447"/>
      <c r="O169" s="447"/>
      <c r="P169" s="448"/>
      <c r="Q169" s="87"/>
    </row>
    <row r="170" spans="1:17" ht="17.25" customHeight="1">
      <c r="A170" s="85"/>
      <c r="C170" s="487"/>
      <c r="D170" s="289"/>
      <c r="E170" s="467"/>
      <c r="F170" s="267"/>
      <c r="G170" s="267"/>
      <c r="H170" s="267"/>
      <c r="I170" s="267"/>
      <c r="J170" s="268"/>
      <c r="K170" s="489"/>
      <c r="L170" s="118"/>
      <c r="M170" s="447"/>
      <c r="N170" s="447"/>
      <c r="O170" s="447"/>
      <c r="P170" s="448"/>
      <c r="Q170" s="87"/>
    </row>
    <row r="171" spans="1:17" ht="17.25" customHeight="1">
      <c r="A171" s="85"/>
      <c r="C171" s="487"/>
      <c r="D171" s="289"/>
      <c r="E171" s="467"/>
      <c r="F171" s="267"/>
      <c r="G171" s="267"/>
      <c r="H171" s="267"/>
      <c r="I171" s="267"/>
      <c r="J171" s="268"/>
      <c r="K171" s="489"/>
      <c r="L171" s="118"/>
      <c r="M171" s="447"/>
      <c r="N171" s="447"/>
      <c r="O171" s="447"/>
      <c r="P171" s="448"/>
      <c r="Q171" s="87"/>
    </row>
    <row r="172" spans="1:17" ht="17.25" customHeight="1">
      <c r="A172" s="85"/>
      <c r="C172" s="492"/>
      <c r="D172" s="493"/>
      <c r="E172" s="468"/>
      <c r="F172" s="469"/>
      <c r="G172" s="469"/>
      <c r="H172" s="469"/>
      <c r="I172" s="469"/>
      <c r="J172" s="470"/>
      <c r="K172" s="494"/>
      <c r="L172" s="495"/>
      <c r="M172" s="447"/>
      <c r="N172" s="447"/>
      <c r="O172" s="447"/>
      <c r="P172" s="448"/>
      <c r="Q172" s="87"/>
    </row>
    <row r="173" spans="1:17" ht="17.25" customHeight="1">
      <c r="A173" s="85"/>
      <c r="B173" s="86"/>
      <c r="C173" s="484" t="s">
        <v>212</v>
      </c>
      <c r="D173" s="288"/>
      <c r="E173" s="485" t="e">
        <f>PhysFunction!S55</f>
        <v>#VALUE!</v>
      </c>
      <c r="F173" s="284"/>
      <c r="G173" s="284"/>
      <c r="H173" s="284"/>
      <c r="I173" s="284"/>
      <c r="J173" s="285"/>
      <c r="K173" s="486"/>
      <c r="L173" s="181"/>
      <c r="M173" s="270" t="s">
        <v>689</v>
      </c>
      <c r="N173" s="270"/>
      <c r="O173" s="270"/>
      <c r="P173" s="271"/>
      <c r="Q173" s="87"/>
    </row>
    <row r="174" spans="1:17" ht="17.25" customHeight="1">
      <c r="A174" s="85"/>
      <c r="B174" s="86"/>
      <c r="C174" s="487"/>
      <c r="D174" s="289"/>
      <c r="E174" s="488"/>
      <c r="F174" s="286"/>
      <c r="G174" s="286"/>
      <c r="H174" s="286"/>
      <c r="I174" s="286"/>
      <c r="J174" s="287"/>
      <c r="K174" s="489"/>
      <c r="L174" s="118"/>
      <c r="M174" s="490"/>
      <c r="N174" s="490"/>
      <c r="O174" s="490"/>
      <c r="P174" s="491"/>
      <c r="Q174" s="87"/>
    </row>
    <row r="175" spans="1:17" ht="17.25" customHeight="1">
      <c r="A175" s="85"/>
      <c r="B175" s="86"/>
      <c r="C175" s="487"/>
      <c r="D175" s="289"/>
      <c r="E175" s="467"/>
      <c r="F175" s="267"/>
      <c r="G175" s="267"/>
      <c r="H175" s="267"/>
      <c r="I175" s="267"/>
      <c r="J175" s="268"/>
      <c r="K175" s="489"/>
      <c r="L175" s="118"/>
      <c r="M175" s="447"/>
      <c r="N175" s="447"/>
      <c r="O175" s="447"/>
      <c r="P175" s="448"/>
      <c r="Q175" s="87"/>
    </row>
    <row r="176" spans="1:17" ht="17.25" customHeight="1">
      <c r="A176" s="85"/>
      <c r="B176" s="86"/>
      <c r="C176" s="487"/>
      <c r="D176" s="289"/>
      <c r="E176" s="467"/>
      <c r="F176" s="267"/>
      <c r="G176" s="267"/>
      <c r="H176" s="267"/>
      <c r="I176" s="267"/>
      <c r="J176" s="268"/>
      <c r="K176" s="489"/>
      <c r="L176" s="118"/>
      <c r="M176" s="447"/>
      <c r="N176" s="447"/>
      <c r="O176" s="447"/>
      <c r="P176" s="448"/>
      <c r="Q176" s="87"/>
    </row>
    <row r="177" spans="1:17" ht="17.25" customHeight="1">
      <c r="A177" s="85"/>
      <c r="C177" s="487"/>
      <c r="D177" s="289"/>
      <c r="E177" s="467"/>
      <c r="F177" s="267"/>
      <c r="G177" s="267"/>
      <c r="H177" s="267"/>
      <c r="I177" s="267"/>
      <c r="J177" s="268"/>
      <c r="K177" s="489"/>
      <c r="L177" s="118"/>
      <c r="M177" s="447"/>
      <c r="N177" s="447"/>
      <c r="O177" s="447"/>
      <c r="P177" s="448"/>
      <c r="Q177" s="87"/>
    </row>
    <row r="178" spans="1:17" ht="17.25" customHeight="1">
      <c r="A178" s="85"/>
      <c r="B178" s="86"/>
      <c r="C178" s="487"/>
      <c r="D178" s="289"/>
      <c r="E178" s="467"/>
      <c r="F178" s="267"/>
      <c r="G178" s="267"/>
      <c r="H178" s="267"/>
      <c r="I178" s="267"/>
      <c r="J178" s="268"/>
      <c r="K178" s="489"/>
      <c r="L178" s="118"/>
      <c r="M178" s="447"/>
      <c r="N178" s="447"/>
      <c r="O178" s="447"/>
      <c r="P178" s="448"/>
      <c r="Q178" s="87"/>
    </row>
    <row r="179" spans="1:17" ht="17.25" customHeight="1">
      <c r="A179" s="85"/>
      <c r="C179" s="487"/>
      <c r="D179" s="289"/>
      <c r="E179" s="467"/>
      <c r="F179" s="267"/>
      <c r="G179" s="267"/>
      <c r="H179" s="267"/>
      <c r="I179" s="267"/>
      <c r="J179" s="268"/>
      <c r="K179" s="489"/>
      <c r="L179" s="118"/>
      <c r="M179" s="447"/>
      <c r="N179" s="447"/>
      <c r="O179" s="447"/>
      <c r="P179" s="448"/>
      <c r="Q179" s="87"/>
    </row>
    <row r="180" spans="1:17" ht="17.25" customHeight="1">
      <c r="A180" s="85"/>
      <c r="C180" s="487"/>
      <c r="D180" s="289"/>
      <c r="E180" s="467"/>
      <c r="F180" s="267"/>
      <c r="G180" s="267"/>
      <c r="H180" s="267"/>
      <c r="I180" s="267"/>
      <c r="J180" s="268"/>
      <c r="K180" s="489"/>
      <c r="L180" s="118"/>
      <c r="M180" s="447"/>
      <c r="N180" s="447"/>
      <c r="O180" s="447"/>
      <c r="P180" s="448"/>
      <c r="Q180" s="87"/>
    </row>
    <row r="181" spans="1:17" ht="17.25" customHeight="1">
      <c r="A181" s="85"/>
      <c r="C181" s="492"/>
      <c r="D181" s="493"/>
      <c r="E181" s="468"/>
      <c r="F181" s="469"/>
      <c r="G181" s="469"/>
      <c r="H181" s="469"/>
      <c r="I181" s="469"/>
      <c r="J181" s="470"/>
      <c r="K181" s="494"/>
      <c r="L181" s="495"/>
      <c r="M181" s="447"/>
      <c r="N181" s="447"/>
      <c r="O181" s="447"/>
      <c r="P181" s="448"/>
      <c r="Q181" s="87"/>
    </row>
    <row r="182" spans="1:17" ht="17.25" customHeight="1">
      <c r="A182" s="85"/>
      <c r="B182" s="86"/>
      <c r="C182" s="484" t="s">
        <v>214</v>
      </c>
      <c r="D182" s="288"/>
      <c r="E182" s="485" t="str">
        <f>PhysFunction!S62</f>
        <v>Independent</v>
      </c>
      <c r="F182" s="284"/>
      <c r="G182" s="284"/>
      <c r="H182" s="284"/>
      <c r="I182" s="284"/>
      <c r="J182" s="285"/>
      <c r="K182" s="486"/>
      <c r="L182" s="181"/>
      <c r="M182" s="270" t="s">
        <v>689</v>
      </c>
      <c r="N182" s="270"/>
      <c r="O182" s="270"/>
      <c r="P182" s="271"/>
      <c r="Q182" s="87"/>
    </row>
    <row r="183" spans="1:17" ht="17.25" customHeight="1">
      <c r="A183" s="85"/>
      <c r="B183" s="86"/>
      <c r="C183" s="487"/>
      <c r="D183" s="289"/>
      <c r="E183" s="488"/>
      <c r="F183" s="286"/>
      <c r="G183" s="286"/>
      <c r="H183" s="286"/>
      <c r="I183" s="286"/>
      <c r="J183" s="287"/>
      <c r="K183" s="489"/>
      <c r="L183" s="118"/>
      <c r="M183" s="490"/>
      <c r="N183" s="490"/>
      <c r="O183" s="490"/>
      <c r="P183" s="491"/>
      <c r="Q183" s="87"/>
    </row>
    <row r="184" spans="1:17" ht="17.25" customHeight="1">
      <c r="A184" s="85"/>
      <c r="B184" s="86"/>
      <c r="C184" s="487"/>
      <c r="D184" s="289"/>
      <c r="E184" s="467"/>
      <c r="F184" s="267"/>
      <c r="G184" s="267"/>
      <c r="H184" s="267"/>
      <c r="I184" s="267"/>
      <c r="J184" s="268"/>
      <c r="K184" s="489"/>
      <c r="L184" s="118"/>
      <c r="M184" s="447"/>
      <c r="N184" s="447"/>
      <c r="O184" s="447"/>
      <c r="P184" s="448"/>
      <c r="Q184" s="87"/>
    </row>
    <row r="185" spans="1:17" ht="17.25" customHeight="1">
      <c r="A185" s="85"/>
      <c r="B185" s="86"/>
      <c r="C185" s="487"/>
      <c r="D185" s="289"/>
      <c r="E185" s="467"/>
      <c r="F185" s="267"/>
      <c r="G185" s="267"/>
      <c r="H185" s="267"/>
      <c r="I185" s="267"/>
      <c r="J185" s="268"/>
      <c r="K185" s="489"/>
      <c r="L185" s="118"/>
      <c r="M185" s="447"/>
      <c r="N185" s="447"/>
      <c r="O185" s="447"/>
      <c r="P185" s="448"/>
      <c r="Q185" s="87"/>
    </row>
    <row r="186" spans="1:17" ht="17.25" customHeight="1">
      <c r="A186" s="85"/>
      <c r="C186" s="487"/>
      <c r="D186" s="289"/>
      <c r="E186" s="467"/>
      <c r="F186" s="267"/>
      <c r="G186" s="267"/>
      <c r="H186" s="267"/>
      <c r="I186" s="267"/>
      <c r="J186" s="268"/>
      <c r="K186" s="489"/>
      <c r="L186" s="118"/>
      <c r="M186" s="447"/>
      <c r="N186" s="447"/>
      <c r="O186" s="447"/>
      <c r="P186" s="448"/>
      <c r="Q186" s="87"/>
    </row>
    <row r="187" spans="1:17" ht="17.25" customHeight="1">
      <c r="A187" s="85"/>
      <c r="C187" s="487"/>
      <c r="D187" s="289"/>
      <c r="E187" s="467"/>
      <c r="F187" s="267"/>
      <c r="G187" s="267"/>
      <c r="H187" s="267"/>
      <c r="I187" s="267"/>
      <c r="J187" s="268"/>
      <c r="K187" s="489"/>
      <c r="L187" s="118"/>
      <c r="M187" s="447"/>
      <c r="N187" s="447"/>
      <c r="O187" s="447"/>
      <c r="P187" s="448"/>
      <c r="Q187" s="87"/>
    </row>
    <row r="188" spans="1:17" ht="17.25" customHeight="1">
      <c r="A188" s="85"/>
      <c r="B188" s="86"/>
      <c r="C188" s="487"/>
      <c r="D188" s="289"/>
      <c r="E188" s="467"/>
      <c r="F188" s="267"/>
      <c r="G188" s="267"/>
      <c r="H188" s="267"/>
      <c r="I188" s="267"/>
      <c r="J188" s="268"/>
      <c r="K188" s="489"/>
      <c r="L188" s="118"/>
      <c r="M188" s="447"/>
      <c r="N188" s="447"/>
      <c r="O188" s="447"/>
      <c r="P188" s="448"/>
      <c r="Q188" s="87"/>
    </row>
    <row r="189" spans="1:17" ht="17.25" customHeight="1">
      <c r="A189" s="85"/>
      <c r="B189" s="154"/>
      <c r="C189" s="487"/>
      <c r="D189" s="289"/>
      <c r="E189" s="467"/>
      <c r="F189" s="267"/>
      <c r="G189" s="267"/>
      <c r="H189" s="267"/>
      <c r="I189" s="267"/>
      <c r="J189" s="268"/>
      <c r="K189" s="489"/>
      <c r="L189" s="118"/>
      <c r="M189" s="447"/>
      <c r="N189" s="447"/>
      <c r="O189" s="447"/>
      <c r="P189" s="448"/>
      <c r="Q189" s="87"/>
    </row>
    <row r="190" spans="1:17" ht="17.100000000000001" customHeight="1">
      <c r="A190" s="85"/>
      <c r="C190" s="492"/>
      <c r="D190" s="493"/>
      <c r="E190" s="468"/>
      <c r="F190" s="469"/>
      <c r="G190" s="469"/>
      <c r="H190" s="469"/>
      <c r="I190" s="469"/>
      <c r="J190" s="470"/>
      <c r="K190" s="494"/>
      <c r="L190" s="495"/>
      <c r="M190" s="447"/>
      <c r="N190" s="447"/>
      <c r="O190" s="447"/>
      <c r="P190" s="448"/>
      <c r="Q190" s="87"/>
    </row>
    <row r="191" spans="1:17" ht="17.100000000000001" customHeight="1">
      <c r="A191" s="85"/>
      <c r="C191" s="501" t="s">
        <v>695</v>
      </c>
      <c r="D191" s="269"/>
      <c r="E191" s="466"/>
      <c r="F191" s="265"/>
      <c r="G191" s="265"/>
      <c r="H191" s="265"/>
      <c r="I191" s="265"/>
      <c r="J191" s="266"/>
      <c r="K191" s="486"/>
      <c r="L191" s="181"/>
      <c r="M191" s="270" t="s">
        <v>689</v>
      </c>
      <c r="N191" s="270"/>
      <c r="O191" s="270"/>
      <c r="P191" s="271"/>
      <c r="Q191" s="119"/>
    </row>
    <row r="192" spans="1:17" ht="17.100000000000001" customHeight="1">
      <c r="A192" s="85"/>
      <c r="C192" s="502"/>
      <c r="D192" s="263"/>
      <c r="E192" s="467"/>
      <c r="F192" s="267"/>
      <c r="G192" s="267"/>
      <c r="H192" s="267"/>
      <c r="I192" s="267"/>
      <c r="J192" s="268"/>
      <c r="K192" s="489"/>
      <c r="L192" s="118"/>
      <c r="M192" s="490"/>
      <c r="N192" s="490"/>
      <c r="O192" s="490"/>
      <c r="P192" s="491"/>
      <c r="Q192" s="119"/>
    </row>
    <row r="193" spans="1:17" ht="17.100000000000001" customHeight="1">
      <c r="A193" s="85"/>
      <c r="B193" s="86"/>
      <c r="C193" s="502"/>
      <c r="D193" s="263"/>
      <c r="E193" s="467"/>
      <c r="F193" s="267"/>
      <c r="G193" s="267"/>
      <c r="H193" s="267"/>
      <c r="I193" s="267"/>
      <c r="J193" s="268"/>
      <c r="K193" s="489"/>
      <c r="L193" s="118"/>
      <c r="M193" s="447"/>
      <c r="N193" s="447"/>
      <c r="O193" s="447"/>
      <c r="P193" s="448"/>
      <c r="Q193" s="119"/>
    </row>
    <row r="194" spans="1:17" ht="17.100000000000001" customHeight="1">
      <c r="A194" s="85"/>
      <c r="C194" s="502"/>
      <c r="D194" s="263"/>
      <c r="E194" s="467"/>
      <c r="F194" s="267"/>
      <c r="G194" s="267"/>
      <c r="H194" s="267"/>
      <c r="I194" s="267"/>
      <c r="J194" s="268"/>
      <c r="K194" s="489"/>
      <c r="L194" s="118"/>
      <c r="M194" s="447"/>
      <c r="N194" s="447"/>
      <c r="O194" s="447"/>
      <c r="P194" s="448"/>
      <c r="Q194" s="119"/>
    </row>
    <row r="195" spans="1:17" ht="17.100000000000001" customHeight="1">
      <c r="A195" s="85"/>
      <c r="C195" s="502"/>
      <c r="D195" s="263"/>
      <c r="E195" s="467"/>
      <c r="F195" s="267"/>
      <c r="G195" s="267"/>
      <c r="H195" s="267"/>
      <c r="I195" s="267"/>
      <c r="J195" s="268"/>
      <c r="K195" s="489"/>
      <c r="L195" s="118"/>
      <c r="M195" s="447"/>
      <c r="N195" s="447"/>
      <c r="O195" s="447"/>
      <c r="P195" s="448"/>
      <c r="Q195" s="119"/>
    </row>
    <row r="196" spans="1:17" ht="17.100000000000001" customHeight="1">
      <c r="A196" s="85"/>
      <c r="C196" s="502"/>
      <c r="D196" s="263"/>
      <c r="E196" s="467"/>
      <c r="F196" s="267"/>
      <c r="G196" s="267"/>
      <c r="H196" s="267"/>
      <c r="I196" s="267"/>
      <c r="J196" s="268"/>
      <c r="K196" s="489"/>
      <c r="L196" s="118"/>
      <c r="M196" s="447"/>
      <c r="N196" s="447"/>
      <c r="O196" s="447"/>
      <c r="P196" s="448"/>
      <c r="Q196" s="119"/>
    </row>
    <row r="197" spans="1:17" ht="17.100000000000001" customHeight="1">
      <c r="A197" s="85"/>
      <c r="C197" s="502"/>
      <c r="D197" s="263"/>
      <c r="E197" s="467"/>
      <c r="F197" s="267"/>
      <c r="G197" s="267"/>
      <c r="H197" s="267"/>
      <c r="I197" s="267"/>
      <c r="J197" s="268"/>
      <c r="K197" s="489"/>
      <c r="L197" s="118"/>
      <c r="M197" s="447"/>
      <c r="N197" s="447"/>
      <c r="O197" s="447"/>
      <c r="P197" s="448"/>
      <c r="Q197" s="119"/>
    </row>
    <row r="198" spans="1:17" ht="17.100000000000001" customHeight="1">
      <c r="A198" s="85"/>
      <c r="C198" s="502"/>
      <c r="D198" s="263"/>
      <c r="E198" s="467"/>
      <c r="F198" s="267"/>
      <c r="G198" s="267"/>
      <c r="H198" s="267"/>
      <c r="I198" s="267"/>
      <c r="J198" s="268"/>
      <c r="K198" s="489"/>
      <c r="L198" s="118"/>
      <c r="M198" s="447"/>
      <c r="N198" s="447"/>
      <c r="O198" s="447"/>
      <c r="P198" s="448"/>
      <c r="Q198" s="119"/>
    </row>
    <row r="199" spans="1:17" ht="17.100000000000001" customHeight="1">
      <c r="A199" s="85"/>
      <c r="C199" s="503"/>
      <c r="D199" s="504"/>
      <c r="E199" s="468"/>
      <c r="F199" s="469"/>
      <c r="G199" s="469"/>
      <c r="H199" s="469"/>
      <c r="I199" s="469"/>
      <c r="J199" s="470"/>
      <c r="K199" s="494"/>
      <c r="L199" s="495"/>
      <c r="M199" s="447"/>
      <c r="N199" s="447"/>
      <c r="O199" s="447"/>
      <c r="P199" s="448"/>
      <c r="Q199" s="119"/>
    </row>
    <row r="200" spans="1:17" ht="155.25" customHeight="1">
      <c r="A200" s="85"/>
      <c r="B200" s="154"/>
      <c r="C200" s="496" t="s">
        <v>692</v>
      </c>
      <c r="D200" s="497"/>
      <c r="E200" s="499">
        <f>PhysFunction!B128</f>
        <v>0</v>
      </c>
      <c r="F200" s="499"/>
      <c r="G200" s="499"/>
      <c r="H200" s="499"/>
      <c r="I200" s="499"/>
      <c r="J200" s="499"/>
      <c r="K200" s="499"/>
      <c r="L200" s="499"/>
      <c r="M200" s="499"/>
      <c r="N200" s="499"/>
      <c r="O200" s="499"/>
      <c r="P200" s="500"/>
      <c r="Q200" s="119"/>
    </row>
    <row r="201" spans="1:17" ht="17.25" customHeight="1">
      <c r="A201" s="85"/>
      <c r="B201" s="154"/>
      <c r="C201" s="482" t="s">
        <v>696</v>
      </c>
      <c r="D201" s="482"/>
      <c r="E201" s="482"/>
      <c r="F201" s="482"/>
      <c r="G201" s="482"/>
      <c r="H201" s="482"/>
      <c r="I201" s="482"/>
      <c r="J201" s="482"/>
      <c r="K201" s="482"/>
      <c r="L201" s="482"/>
      <c r="M201" s="482"/>
      <c r="N201" s="482"/>
      <c r="O201" s="482"/>
      <c r="P201" s="483"/>
      <c r="Q201" s="119"/>
    </row>
    <row r="202" spans="1:17" ht="17.25" customHeight="1">
      <c r="A202" s="85"/>
      <c r="C202" s="477" t="s">
        <v>507</v>
      </c>
      <c r="D202" s="273"/>
      <c r="E202" s="466"/>
      <c r="F202" s="265"/>
      <c r="G202" s="265"/>
      <c r="H202" s="265"/>
      <c r="I202" s="265"/>
      <c r="J202" s="266"/>
      <c r="K202" s="486"/>
      <c r="L202" s="181"/>
      <c r="M202" s="270" t="s">
        <v>689</v>
      </c>
      <c r="N202" s="270"/>
      <c r="O202" s="270"/>
      <c r="P202" s="271"/>
      <c r="Q202" s="119"/>
    </row>
    <row r="203" spans="1:17" ht="17.25" customHeight="1">
      <c r="A203" s="85"/>
      <c r="C203" s="505"/>
      <c r="D203" s="290"/>
      <c r="E203" s="467"/>
      <c r="F203" s="267"/>
      <c r="G203" s="267"/>
      <c r="H203" s="267"/>
      <c r="I203" s="267"/>
      <c r="J203" s="268"/>
      <c r="K203" s="489"/>
      <c r="L203" s="118"/>
      <c r="M203" s="490"/>
      <c r="N203" s="490"/>
      <c r="O203" s="490"/>
      <c r="P203" s="491"/>
      <c r="Q203" s="85"/>
    </row>
    <row r="204" spans="1:17" ht="17.25" customHeight="1">
      <c r="A204" s="85"/>
      <c r="C204" s="505"/>
      <c r="D204" s="290"/>
      <c r="E204" s="467"/>
      <c r="F204" s="267"/>
      <c r="G204" s="267"/>
      <c r="H204" s="267"/>
      <c r="I204" s="267"/>
      <c r="J204" s="268"/>
      <c r="K204" s="489"/>
      <c r="L204" s="118"/>
      <c r="M204" s="447"/>
      <c r="N204" s="447"/>
      <c r="O204" s="447"/>
      <c r="P204" s="448"/>
      <c r="Q204" s="85"/>
    </row>
    <row r="205" spans="1:17" ht="17.25" customHeight="1">
      <c r="A205" s="85"/>
      <c r="C205" s="505"/>
      <c r="D205" s="290"/>
      <c r="E205" s="467"/>
      <c r="F205" s="267"/>
      <c r="G205" s="267"/>
      <c r="H205" s="267"/>
      <c r="I205" s="267"/>
      <c r="J205" s="268"/>
      <c r="K205" s="489"/>
      <c r="L205" s="118"/>
      <c r="M205" s="447"/>
      <c r="N205" s="447"/>
      <c r="O205" s="447"/>
      <c r="P205" s="448"/>
      <c r="Q205" s="85"/>
    </row>
    <row r="206" spans="1:17" ht="17.25" customHeight="1">
      <c r="A206" s="85"/>
      <c r="C206" s="505"/>
      <c r="D206" s="290"/>
      <c r="E206" s="467"/>
      <c r="F206" s="267"/>
      <c r="G206" s="267"/>
      <c r="H206" s="267"/>
      <c r="I206" s="267"/>
      <c r="J206" s="268"/>
      <c r="K206" s="489"/>
      <c r="L206" s="118"/>
      <c r="M206" s="447"/>
      <c r="N206" s="447"/>
      <c r="O206" s="447"/>
      <c r="P206" s="448"/>
      <c r="Q206" s="85"/>
    </row>
    <row r="207" spans="1:17" ht="17.25" customHeight="1">
      <c r="A207" s="85"/>
      <c r="C207" s="505"/>
      <c r="D207" s="290"/>
      <c r="E207" s="467"/>
      <c r="F207" s="267"/>
      <c r="G207" s="267"/>
      <c r="H207" s="267"/>
      <c r="I207" s="267"/>
      <c r="J207" s="268"/>
      <c r="K207" s="489"/>
      <c r="L207" s="118"/>
      <c r="M207" s="447"/>
      <c r="N207" s="447"/>
      <c r="O207" s="447"/>
      <c r="P207" s="448"/>
      <c r="Q207" s="85"/>
    </row>
    <row r="208" spans="1:17" ht="17.25" customHeight="1">
      <c r="A208" s="85"/>
      <c r="C208" s="505"/>
      <c r="D208" s="290"/>
      <c r="E208" s="467"/>
      <c r="F208" s="267"/>
      <c r="G208" s="267"/>
      <c r="H208" s="267"/>
      <c r="I208" s="267"/>
      <c r="J208" s="268"/>
      <c r="K208" s="489"/>
      <c r="L208" s="118"/>
      <c r="M208" s="447"/>
      <c r="N208" s="447"/>
      <c r="O208" s="447"/>
      <c r="P208" s="448"/>
      <c r="Q208" s="85"/>
    </row>
    <row r="209" spans="1:17" ht="17.25" customHeight="1">
      <c r="A209" s="85"/>
      <c r="C209" s="505"/>
      <c r="D209" s="290"/>
      <c r="E209" s="467"/>
      <c r="F209" s="267"/>
      <c r="G209" s="267"/>
      <c r="H209" s="267"/>
      <c r="I209" s="267"/>
      <c r="J209" s="268"/>
      <c r="K209" s="489"/>
      <c r="L209" s="118"/>
      <c r="M209" s="447"/>
      <c r="N209" s="447"/>
      <c r="O209" s="447"/>
      <c r="P209" s="448"/>
      <c r="Q209" s="85"/>
    </row>
    <row r="210" spans="1:17" ht="17.25" customHeight="1">
      <c r="A210" s="85"/>
      <c r="C210" s="506"/>
      <c r="D210" s="507"/>
      <c r="E210" s="468"/>
      <c r="F210" s="469"/>
      <c r="G210" s="469"/>
      <c r="H210" s="469"/>
      <c r="I210" s="469"/>
      <c r="J210" s="470"/>
      <c r="K210" s="494"/>
      <c r="L210" s="495"/>
      <c r="M210" s="447"/>
      <c r="N210" s="447"/>
      <c r="O210" s="447"/>
      <c r="P210" s="448"/>
      <c r="Q210" s="85"/>
    </row>
    <row r="211" spans="1:17" ht="17.25" customHeight="1">
      <c r="A211" s="85"/>
      <c r="C211" s="501" t="s">
        <v>697</v>
      </c>
      <c r="D211" s="269"/>
      <c r="E211" s="466"/>
      <c r="F211" s="265"/>
      <c r="G211" s="265"/>
      <c r="H211" s="265"/>
      <c r="I211" s="265"/>
      <c r="J211" s="266"/>
      <c r="K211" s="486"/>
      <c r="L211" s="181"/>
      <c r="M211" s="270" t="s">
        <v>689</v>
      </c>
      <c r="N211" s="270"/>
      <c r="O211" s="270"/>
      <c r="P211" s="271"/>
      <c r="Q211" s="85"/>
    </row>
    <row r="212" spans="1:17" ht="17.25" customHeight="1">
      <c r="A212" s="85"/>
      <c r="C212" s="502"/>
      <c r="D212" s="263"/>
      <c r="E212" s="467"/>
      <c r="F212" s="267"/>
      <c r="G212" s="267"/>
      <c r="H212" s="267"/>
      <c r="I212" s="267"/>
      <c r="J212" s="268"/>
      <c r="K212" s="489"/>
      <c r="L212" s="118"/>
      <c r="M212" s="490"/>
      <c r="N212" s="490"/>
      <c r="O212" s="490"/>
      <c r="P212" s="491"/>
      <c r="Q212" s="85"/>
    </row>
    <row r="213" spans="1:17" ht="17.25" customHeight="1">
      <c r="A213" s="85"/>
      <c r="C213" s="502"/>
      <c r="D213" s="263"/>
      <c r="E213" s="467"/>
      <c r="F213" s="267"/>
      <c r="G213" s="267"/>
      <c r="H213" s="267"/>
      <c r="I213" s="267"/>
      <c r="J213" s="268"/>
      <c r="K213" s="489"/>
      <c r="L213" s="118"/>
      <c r="M213" s="447"/>
      <c r="N213" s="447"/>
      <c r="O213" s="447"/>
      <c r="P213" s="448"/>
      <c r="Q213" s="85"/>
    </row>
    <row r="214" spans="1:17" ht="17.25" customHeight="1">
      <c r="A214" s="85"/>
      <c r="C214" s="502"/>
      <c r="D214" s="263"/>
      <c r="E214" s="467"/>
      <c r="F214" s="267"/>
      <c r="G214" s="267"/>
      <c r="H214" s="267"/>
      <c r="I214" s="267"/>
      <c r="J214" s="268"/>
      <c r="K214" s="489"/>
      <c r="L214" s="118"/>
      <c r="M214" s="447"/>
      <c r="N214" s="447"/>
      <c r="O214" s="447"/>
      <c r="P214" s="448"/>
      <c r="Q214" s="85"/>
    </row>
    <row r="215" spans="1:17" ht="17.25" customHeight="1">
      <c r="A215" s="85"/>
      <c r="C215" s="502"/>
      <c r="D215" s="263"/>
      <c r="E215" s="467"/>
      <c r="F215" s="267"/>
      <c r="G215" s="267"/>
      <c r="H215" s="267"/>
      <c r="I215" s="267"/>
      <c r="J215" s="268"/>
      <c r="K215" s="489"/>
      <c r="L215" s="118"/>
      <c r="M215" s="447"/>
      <c r="N215" s="447"/>
      <c r="O215" s="447"/>
      <c r="P215" s="448"/>
      <c r="Q215" s="85"/>
    </row>
    <row r="216" spans="1:17" ht="17.25" customHeight="1">
      <c r="A216" s="85"/>
      <c r="C216" s="502"/>
      <c r="D216" s="263"/>
      <c r="E216" s="467"/>
      <c r="F216" s="267"/>
      <c r="G216" s="267"/>
      <c r="H216" s="267"/>
      <c r="I216" s="267"/>
      <c r="J216" s="268"/>
      <c r="K216" s="489"/>
      <c r="L216" s="118"/>
      <c r="M216" s="447"/>
      <c r="N216" s="447"/>
      <c r="O216" s="447"/>
      <c r="P216" s="448"/>
      <c r="Q216" s="85"/>
    </row>
    <row r="217" spans="1:17" ht="17.25" customHeight="1">
      <c r="A217" s="85"/>
      <c r="C217" s="502"/>
      <c r="D217" s="263"/>
      <c r="E217" s="467"/>
      <c r="F217" s="267"/>
      <c r="G217" s="267"/>
      <c r="H217" s="267"/>
      <c r="I217" s="267"/>
      <c r="J217" s="268"/>
      <c r="K217" s="489"/>
      <c r="L217" s="118"/>
      <c r="M217" s="447"/>
      <c r="N217" s="447"/>
      <c r="O217" s="447"/>
      <c r="P217" s="448"/>
      <c r="Q217" s="85"/>
    </row>
    <row r="218" spans="1:17" ht="17.25" customHeight="1">
      <c r="A218" s="85"/>
      <c r="C218" s="502"/>
      <c r="D218" s="263"/>
      <c r="E218" s="467"/>
      <c r="F218" s="267"/>
      <c r="G218" s="267"/>
      <c r="H218" s="267"/>
      <c r="I218" s="267"/>
      <c r="J218" s="268"/>
      <c r="K218" s="489"/>
      <c r="L218" s="118"/>
      <c r="M218" s="447"/>
      <c r="N218" s="447"/>
      <c r="O218" s="447"/>
      <c r="P218" s="448"/>
      <c r="Q218" s="85"/>
    </row>
    <row r="219" spans="1:17" ht="17.25" customHeight="1">
      <c r="A219" s="85"/>
      <c r="C219" s="503"/>
      <c r="D219" s="504"/>
      <c r="E219" s="468"/>
      <c r="F219" s="469"/>
      <c r="G219" s="469"/>
      <c r="H219" s="469"/>
      <c r="I219" s="469"/>
      <c r="J219" s="470"/>
      <c r="K219" s="494"/>
      <c r="L219" s="495"/>
      <c r="M219" s="447"/>
      <c r="N219" s="447"/>
      <c r="O219" s="447"/>
      <c r="P219" s="448"/>
      <c r="Q219" s="85"/>
    </row>
    <row r="220" spans="1:17" ht="17.25" customHeight="1">
      <c r="A220" s="85"/>
      <c r="C220" s="477" t="s">
        <v>698</v>
      </c>
      <c r="D220" s="273"/>
      <c r="E220" s="508"/>
      <c r="F220" s="182"/>
      <c r="G220" s="182"/>
      <c r="H220" s="182"/>
      <c r="I220" s="182"/>
      <c r="J220" s="183"/>
      <c r="K220" s="486"/>
      <c r="L220" s="181"/>
      <c r="M220" s="270" t="s">
        <v>689</v>
      </c>
      <c r="N220" s="270"/>
      <c r="O220" s="270"/>
      <c r="P220" s="271"/>
      <c r="Q220" s="85"/>
    </row>
    <row r="221" spans="1:17" ht="17.25" customHeight="1">
      <c r="A221" s="85"/>
      <c r="C221" s="505"/>
      <c r="D221" s="290"/>
      <c r="E221" s="467"/>
      <c r="F221" s="267"/>
      <c r="G221" s="267"/>
      <c r="H221" s="267"/>
      <c r="I221" s="267"/>
      <c r="J221" s="268"/>
      <c r="K221" s="489"/>
      <c r="L221" s="118"/>
      <c r="M221" s="490"/>
      <c r="N221" s="490"/>
      <c r="O221" s="490"/>
      <c r="P221" s="491"/>
      <c r="Q221" s="85"/>
    </row>
    <row r="222" spans="1:17" ht="17.25" customHeight="1">
      <c r="A222" s="85"/>
      <c r="C222" s="505"/>
      <c r="D222" s="290"/>
      <c r="E222" s="467"/>
      <c r="F222" s="267"/>
      <c r="G222" s="267"/>
      <c r="H222" s="267"/>
      <c r="I222" s="267"/>
      <c r="J222" s="268"/>
      <c r="K222" s="489"/>
      <c r="L222" s="118"/>
      <c r="M222" s="447"/>
      <c r="N222" s="447"/>
      <c r="O222" s="447"/>
      <c r="P222" s="448"/>
      <c r="Q222" s="85"/>
    </row>
    <row r="223" spans="1:17" ht="17.25" customHeight="1">
      <c r="A223" s="85"/>
      <c r="C223" s="505"/>
      <c r="D223" s="290"/>
      <c r="E223" s="467"/>
      <c r="F223" s="267"/>
      <c r="G223" s="267"/>
      <c r="H223" s="267"/>
      <c r="I223" s="267"/>
      <c r="J223" s="268"/>
      <c r="K223" s="489"/>
      <c r="L223" s="118"/>
      <c r="M223" s="447"/>
      <c r="N223" s="447"/>
      <c r="O223" s="447"/>
      <c r="P223" s="448"/>
      <c r="Q223" s="85"/>
    </row>
    <row r="224" spans="1:17" ht="17.25" customHeight="1">
      <c r="A224" s="85"/>
      <c r="C224" s="505"/>
      <c r="D224" s="290"/>
      <c r="E224" s="467"/>
      <c r="F224" s="267"/>
      <c r="G224" s="267"/>
      <c r="H224" s="267"/>
      <c r="I224" s="267"/>
      <c r="J224" s="268"/>
      <c r="K224" s="489"/>
      <c r="L224" s="118"/>
      <c r="M224" s="447"/>
      <c r="N224" s="447"/>
      <c r="O224" s="447"/>
      <c r="P224" s="448"/>
      <c r="Q224" s="85"/>
    </row>
    <row r="225" spans="1:17" ht="17.25" customHeight="1">
      <c r="A225" s="85"/>
      <c r="C225" s="505"/>
      <c r="D225" s="290"/>
      <c r="E225" s="467"/>
      <c r="F225" s="267"/>
      <c r="G225" s="267"/>
      <c r="H225" s="267"/>
      <c r="I225" s="267"/>
      <c r="J225" s="268"/>
      <c r="K225" s="489"/>
      <c r="L225" s="118"/>
      <c r="M225" s="447"/>
      <c r="N225" s="447"/>
      <c r="O225" s="447"/>
      <c r="P225" s="448"/>
      <c r="Q225" s="85"/>
    </row>
    <row r="226" spans="1:17" ht="17.25" customHeight="1">
      <c r="A226" s="85"/>
      <c r="C226" s="505"/>
      <c r="D226" s="290"/>
      <c r="E226" s="467"/>
      <c r="F226" s="267"/>
      <c r="G226" s="267"/>
      <c r="H226" s="267"/>
      <c r="I226" s="267"/>
      <c r="J226" s="268"/>
      <c r="K226" s="489"/>
      <c r="L226" s="118"/>
      <c r="M226" s="447"/>
      <c r="N226" s="447"/>
      <c r="O226" s="447"/>
      <c r="P226" s="448"/>
      <c r="Q226" s="85"/>
    </row>
    <row r="227" spans="1:17" ht="17.25" customHeight="1">
      <c r="A227" s="85"/>
      <c r="C227" s="505"/>
      <c r="D227" s="290"/>
      <c r="E227" s="467"/>
      <c r="F227" s="267"/>
      <c r="G227" s="267"/>
      <c r="H227" s="267"/>
      <c r="I227" s="267"/>
      <c r="J227" s="268"/>
      <c r="K227" s="489"/>
      <c r="L227" s="118"/>
      <c r="M227" s="447"/>
      <c r="N227" s="447"/>
      <c r="O227" s="447"/>
      <c r="P227" s="448"/>
      <c r="Q227" s="85"/>
    </row>
    <row r="228" spans="1:17" ht="17.25" customHeight="1">
      <c r="A228" s="85"/>
      <c r="C228" s="506"/>
      <c r="D228" s="507"/>
      <c r="E228" s="468"/>
      <c r="F228" s="469"/>
      <c r="G228" s="469"/>
      <c r="H228" s="469"/>
      <c r="I228" s="469"/>
      <c r="J228" s="470"/>
      <c r="K228" s="494"/>
      <c r="L228" s="495"/>
      <c r="M228" s="447"/>
      <c r="N228" s="447"/>
      <c r="O228" s="447"/>
      <c r="P228" s="448"/>
      <c r="Q228" s="85"/>
    </row>
    <row r="229" spans="1:17" ht="17.25" customHeight="1">
      <c r="A229" s="85"/>
      <c r="C229" s="477" t="s">
        <v>699</v>
      </c>
      <c r="D229" s="273"/>
      <c r="E229" s="466"/>
      <c r="F229" s="265"/>
      <c r="G229" s="265"/>
      <c r="H229" s="265"/>
      <c r="I229" s="265"/>
      <c r="J229" s="266"/>
      <c r="K229" s="486"/>
      <c r="L229" s="181"/>
      <c r="M229" s="270" t="s">
        <v>689</v>
      </c>
      <c r="N229" s="270"/>
      <c r="O229" s="270"/>
      <c r="P229" s="271"/>
      <c r="Q229" s="85"/>
    </row>
    <row r="230" spans="1:17" ht="17.25" customHeight="1">
      <c r="A230" s="85"/>
      <c r="C230" s="505"/>
      <c r="D230" s="290"/>
      <c r="E230" s="467"/>
      <c r="F230" s="267"/>
      <c r="G230" s="267"/>
      <c r="H230" s="267"/>
      <c r="I230" s="267"/>
      <c r="J230" s="268"/>
      <c r="K230" s="489"/>
      <c r="L230" s="118"/>
      <c r="M230" s="490"/>
      <c r="N230" s="490"/>
      <c r="O230" s="490"/>
      <c r="P230" s="491"/>
      <c r="Q230" s="85"/>
    </row>
    <row r="231" spans="1:17" ht="17.25" customHeight="1">
      <c r="A231" s="85"/>
      <c r="B231" s="86"/>
      <c r="C231" s="505"/>
      <c r="D231" s="290"/>
      <c r="E231" s="467"/>
      <c r="F231" s="267"/>
      <c r="G231" s="267"/>
      <c r="H231" s="267"/>
      <c r="I231" s="267"/>
      <c r="J231" s="268"/>
      <c r="K231" s="489"/>
      <c r="L231" s="118"/>
      <c r="M231" s="447"/>
      <c r="N231" s="447"/>
      <c r="O231" s="447"/>
      <c r="P231" s="448"/>
      <c r="Q231" s="85"/>
    </row>
    <row r="232" spans="1:17" ht="17.25" customHeight="1">
      <c r="A232" s="85"/>
      <c r="C232" s="505"/>
      <c r="D232" s="290"/>
      <c r="E232" s="467"/>
      <c r="F232" s="267"/>
      <c r="G232" s="267"/>
      <c r="H232" s="267"/>
      <c r="I232" s="267"/>
      <c r="J232" s="268"/>
      <c r="K232" s="489"/>
      <c r="L232" s="118"/>
      <c r="M232" s="447"/>
      <c r="N232" s="447"/>
      <c r="O232" s="447"/>
      <c r="P232" s="448"/>
      <c r="Q232" s="85"/>
    </row>
    <row r="233" spans="1:17" ht="17.25" customHeight="1">
      <c r="A233" s="85"/>
      <c r="C233" s="505"/>
      <c r="D233" s="290"/>
      <c r="E233" s="467"/>
      <c r="F233" s="267"/>
      <c r="G233" s="267"/>
      <c r="H233" s="267"/>
      <c r="I233" s="267"/>
      <c r="J233" s="268"/>
      <c r="K233" s="489"/>
      <c r="L233" s="118"/>
      <c r="M233" s="447"/>
      <c r="N233" s="447"/>
      <c r="O233" s="447"/>
      <c r="P233" s="448"/>
      <c r="Q233" s="85"/>
    </row>
    <row r="234" spans="1:17" ht="17.25" customHeight="1">
      <c r="A234" s="85"/>
      <c r="C234" s="505"/>
      <c r="D234" s="290"/>
      <c r="E234" s="467"/>
      <c r="F234" s="267"/>
      <c r="G234" s="267"/>
      <c r="H234" s="267"/>
      <c r="I234" s="267"/>
      <c r="J234" s="268"/>
      <c r="K234" s="489"/>
      <c r="L234" s="118"/>
      <c r="M234" s="447"/>
      <c r="N234" s="447"/>
      <c r="O234" s="447"/>
      <c r="P234" s="448"/>
      <c r="Q234" s="85"/>
    </row>
    <row r="235" spans="1:17" ht="17.25" customHeight="1">
      <c r="A235" s="85"/>
      <c r="C235" s="505"/>
      <c r="D235" s="290"/>
      <c r="E235" s="467"/>
      <c r="F235" s="267"/>
      <c r="G235" s="267"/>
      <c r="H235" s="267"/>
      <c r="I235" s="267"/>
      <c r="J235" s="268"/>
      <c r="K235" s="489"/>
      <c r="L235" s="118"/>
      <c r="M235" s="447"/>
      <c r="N235" s="447"/>
      <c r="O235" s="447"/>
      <c r="P235" s="448"/>
      <c r="Q235" s="85"/>
    </row>
    <row r="236" spans="1:17" ht="17.25" customHeight="1">
      <c r="A236" s="85"/>
      <c r="C236" s="505"/>
      <c r="D236" s="290"/>
      <c r="E236" s="467"/>
      <c r="F236" s="267"/>
      <c r="G236" s="267"/>
      <c r="H236" s="267"/>
      <c r="I236" s="267"/>
      <c r="J236" s="268"/>
      <c r="K236" s="489"/>
      <c r="L236" s="118"/>
      <c r="M236" s="447"/>
      <c r="N236" s="447"/>
      <c r="O236" s="447"/>
      <c r="P236" s="448"/>
      <c r="Q236" s="85"/>
    </row>
    <row r="237" spans="1:17" ht="17.25" customHeight="1">
      <c r="A237" s="85"/>
      <c r="C237" s="506"/>
      <c r="D237" s="507"/>
      <c r="E237" s="468"/>
      <c r="F237" s="469"/>
      <c r="G237" s="469"/>
      <c r="H237" s="469"/>
      <c r="I237" s="469"/>
      <c r="J237" s="470"/>
      <c r="K237" s="494"/>
      <c r="L237" s="495"/>
      <c r="M237" s="447"/>
      <c r="N237" s="447"/>
      <c r="O237" s="447"/>
      <c r="P237" s="448"/>
      <c r="Q237" s="85"/>
    </row>
    <row r="238" spans="1:17" ht="17.25" customHeight="1">
      <c r="A238" s="85"/>
      <c r="B238" s="86"/>
      <c r="C238" s="501" t="s">
        <v>700</v>
      </c>
      <c r="D238" s="269"/>
      <c r="E238" s="466"/>
      <c r="F238" s="265"/>
      <c r="G238" s="265"/>
      <c r="H238" s="265"/>
      <c r="I238" s="265"/>
      <c r="J238" s="266"/>
      <c r="K238" s="486"/>
      <c r="L238" s="181"/>
      <c r="M238" s="270" t="s">
        <v>689</v>
      </c>
      <c r="N238" s="270"/>
      <c r="O238" s="270"/>
      <c r="P238" s="271"/>
      <c r="Q238" s="85"/>
    </row>
    <row r="239" spans="1:17" ht="17.25" customHeight="1">
      <c r="A239" s="85"/>
      <c r="B239" s="154"/>
      <c r="C239" s="502"/>
      <c r="D239" s="263"/>
      <c r="E239" s="467"/>
      <c r="F239" s="267"/>
      <c r="G239" s="267"/>
      <c r="H239" s="267"/>
      <c r="I239" s="267"/>
      <c r="J239" s="268"/>
      <c r="K239" s="489"/>
      <c r="L239" s="118"/>
      <c r="M239" s="490"/>
      <c r="N239" s="490"/>
      <c r="O239" s="490"/>
      <c r="P239" s="491"/>
      <c r="Q239" s="85"/>
    </row>
    <row r="240" spans="1:17" ht="17.25" customHeight="1">
      <c r="A240" s="85"/>
      <c r="C240" s="502"/>
      <c r="D240" s="263"/>
      <c r="E240" s="467"/>
      <c r="F240" s="267"/>
      <c r="G240" s="267"/>
      <c r="H240" s="267"/>
      <c r="I240" s="267"/>
      <c r="J240" s="268"/>
      <c r="K240" s="489"/>
      <c r="L240" s="118"/>
      <c r="M240" s="447"/>
      <c r="N240" s="447"/>
      <c r="O240" s="447"/>
      <c r="P240" s="448"/>
      <c r="Q240" s="85"/>
    </row>
    <row r="241" spans="1:17" ht="17.25" customHeight="1">
      <c r="A241" s="85"/>
      <c r="C241" s="502"/>
      <c r="D241" s="263"/>
      <c r="E241" s="467"/>
      <c r="F241" s="267"/>
      <c r="G241" s="267"/>
      <c r="H241" s="267"/>
      <c r="I241" s="267"/>
      <c r="J241" s="268"/>
      <c r="K241" s="489"/>
      <c r="L241" s="118"/>
      <c r="M241" s="447"/>
      <c r="N241" s="447"/>
      <c r="O241" s="447"/>
      <c r="P241" s="448"/>
      <c r="Q241" s="85"/>
    </row>
    <row r="242" spans="1:17" ht="17.25" customHeight="1">
      <c r="A242" s="85"/>
      <c r="C242" s="502"/>
      <c r="D242" s="263"/>
      <c r="E242" s="467"/>
      <c r="F242" s="267"/>
      <c r="G242" s="267"/>
      <c r="H242" s="267"/>
      <c r="I242" s="267"/>
      <c r="J242" s="268"/>
      <c r="K242" s="489"/>
      <c r="L242" s="118"/>
      <c r="M242" s="447"/>
      <c r="N242" s="447"/>
      <c r="O242" s="447"/>
      <c r="P242" s="448"/>
      <c r="Q242" s="85"/>
    </row>
    <row r="243" spans="1:17" ht="17.25" customHeight="1">
      <c r="A243" s="85"/>
      <c r="C243" s="502"/>
      <c r="D243" s="263"/>
      <c r="E243" s="467"/>
      <c r="F243" s="267"/>
      <c r="G243" s="267"/>
      <c r="H243" s="267"/>
      <c r="I243" s="267"/>
      <c r="J243" s="268"/>
      <c r="K243" s="489"/>
      <c r="L243" s="118"/>
      <c r="M243" s="447"/>
      <c r="N243" s="447"/>
      <c r="O243" s="447"/>
      <c r="P243" s="448"/>
      <c r="Q243" s="85"/>
    </row>
    <row r="244" spans="1:17" ht="17.25" customHeight="1">
      <c r="A244" s="85"/>
      <c r="C244" s="502"/>
      <c r="D244" s="263"/>
      <c r="E244" s="467"/>
      <c r="F244" s="267"/>
      <c r="G244" s="267"/>
      <c r="H244" s="267"/>
      <c r="I244" s="267"/>
      <c r="J244" s="268"/>
      <c r="K244" s="489"/>
      <c r="L244" s="118"/>
      <c r="M244" s="447"/>
      <c r="N244" s="447"/>
      <c r="O244" s="447"/>
      <c r="P244" s="448"/>
      <c r="Q244" s="85"/>
    </row>
    <row r="245" spans="1:17" ht="17.25" customHeight="1">
      <c r="A245" s="85"/>
      <c r="C245" s="502"/>
      <c r="D245" s="263"/>
      <c r="E245" s="467"/>
      <c r="F245" s="267"/>
      <c r="G245" s="267"/>
      <c r="H245" s="267"/>
      <c r="I245" s="267"/>
      <c r="J245" s="268"/>
      <c r="K245" s="489"/>
      <c r="L245" s="118"/>
      <c r="M245" s="447"/>
      <c r="N245" s="447"/>
      <c r="O245" s="447"/>
      <c r="P245" s="448"/>
      <c r="Q245" s="85"/>
    </row>
    <row r="246" spans="1:17" ht="17.25" customHeight="1">
      <c r="A246" s="85"/>
      <c r="C246" s="503"/>
      <c r="D246" s="504"/>
      <c r="E246" s="468"/>
      <c r="F246" s="469"/>
      <c r="G246" s="469"/>
      <c r="H246" s="469"/>
      <c r="I246" s="469"/>
      <c r="J246" s="470"/>
      <c r="K246" s="494"/>
      <c r="L246" s="495"/>
      <c r="M246" s="447"/>
      <c r="N246" s="447"/>
      <c r="O246" s="447"/>
      <c r="P246" s="448"/>
      <c r="Q246" s="85"/>
    </row>
    <row r="247" spans="1:17" ht="17.25" customHeight="1">
      <c r="A247" s="85"/>
      <c r="B247" s="86"/>
      <c r="C247" s="501" t="s">
        <v>30</v>
      </c>
      <c r="D247" s="269"/>
      <c r="E247" s="466"/>
      <c r="F247" s="265"/>
      <c r="G247" s="265"/>
      <c r="H247" s="265"/>
      <c r="I247" s="265"/>
      <c r="J247" s="266"/>
      <c r="K247" s="486"/>
      <c r="L247" s="181"/>
      <c r="M247" s="270" t="s">
        <v>689</v>
      </c>
      <c r="N247" s="270"/>
      <c r="O247" s="270"/>
      <c r="P247" s="271"/>
      <c r="Q247" s="85"/>
    </row>
    <row r="248" spans="1:17" ht="17.25" customHeight="1">
      <c r="A248" s="85"/>
      <c r="C248" s="502"/>
      <c r="D248" s="263"/>
      <c r="E248" s="467"/>
      <c r="F248" s="267"/>
      <c r="G248" s="267"/>
      <c r="H248" s="267"/>
      <c r="I248" s="267"/>
      <c r="J248" s="268"/>
      <c r="K248" s="489"/>
      <c r="L248" s="118"/>
      <c r="M248" s="490"/>
      <c r="N248" s="490"/>
      <c r="O248" s="490"/>
      <c r="P248" s="491"/>
      <c r="Q248" s="85"/>
    </row>
    <row r="249" spans="1:17" ht="17.25" customHeight="1">
      <c r="A249" s="85"/>
      <c r="C249" s="502"/>
      <c r="D249" s="263"/>
      <c r="E249" s="467"/>
      <c r="F249" s="267"/>
      <c r="G249" s="267"/>
      <c r="H249" s="267"/>
      <c r="I249" s="267"/>
      <c r="J249" s="268"/>
      <c r="K249" s="489"/>
      <c r="L249" s="118"/>
      <c r="M249" s="447"/>
      <c r="N249" s="447"/>
      <c r="O249" s="447"/>
      <c r="P249" s="448"/>
      <c r="Q249" s="85"/>
    </row>
    <row r="250" spans="1:17" ht="17.25" customHeight="1">
      <c r="A250" s="85"/>
      <c r="C250" s="502"/>
      <c r="D250" s="263"/>
      <c r="E250" s="467"/>
      <c r="F250" s="267"/>
      <c r="G250" s="267"/>
      <c r="H250" s="267"/>
      <c r="I250" s="267"/>
      <c r="J250" s="268"/>
      <c r="K250" s="489"/>
      <c r="L250" s="118"/>
      <c r="M250" s="447"/>
      <c r="N250" s="447"/>
      <c r="O250" s="447"/>
      <c r="P250" s="448"/>
      <c r="Q250" s="85"/>
    </row>
    <row r="251" spans="1:17" ht="17.25" customHeight="1">
      <c r="A251" s="85"/>
      <c r="C251" s="502"/>
      <c r="D251" s="263"/>
      <c r="E251" s="467"/>
      <c r="F251" s="267"/>
      <c r="G251" s="267"/>
      <c r="H251" s="267"/>
      <c r="I251" s="267"/>
      <c r="J251" s="268"/>
      <c r="K251" s="489"/>
      <c r="L251" s="118"/>
      <c r="M251" s="447"/>
      <c r="N251" s="447"/>
      <c r="O251" s="447"/>
      <c r="P251" s="448"/>
      <c r="Q251" s="85"/>
    </row>
    <row r="252" spans="1:17" ht="17.25" customHeight="1">
      <c r="A252" s="85"/>
      <c r="C252" s="502"/>
      <c r="D252" s="263"/>
      <c r="E252" s="467"/>
      <c r="F252" s="267"/>
      <c r="G252" s="267"/>
      <c r="H252" s="267"/>
      <c r="I252" s="267"/>
      <c r="J252" s="268"/>
      <c r="K252" s="489"/>
      <c r="L252" s="118"/>
      <c r="M252" s="447"/>
      <c r="N252" s="447"/>
      <c r="O252" s="447"/>
      <c r="P252" s="448"/>
      <c r="Q252" s="85"/>
    </row>
    <row r="253" spans="1:17" ht="17.25" customHeight="1">
      <c r="A253" s="85"/>
      <c r="C253" s="502"/>
      <c r="D253" s="263"/>
      <c r="E253" s="467"/>
      <c r="F253" s="267"/>
      <c r="G253" s="267"/>
      <c r="H253" s="267"/>
      <c r="I253" s="267"/>
      <c r="J253" s="268"/>
      <c r="K253" s="489"/>
      <c r="L253" s="118"/>
      <c r="M253" s="447"/>
      <c r="N253" s="447"/>
      <c r="O253" s="447"/>
      <c r="P253" s="448"/>
      <c r="Q253" s="85"/>
    </row>
    <row r="254" spans="1:17" ht="17.25" customHeight="1">
      <c r="A254" s="85"/>
      <c r="C254" s="502"/>
      <c r="D254" s="263"/>
      <c r="E254" s="467"/>
      <c r="F254" s="267"/>
      <c r="G254" s="267"/>
      <c r="H254" s="267"/>
      <c r="I254" s="267"/>
      <c r="J254" s="268"/>
      <c r="K254" s="489"/>
      <c r="L254" s="118"/>
      <c r="M254" s="447"/>
      <c r="N254" s="447"/>
      <c r="O254" s="447"/>
      <c r="P254" s="448"/>
      <c r="Q254" s="85"/>
    </row>
    <row r="255" spans="1:17" ht="17.25" customHeight="1">
      <c r="A255" s="85"/>
      <c r="C255" s="503"/>
      <c r="D255" s="504"/>
      <c r="E255" s="468"/>
      <c r="F255" s="469"/>
      <c r="G255" s="469"/>
      <c r="H255" s="469"/>
      <c r="I255" s="469"/>
      <c r="J255" s="470"/>
      <c r="K255" s="494"/>
      <c r="L255" s="495"/>
      <c r="M255" s="447"/>
      <c r="N255" s="447"/>
      <c r="O255" s="447"/>
      <c r="P255" s="448"/>
      <c r="Q255" s="85"/>
    </row>
    <row r="256" spans="1:17" ht="17.25" customHeight="1">
      <c r="A256" s="85"/>
      <c r="C256" s="473"/>
      <c r="D256" s="473"/>
      <c r="Q256" s="85"/>
    </row>
    <row r="257" spans="1:35" ht="34.5" customHeight="1">
      <c r="A257" s="85"/>
      <c r="B257" s="154"/>
      <c r="C257" s="461" t="s">
        <v>701</v>
      </c>
      <c r="D257" s="461"/>
      <c r="E257" s="461"/>
      <c r="F257" s="461"/>
      <c r="G257" s="461"/>
      <c r="H257" s="461"/>
      <c r="I257" s="461"/>
      <c r="J257" s="461"/>
      <c r="K257" s="461"/>
      <c r="L257" s="461"/>
      <c r="M257" s="461"/>
      <c r="N257" s="461"/>
      <c r="O257" s="461"/>
      <c r="P257" s="462"/>
      <c r="Q257" s="85"/>
    </row>
    <row r="258" spans="1:35" s="113" customFormat="1" ht="17.25" customHeight="1">
      <c r="A258" s="87"/>
      <c r="C258" s="477" t="s">
        <v>702</v>
      </c>
      <c r="D258" s="272"/>
      <c r="E258" s="272"/>
      <c r="F258" s="272"/>
      <c r="G258" s="272"/>
      <c r="H258" s="272"/>
      <c r="I258" s="272"/>
      <c r="J258" s="272"/>
      <c r="K258" s="272"/>
      <c r="L258" s="272"/>
      <c r="M258" s="272"/>
      <c r="N258" s="272"/>
      <c r="O258" s="272"/>
      <c r="P258" s="273"/>
      <c r="Q258" s="156"/>
      <c r="S258" s="149"/>
      <c r="T258" s="149"/>
      <c r="U258" s="128"/>
      <c r="V258" s="128"/>
      <c r="W258" s="128"/>
      <c r="X258" s="128"/>
      <c r="Y258" s="128"/>
      <c r="Z258" s="129"/>
      <c r="AA258" s="129"/>
      <c r="AB258" s="129"/>
      <c r="AC258" s="129"/>
      <c r="AD258" s="129"/>
      <c r="AE258" s="129"/>
      <c r="AF258" s="129"/>
      <c r="AG258" s="129"/>
      <c r="AH258" s="129"/>
      <c r="AI258" s="129"/>
    </row>
    <row r="259" spans="1:35" s="113" customFormat="1" ht="17.25" customHeight="1">
      <c r="A259" s="87"/>
      <c r="C259" s="471" t="s">
        <v>703</v>
      </c>
      <c r="D259" s="472"/>
      <c r="E259" s="471" t="s">
        <v>704</v>
      </c>
      <c r="F259" s="473"/>
      <c r="G259" s="472"/>
      <c r="H259" s="471" t="s">
        <v>705</v>
      </c>
      <c r="I259" s="473"/>
      <c r="J259" s="473"/>
      <c r="K259" s="479"/>
      <c r="L259" s="479"/>
      <c r="M259" s="479"/>
      <c r="N259" s="479"/>
      <c r="O259" s="479"/>
      <c r="P259" s="480"/>
      <c r="Q259" s="120"/>
      <c r="S259" s="149"/>
      <c r="T259" s="149"/>
      <c r="U259" s="128"/>
      <c r="V259" s="128"/>
      <c r="W259" s="128"/>
      <c r="X259" s="128"/>
      <c r="Y259" s="128"/>
      <c r="Z259" s="129"/>
      <c r="AA259" s="129"/>
      <c r="AB259" s="129"/>
      <c r="AC259" s="129"/>
      <c r="AD259" s="129"/>
      <c r="AE259" s="129"/>
      <c r="AF259" s="129"/>
      <c r="AG259" s="129"/>
      <c r="AH259" s="129"/>
      <c r="AI259" s="129"/>
    </row>
    <row r="260" spans="1:35" s="113" customFormat="1" ht="92.1" customHeight="1">
      <c r="A260" s="87"/>
      <c r="B260" s="157"/>
      <c r="C260" s="459"/>
      <c r="D260" s="509"/>
      <c r="E260" s="458"/>
      <c r="F260" s="459"/>
      <c r="G260" s="509"/>
      <c r="H260" s="458"/>
      <c r="I260" s="459"/>
      <c r="J260" s="459"/>
      <c r="K260" s="459"/>
      <c r="L260" s="459"/>
      <c r="M260" s="459"/>
      <c r="N260" s="459"/>
      <c r="O260" s="459"/>
      <c r="P260" s="509"/>
      <c r="Q260" s="120"/>
      <c r="S260" s="149"/>
      <c r="T260" s="149"/>
      <c r="U260" s="128"/>
      <c r="V260" s="128"/>
      <c r="W260" s="128"/>
      <c r="X260" s="128"/>
      <c r="Y260" s="128"/>
      <c r="Z260" s="129"/>
      <c r="AA260" s="129"/>
      <c r="AB260" s="129"/>
      <c r="AC260" s="129"/>
      <c r="AD260" s="129"/>
      <c r="AE260" s="129"/>
      <c r="AF260" s="129"/>
      <c r="AG260" s="129"/>
      <c r="AH260" s="129"/>
      <c r="AI260" s="129"/>
    </row>
    <row r="261" spans="1:35" s="113" customFormat="1" ht="92.1" customHeight="1">
      <c r="A261" s="87"/>
      <c r="B261" s="157"/>
      <c r="C261" s="459"/>
      <c r="D261" s="509"/>
      <c r="E261" s="458"/>
      <c r="F261" s="459"/>
      <c r="G261" s="509"/>
      <c r="H261" s="458"/>
      <c r="I261" s="459"/>
      <c r="J261" s="459"/>
      <c r="K261" s="459"/>
      <c r="L261" s="459"/>
      <c r="M261" s="459"/>
      <c r="N261" s="459"/>
      <c r="O261" s="459"/>
      <c r="P261" s="509"/>
      <c r="Q261" s="120"/>
      <c r="S261" s="149"/>
      <c r="T261" s="149"/>
      <c r="U261" s="128"/>
      <c r="V261" s="128"/>
      <c r="W261" s="128"/>
      <c r="X261" s="128"/>
      <c r="Y261" s="128"/>
      <c r="Z261" s="129"/>
      <c r="AA261" s="129"/>
      <c r="AB261" s="129"/>
      <c r="AC261" s="129"/>
      <c r="AD261" s="129"/>
      <c r="AE261" s="129"/>
      <c r="AF261" s="129"/>
      <c r="AG261" s="129"/>
      <c r="AH261" s="129"/>
      <c r="AI261" s="129"/>
    </row>
    <row r="262" spans="1:35" s="113" customFormat="1" ht="92.1" customHeight="1">
      <c r="A262" s="87"/>
      <c r="C262" s="458"/>
      <c r="D262" s="509"/>
      <c r="E262" s="458"/>
      <c r="F262" s="459"/>
      <c r="G262" s="509"/>
      <c r="H262" s="458"/>
      <c r="I262" s="459"/>
      <c r="J262" s="459"/>
      <c r="K262" s="459"/>
      <c r="L262" s="459"/>
      <c r="M262" s="459"/>
      <c r="N262" s="459"/>
      <c r="O262" s="459"/>
      <c r="P262" s="509"/>
      <c r="Q262" s="120"/>
      <c r="S262" s="149"/>
      <c r="T262" s="149"/>
      <c r="U262" s="128"/>
      <c r="V262" s="128"/>
      <c r="W262" s="128"/>
      <c r="X262" s="128"/>
      <c r="Y262" s="128"/>
      <c r="Z262" s="129"/>
      <c r="AA262" s="129"/>
      <c r="AB262" s="129"/>
      <c r="AC262" s="129"/>
      <c r="AD262" s="129"/>
      <c r="AE262" s="129"/>
      <c r="AF262" s="129"/>
      <c r="AG262" s="129"/>
      <c r="AH262" s="129"/>
      <c r="AI262" s="129"/>
    </row>
    <row r="263" spans="1:35" s="113" customFormat="1" ht="92.1" customHeight="1">
      <c r="A263" s="87"/>
      <c r="C263" s="458"/>
      <c r="D263" s="509"/>
      <c r="E263" s="458"/>
      <c r="F263" s="459"/>
      <c r="G263" s="509"/>
      <c r="H263" s="458"/>
      <c r="I263" s="459"/>
      <c r="J263" s="459"/>
      <c r="K263" s="459"/>
      <c r="L263" s="459"/>
      <c r="M263" s="459"/>
      <c r="N263" s="459"/>
      <c r="O263" s="459"/>
      <c r="P263" s="509"/>
      <c r="Q263" s="120"/>
      <c r="S263" s="149"/>
      <c r="T263" s="149"/>
      <c r="U263" s="128"/>
      <c r="V263" s="128"/>
      <c r="W263" s="128"/>
      <c r="X263" s="128"/>
      <c r="Y263" s="128"/>
      <c r="Z263" s="129"/>
      <c r="AA263" s="129"/>
      <c r="AB263" s="129"/>
      <c r="AC263" s="129"/>
      <c r="AD263" s="129"/>
      <c r="AE263" s="129"/>
      <c r="AF263" s="129"/>
      <c r="AG263" s="129"/>
      <c r="AH263" s="129"/>
      <c r="AI263" s="129"/>
    </row>
    <row r="264" spans="1:35" s="113" customFormat="1" ht="92.1" customHeight="1">
      <c r="A264" s="87"/>
      <c r="C264" s="458"/>
      <c r="D264" s="509"/>
      <c r="E264" s="458"/>
      <c r="F264" s="459"/>
      <c r="G264" s="509"/>
      <c r="H264" s="458"/>
      <c r="I264" s="459"/>
      <c r="J264" s="459"/>
      <c r="K264" s="459"/>
      <c r="L264" s="459"/>
      <c r="M264" s="459"/>
      <c r="N264" s="459"/>
      <c r="O264" s="459"/>
      <c r="P264" s="509"/>
      <c r="Q264" s="120"/>
      <c r="S264" s="149"/>
      <c r="T264" s="149"/>
      <c r="U264" s="128"/>
      <c r="V264" s="128"/>
      <c r="W264" s="128"/>
      <c r="X264" s="128"/>
      <c r="Y264" s="128"/>
      <c r="Z264" s="129"/>
      <c r="AA264" s="129"/>
      <c r="AB264" s="129"/>
      <c r="AC264" s="129"/>
      <c r="AD264" s="129"/>
      <c r="AE264" s="129"/>
      <c r="AF264" s="129"/>
      <c r="AG264" s="129"/>
      <c r="AH264" s="129"/>
      <c r="AI264" s="129"/>
    </row>
    <row r="265" spans="1:35" s="113" customFormat="1" ht="92.1" customHeight="1">
      <c r="A265" s="87"/>
      <c r="C265" s="458"/>
      <c r="D265" s="509"/>
      <c r="E265" s="458"/>
      <c r="F265" s="459"/>
      <c r="G265" s="509"/>
      <c r="H265" s="458"/>
      <c r="I265" s="459"/>
      <c r="J265" s="459"/>
      <c r="K265" s="459"/>
      <c r="L265" s="459"/>
      <c r="M265" s="459"/>
      <c r="N265" s="459"/>
      <c r="O265" s="459"/>
      <c r="P265" s="509"/>
      <c r="Q265" s="120"/>
      <c r="S265" s="149"/>
      <c r="T265" s="149"/>
      <c r="U265" s="128"/>
      <c r="V265" s="128"/>
      <c r="W265" s="128"/>
      <c r="X265" s="128"/>
      <c r="Y265" s="128"/>
      <c r="Z265" s="129"/>
      <c r="AA265" s="129"/>
      <c r="AB265" s="129"/>
      <c r="AC265" s="129"/>
      <c r="AD265" s="129"/>
      <c r="AE265" s="129"/>
      <c r="AF265" s="129"/>
      <c r="AG265" s="129"/>
      <c r="AH265" s="129"/>
      <c r="AI265" s="129"/>
    </row>
    <row r="266" spans="1:35" s="113" customFormat="1" ht="92.1" customHeight="1">
      <c r="A266" s="87"/>
      <c r="C266" s="458"/>
      <c r="D266" s="509"/>
      <c r="E266" s="458"/>
      <c r="F266" s="459"/>
      <c r="G266" s="509"/>
      <c r="H266" s="458"/>
      <c r="I266" s="459"/>
      <c r="J266" s="459"/>
      <c r="K266" s="459"/>
      <c r="L266" s="459"/>
      <c r="M266" s="459"/>
      <c r="N266" s="459"/>
      <c r="O266" s="459"/>
      <c r="P266" s="509"/>
      <c r="Q266" s="120"/>
      <c r="S266" s="149"/>
      <c r="T266" s="149"/>
      <c r="U266" s="128"/>
      <c r="V266" s="128"/>
      <c r="W266" s="128"/>
      <c r="X266" s="128"/>
      <c r="Y266" s="128"/>
      <c r="Z266" s="129"/>
      <c r="AA266" s="129"/>
      <c r="AB266" s="129"/>
      <c r="AC266" s="129"/>
      <c r="AD266" s="129"/>
      <c r="AE266" s="129"/>
      <c r="AF266" s="129"/>
      <c r="AG266" s="129"/>
      <c r="AH266" s="129"/>
      <c r="AI266" s="129"/>
    </row>
    <row r="267" spans="1:35" ht="17.25" customHeight="1">
      <c r="A267" s="85"/>
      <c r="C267" s="510"/>
      <c r="Q267" s="85"/>
    </row>
    <row r="268" spans="1:35" ht="34.5" customHeight="1">
      <c r="A268" s="85"/>
      <c r="C268" s="478" t="s">
        <v>706</v>
      </c>
      <c r="D268" s="293"/>
      <c r="E268" s="293"/>
      <c r="F268" s="293"/>
      <c r="G268" s="293"/>
      <c r="H268" s="293"/>
      <c r="I268" s="293"/>
      <c r="J268" s="293"/>
      <c r="K268" s="293"/>
      <c r="L268" s="293"/>
      <c r="M268" s="293"/>
      <c r="N268" s="293"/>
      <c r="O268" s="293"/>
      <c r="P268" s="293"/>
      <c r="Q268" s="119"/>
    </row>
    <row r="269" spans="1:35" ht="34.5" customHeight="1">
      <c r="A269" s="85"/>
      <c r="C269" s="414" t="s">
        <v>707</v>
      </c>
      <c r="D269" s="431"/>
      <c r="E269" s="431"/>
      <c r="F269" s="431"/>
      <c r="G269" s="431"/>
      <c r="H269" s="431"/>
      <c r="I269" s="431"/>
      <c r="J269" s="431"/>
      <c r="K269" s="431"/>
      <c r="L269" s="431"/>
      <c r="M269" s="431"/>
      <c r="N269" s="431"/>
      <c r="O269" s="431"/>
      <c r="P269" s="431"/>
      <c r="Q269" s="119"/>
    </row>
    <row r="270" spans="1:35" ht="17.25" customHeight="1">
      <c r="A270" s="85"/>
      <c r="C270" s="466"/>
      <c r="D270" s="265"/>
      <c r="E270" s="265"/>
      <c r="F270" s="265"/>
      <c r="G270" s="265"/>
      <c r="H270" s="265"/>
      <c r="I270" s="265"/>
      <c r="J270" s="265"/>
      <c r="K270" s="265"/>
      <c r="L270" s="265"/>
      <c r="M270" s="265"/>
      <c r="N270" s="265"/>
      <c r="O270" s="265"/>
      <c r="P270" s="266"/>
      <c r="Q270" s="85"/>
    </row>
    <row r="271" spans="1:35" ht="17.25" customHeight="1">
      <c r="A271" s="85"/>
      <c r="C271" s="467"/>
      <c r="D271" s="267"/>
      <c r="E271" s="267"/>
      <c r="F271" s="267"/>
      <c r="G271" s="267"/>
      <c r="H271" s="267"/>
      <c r="I271" s="267"/>
      <c r="J271" s="267"/>
      <c r="K271" s="267"/>
      <c r="L271" s="267"/>
      <c r="M271" s="267"/>
      <c r="N271" s="267"/>
      <c r="O271" s="267"/>
      <c r="P271" s="268"/>
      <c r="Q271" s="85"/>
    </row>
    <row r="272" spans="1:35" ht="17.25" customHeight="1">
      <c r="A272" s="85"/>
      <c r="C272" s="467"/>
      <c r="D272" s="267"/>
      <c r="E272" s="267"/>
      <c r="F272" s="267"/>
      <c r="G272" s="267"/>
      <c r="H272" s="267"/>
      <c r="I272" s="267"/>
      <c r="J272" s="267"/>
      <c r="K272" s="267"/>
      <c r="L272" s="267"/>
      <c r="M272" s="267"/>
      <c r="N272" s="267"/>
      <c r="O272" s="267"/>
      <c r="P272" s="268"/>
      <c r="Q272" s="85"/>
    </row>
    <row r="273" spans="1:17" ht="17.25" customHeight="1">
      <c r="A273" s="85"/>
      <c r="C273" s="467"/>
      <c r="D273" s="267"/>
      <c r="E273" s="267"/>
      <c r="F273" s="267"/>
      <c r="G273" s="267"/>
      <c r="H273" s="267"/>
      <c r="I273" s="267"/>
      <c r="J273" s="267"/>
      <c r="K273" s="267"/>
      <c r="L273" s="267"/>
      <c r="M273" s="267"/>
      <c r="N273" s="267"/>
      <c r="O273" s="267"/>
      <c r="P273" s="268"/>
      <c r="Q273" s="85"/>
    </row>
    <row r="274" spans="1:17" ht="17.25" customHeight="1">
      <c r="A274" s="85"/>
      <c r="C274" s="467"/>
      <c r="D274" s="267"/>
      <c r="E274" s="267"/>
      <c r="F274" s="267"/>
      <c r="G274" s="267"/>
      <c r="H274" s="267"/>
      <c r="I274" s="267"/>
      <c r="J274" s="267"/>
      <c r="K274" s="267"/>
      <c r="L274" s="267"/>
      <c r="M274" s="267"/>
      <c r="N274" s="267"/>
      <c r="O274" s="267"/>
      <c r="P274" s="268"/>
      <c r="Q274" s="85"/>
    </row>
    <row r="275" spans="1:17" ht="17.25" customHeight="1">
      <c r="A275" s="85"/>
      <c r="C275" s="467"/>
      <c r="D275" s="267"/>
      <c r="E275" s="267"/>
      <c r="F275" s="267"/>
      <c r="G275" s="267"/>
      <c r="H275" s="267"/>
      <c r="I275" s="267"/>
      <c r="J275" s="267"/>
      <c r="K275" s="267"/>
      <c r="L275" s="267"/>
      <c r="M275" s="267"/>
      <c r="N275" s="267"/>
      <c r="O275" s="267"/>
      <c r="P275" s="268"/>
      <c r="Q275" s="85"/>
    </row>
    <row r="276" spans="1:17" ht="17.25" customHeight="1">
      <c r="A276" s="85"/>
      <c r="C276" s="467"/>
      <c r="D276" s="267"/>
      <c r="E276" s="267"/>
      <c r="F276" s="267"/>
      <c r="G276" s="267"/>
      <c r="H276" s="267"/>
      <c r="I276" s="267"/>
      <c r="J276" s="267"/>
      <c r="K276" s="267"/>
      <c r="L276" s="267"/>
      <c r="M276" s="267"/>
      <c r="N276" s="267"/>
      <c r="O276" s="267"/>
      <c r="P276" s="268"/>
      <c r="Q276" s="85"/>
    </row>
    <row r="277" spans="1:17" ht="17.25" customHeight="1">
      <c r="A277" s="85"/>
      <c r="C277" s="467"/>
      <c r="D277" s="267"/>
      <c r="E277" s="267"/>
      <c r="F277" s="267"/>
      <c r="G277" s="267"/>
      <c r="H277" s="267"/>
      <c r="I277" s="267"/>
      <c r="J277" s="267"/>
      <c r="K277" s="267"/>
      <c r="L277" s="267"/>
      <c r="M277" s="267"/>
      <c r="N277" s="267"/>
      <c r="O277" s="267"/>
      <c r="P277" s="268"/>
      <c r="Q277" s="85"/>
    </row>
    <row r="278" spans="1:17" ht="17.25" customHeight="1">
      <c r="A278" s="85"/>
      <c r="C278" s="468"/>
      <c r="D278" s="469"/>
      <c r="E278" s="469"/>
      <c r="F278" s="469"/>
      <c r="G278" s="469"/>
      <c r="H278" s="469"/>
      <c r="I278" s="469"/>
      <c r="J278" s="469"/>
      <c r="K278" s="469"/>
      <c r="L278" s="469"/>
      <c r="M278" s="469"/>
      <c r="N278" s="469"/>
      <c r="O278" s="469"/>
      <c r="P278" s="470"/>
      <c r="Q278" s="85"/>
    </row>
    <row r="279" spans="1:17" ht="17.25" customHeight="1">
      <c r="A279" s="85"/>
      <c r="B279" s="86"/>
      <c r="Q279" s="85"/>
    </row>
    <row r="280" spans="1:17" ht="34.5" customHeight="1">
      <c r="A280" s="85"/>
      <c r="B280" s="154"/>
      <c r="C280" s="293" t="s">
        <v>708</v>
      </c>
      <c r="D280" s="293"/>
      <c r="E280" s="293"/>
      <c r="F280" s="293"/>
      <c r="G280" s="293"/>
      <c r="H280" s="293"/>
      <c r="I280" s="293"/>
      <c r="J280" s="293"/>
      <c r="K280" s="293"/>
      <c r="L280" s="293"/>
      <c r="M280" s="293"/>
      <c r="N280" s="293"/>
      <c r="O280" s="293"/>
      <c r="P280" s="293"/>
      <c r="Q280" s="119"/>
    </row>
    <row r="281" spans="1:17" ht="17.25" customHeight="1">
      <c r="A281" s="85"/>
      <c r="C281" s="501" t="s">
        <v>709</v>
      </c>
      <c r="D281" s="272"/>
      <c r="E281" s="272"/>
      <c r="F281" s="272"/>
      <c r="G281" s="272"/>
      <c r="H281" s="272"/>
      <c r="I281" s="272"/>
      <c r="J281" s="272"/>
      <c r="K281" s="272"/>
      <c r="L281" s="272"/>
      <c r="M281" s="272"/>
      <c r="N281" s="272"/>
      <c r="O281" s="272"/>
      <c r="P281" s="272"/>
      <c r="Q281" s="119"/>
    </row>
    <row r="282" spans="1:17" ht="23.45" customHeight="1">
      <c r="A282" s="85"/>
      <c r="C282" s="502" t="s">
        <v>710</v>
      </c>
      <c r="D282" s="262"/>
      <c r="E282" s="262"/>
      <c r="F282" s="262"/>
      <c r="G282" s="262"/>
      <c r="H282" s="262"/>
      <c r="I282" s="262"/>
      <c r="J282" s="262"/>
      <c r="K282" s="262"/>
      <c r="L282" s="262"/>
      <c r="M282" s="262"/>
      <c r="N282" s="262"/>
      <c r="O282" s="262"/>
      <c r="P282" s="263"/>
      <c r="Q282" s="119"/>
    </row>
    <row r="283" spans="1:17" ht="17.25" customHeight="1">
      <c r="A283" s="85"/>
      <c r="C283" s="502" t="s">
        <v>711</v>
      </c>
      <c r="D283" s="292"/>
      <c r="E283" s="292"/>
      <c r="F283" s="292"/>
      <c r="G283" s="292"/>
      <c r="H283" s="292"/>
      <c r="I283" s="292"/>
      <c r="J283" s="292"/>
      <c r="K283" s="292"/>
      <c r="L283" s="292"/>
      <c r="M283" s="292"/>
      <c r="N283" s="292"/>
      <c r="O283" s="292"/>
      <c r="P283" s="292"/>
      <c r="Q283" s="119"/>
    </row>
    <row r="284" spans="1:17">
      <c r="A284" s="85"/>
      <c r="B284" s="154"/>
      <c r="C284" s="152"/>
      <c r="D284" s="113"/>
      <c r="E284" s="113"/>
      <c r="F284" s="121"/>
      <c r="G284" s="264" t="s">
        <v>662</v>
      </c>
      <c r="H284" s="264"/>
      <c r="I284" s="264"/>
      <c r="J284" s="442"/>
      <c r="K284" s="443"/>
      <c r="L284" s="443"/>
      <c r="M284" s="443"/>
      <c r="N284" s="443"/>
      <c r="O284" s="444"/>
      <c r="P284" s="158"/>
      <c r="Q284" s="85"/>
    </row>
    <row r="285" spans="1:17">
      <c r="A285" s="85"/>
      <c r="B285" s="154"/>
      <c r="Q285" s="119"/>
    </row>
    <row r="286" spans="1:17" ht="17.25" customHeight="1">
      <c r="A286" s="85"/>
      <c r="B286" s="154"/>
      <c r="C286" s="505" t="s">
        <v>712</v>
      </c>
      <c r="D286" s="305"/>
      <c r="E286" s="305"/>
      <c r="F286" s="305"/>
      <c r="G286" s="305"/>
      <c r="H286" s="305"/>
      <c r="I286" s="305"/>
      <c r="J286" s="305"/>
      <c r="K286" s="305"/>
      <c r="L286" s="305"/>
      <c r="M286" s="305"/>
      <c r="N286" s="305"/>
      <c r="O286" s="305"/>
      <c r="P286" s="306"/>
      <c r="Q286" s="159"/>
    </row>
    <row r="287" spans="1:17" ht="17.25" customHeight="1">
      <c r="A287" s="85"/>
      <c r="B287" s="154"/>
      <c r="C287" s="471" t="s">
        <v>713</v>
      </c>
      <c r="D287" s="473"/>
      <c r="E287" s="473"/>
      <c r="F287" s="473"/>
      <c r="G287" s="472"/>
      <c r="H287" s="471" t="s">
        <v>71</v>
      </c>
      <c r="I287" s="473"/>
      <c r="J287" s="473"/>
      <c r="K287" s="473"/>
      <c r="L287" s="473"/>
      <c r="M287" s="473"/>
      <c r="N287" s="473"/>
      <c r="O287" s="473"/>
      <c r="P287" s="472"/>
      <c r="Q287" s="159"/>
    </row>
    <row r="288" spans="1:17" ht="34.5" customHeight="1">
      <c r="A288" s="85"/>
      <c r="B288" s="154"/>
      <c r="C288" s="458"/>
      <c r="D288" s="459"/>
      <c r="E288" s="459"/>
      <c r="F288" s="459"/>
      <c r="G288" s="509"/>
      <c r="H288" s="458"/>
      <c r="I288" s="459"/>
      <c r="J288" s="459"/>
      <c r="K288" s="459"/>
      <c r="L288" s="459"/>
      <c r="M288" s="459"/>
      <c r="N288" s="459"/>
      <c r="O288" s="459"/>
      <c r="P288" s="509"/>
      <c r="Q288" s="159"/>
    </row>
    <row r="289" spans="1:35" ht="34.5" customHeight="1">
      <c r="A289" s="85"/>
      <c r="B289" s="154"/>
      <c r="C289" s="458"/>
      <c r="D289" s="459"/>
      <c r="E289" s="459"/>
      <c r="F289" s="459"/>
      <c r="G289" s="509"/>
      <c r="H289" s="458"/>
      <c r="I289" s="459"/>
      <c r="J289" s="459"/>
      <c r="K289" s="459"/>
      <c r="L289" s="459"/>
      <c r="M289" s="459"/>
      <c r="N289" s="459"/>
      <c r="O289" s="459"/>
      <c r="P289" s="509"/>
      <c r="Q289" s="159"/>
    </row>
    <row r="290" spans="1:35" ht="34.5" customHeight="1">
      <c r="A290" s="85"/>
      <c r="B290" s="154"/>
      <c r="C290" s="458"/>
      <c r="D290" s="459"/>
      <c r="E290" s="459"/>
      <c r="F290" s="459"/>
      <c r="G290" s="509"/>
      <c r="H290" s="458"/>
      <c r="I290" s="459"/>
      <c r="J290" s="459"/>
      <c r="K290" s="459"/>
      <c r="L290" s="459"/>
      <c r="M290" s="459"/>
      <c r="N290" s="459"/>
      <c r="O290" s="459"/>
      <c r="P290" s="509"/>
      <c r="Q290" s="172"/>
    </row>
    <row r="291" spans="1:35">
      <c r="A291" s="85"/>
      <c r="C291" s="511"/>
      <c r="Q291" s="119"/>
    </row>
    <row r="292" spans="1:35" ht="17.25" customHeight="1">
      <c r="A292" s="85"/>
      <c r="C292" s="505" t="s">
        <v>714</v>
      </c>
      <c r="D292" s="292"/>
      <c r="E292" s="292"/>
      <c r="F292" s="292"/>
      <c r="G292" s="292"/>
      <c r="H292" s="292"/>
      <c r="I292" s="292"/>
      <c r="J292" s="292"/>
      <c r="K292" s="292"/>
      <c r="L292" s="292"/>
      <c r="M292" s="292"/>
      <c r="N292" s="292"/>
      <c r="O292" s="292"/>
      <c r="P292" s="292"/>
      <c r="Q292" s="119"/>
    </row>
    <row r="293" spans="1:35" s="121" customFormat="1" ht="24" customHeight="1">
      <c r="A293" s="122"/>
      <c r="C293" s="471" t="s">
        <v>713</v>
      </c>
      <c r="D293" s="472"/>
      <c r="E293" s="184" t="s">
        <v>715</v>
      </c>
      <c r="F293" s="471" t="s">
        <v>716</v>
      </c>
      <c r="G293" s="473"/>
      <c r="H293" s="473"/>
      <c r="I293" s="472"/>
      <c r="J293" s="512" t="s">
        <v>717</v>
      </c>
      <c r="K293" s="513"/>
      <c r="L293" s="513"/>
      <c r="M293" s="513"/>
      <c r="N293" s="513"/>
      <c r="O293" s="513"/>
      <c r="P293" s="514"/>
      <c r="Q293" s="122"/>
      <c r="S293" s="149"/>
      <c r="T293" s="149"/>
      <c r="U293" s="128"/>
      <c r="V293" s="128"/>
      <c r="W293" s="128"/>
      <c r="X293" s="128"/>
      <c r="Y293" s="128"/>
      <c r="Z293" s="129"/>
      <c r="AA293" s="129"/>
      <c r="AB293" s="129"/>
      <c r="AC293" s="129"/>
      <c r="AD293" s="129"/>
      <c r="AE293" s="129"/>
      <c r="AF293" s="129"/>
      <c r="AG293" s="129"/>
      <c r="AH293" s="129"/>
      <c r="AI293" s="129"/>
    </row>
    <row r="294" spans="1:35" ht="51.95" customHeight="1">
      <c r="A294" s="85"/>
      <c r="C294" s="474"/>
      <c r="D294" s="475"/>
      <c r="E294" s="165"/>
      <c r="F294" s="474"/>
      <c r="G294" s="476"/>
      <c r="H294" s="476"/>
      <c r="I294" s="475"/>
      <c r="J294" s="474"/>
      <c r="K294" s="476"/>
      <c r="L294" s="476"/>
      <c r="M294" s="476"/>
      <c r="N294" s="476"/>
      <c r="O294" s="476"/>
      <c r="P294" s="475"/>
      <c r="Q294" s="85"/>
    </row>
    <row r="295" spans="1:35" ht="51.95" customHeight="1">
      <c r="A295" s="85"/>
      <c r="C295" s="474"/>
      <c r="D295" s="475"/>
      <c r="E295" s="165"/>
      <c r="F295" s="474"/>
      <c r="G295" s="476"/>
      <c r="H295" s="476"/>
      <c r="I295" s="475"/>
      <c r="J295" s="474"/>
      <c r="K295" s="476"/>
      <c r="L295" s="476"/>
      <c r="M295" s="476"/>
      <c r="N295" s="476"/>
      <c r="O295" s="476"/>
      <c r="P295" s="475"/>
      <c r="Q295" s="85"/>
    </row>
    <row r="296" spans="1:35" ht="51.95" customHeight="1">
      <c r="A296" s="85"/>
      <c r="C296" s="474"/>
      <c r="D296" s="476"/>
      <c r="E296" s="515"/>
      <c r="F296" s="474"/>
      <c r="G296" s="476"/>
      <c r="H296" s="476"/>
      <c r="I296" s="475"/>
      <c r="J296" s="474"/>
      <c r="K296" s="476"/>
      <c r="L296" s="476"/>
      <c r="M296" s="476"/>
      <c r="N296" s="476"/>
      <c r="O296" s="476"/>
      <c r="P296" s="475"/>
      <c r="Q296" s="85"/>
    </row>
    <row r="297" spans="1:35" ht="13.9" thickBot="1">
      <c r="A297" s="85"/>
      <c r="B297" s="89"/>
      <c r="C297" s="123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90"/>
    </row>
    <row r="300" spans="1:35" ht="13.9">
      <c r="C300" s="295"/>
      <c r="D300" s="295"/>
      <c r="E300" s="295"/>
      <c r="F300" s="295"/>
      <c r="G300" s="295"/>
      <c r="H300" s="295"/>
      <c r="I300" s="295"/>
      <c r="J300" s="295"/>
      <c r="K300" s="295"/>
      <c r="L300" s="295"/>
      <c r="M300" s="295"/>
      <c r="N300" s="295"/>
      <c r="O300" s="295"/>
      <c r="P300" s="295"/>
    </row>
    <row r="301" spans="1:35">
      <c r="C301" s="296"/>
      <c r="D301" s="296"/>
      <c r="E301" s="296"/>
      <c r="F301" s="296"/>
      <c r="G301" s="296"/>
      <c r="H301" s="296"/>
      <c r="I301" s="296"/>
      <c r="J301" s="296"/>
      <c r="K301" s="296"/>
      <c r="L301" s="296"/>
      <c r="M301" s="296"/>
      <c r="N301" s="296"/>
      <c r="O301" s="296"/>
      <c r="P301" s="296"/>
    </row>
    <row r="302" spans="1:35">
      <c r="C302" s="291"/>
      <c r="D302" s="291"/>
      <c r="E302" s="291"/>
      <c r="F302" s="291"/>
      <c r="G302" s="291"/>
      <c r="H302" s="291"/>
      <c r="I302" s="291"/>
      <c r="J302" s="291"/>
      <c r="K302" s="291"/>
      <c r="L302" s="291"/>
      <c r="M302" s="291"/>
      <c r="N302" s="291"/>
      <c r="O302" s="291"/>
      <c r="P302" s="291"/>
    </row>
    <row r="303" spans="1:35" ht="13.9">
      <c r="C303" s="294"/>
      <c r="D303" s="294"/>
      <c r="E303" s="294"/>
      <c r="F303" s="294"/>
      <c r="G303" s="294"/>
      <c r="H303" s="294"/>
      <c r="I303" s="294"/>
      <c r="J303" s="294"/>
      <c r="K303" s="294"/>
      <c r="L303" s="294"/>
      <c r="M303" s="294"/>
      <c r="N303" s="294"/>
      <c r="O303" s="294"/>
      <c r="P303" s="294"/>
    </row>
    <row r="304" spans="1:35">
      <c r="C304" s="291"/>
      <c r="D304" s="291"/>
      <c r="E304" s="291"/>
      <c r="F304" s="291"/>
      <c r="G304" s="291"/>
      <c r="H304" s="291"/>
      <c r="I304" s="291"/>
      <c r="J304" s="291"/>
      <c r="K304" s="291"/>
      <c r="L304" s="291"/>
      <c r="M304" s="291"/>
      <c r="N304" s="291"/>
      <c r="O304" s="291"/>
      <c r="P304" s="291"/>
    </row>
    <row r="305" spans="3:16">
      <c r="C305" s="291"/>
      <c r="D305" s="291"/>
      <c r="E305" s="291"/>
      <c r="F305" s="291"/>
      <c r="G305" s="291"/>
      <c r="H305" s="291"/>
      <c r="I305" s="291"/>
      <c r="J305" s="291"/>
      <c r="K305" s="291"/>
      <c r="L305" s="291"/>
      <c r="M305" s="291"/>
      <c r="N305" s="291"/>
      <c r="O305" s="291"/>
      <c r="P305" s="291"/>
    </row>
    <row r="306" spans="3:16">
      <c r="C306" s="291"/>
      <c r="D306" s="291"/>
      <c r="E306" s="291"/>
      <c r="F306" s="291"/>
      <c r="G306" s="291"/>
      <c r="H306" s="291"/>
      <c r="I306" s="291"/>
      <c r="J306" s="291"/>
      <c r="K306" s="291"/>
      <c r="L306" s="291"/>
      <c r="M306" s="291"/>
      <c r="N306" s="291"/>
      <c r="O306" s="291"/>
      <c r="P306" s="291"/>
    </row>
    <row r="307" spans="3:16">
      <c r="C307" s="291"/>
      <c r="D307" s="291"/>
      <c r="E307" s="291"/>
      <c r="F307" s="291"/>
      <c r="G307" s="291"/>
      <c r="H307" s="291"/>
      <c r="I307" s="291"/>
      <c r="J307" s="291"/>
      <c r="K307" s="291"/>
      <c r="L307" s="291"/>
      <c r="M307" s="291"/>
      <c r="N307" s="291"/>
      <c r="O307" s="291"/>
      <c r="P307" s="291"/>
    </row>
    <row r="308" spans="3:16">
      <c r="C308" s="291"/>
      <c r="D308" s="291"/>
      <c r="E308" s="291"/>
      <c r="F308" s="291"/>
      <c r="G308" s="291"/>
      <c r="H308" s="291"/>
      <c r="I308" s="291"/>
      <c r="J308" s="291"/>
      <c r="K308" s="291"/>
      <c r="L308" s="291"/>
      <c r="M308" s="291"/>
      <c r="N308" s="291"/>
      <c r="O308" s="291"/>
      <c r="P308" s="291"/>
    </row>
    <row r="309" spans="3:16">
      <c r="C309" s="291"/>
      <c r="D309" s="291"/>
      <c r="E309" s="291"/>
      <c r="F309" s="291"/>
      <c r="G309" s="291"/>
      <c r="H309" s="291"/>
      <c r="I309" s="291"/>
      <c r="J309" s="291"/>
      <c r="K309" s="291"/>
      <c r="L309" s="291"/>
      <c r="M309" s="291"/>
      <c r="N309" s="291"/>
      <c r="O309" s="291"/>
      <c r="P309" s="291"/>
    </row>
    <row r="310" spans="3:16">
      <c r="C310" s="291"/>
      <c r="D310" s="291"/>
      <c r="E310" s="291"/>
      <c r="F310" s="291"/>
      <c r="G310" s="291"/>
      <c r="H310" s="291"/>
      <c r="I310" s="291"/>
      <c r="J310" s="291"/>
      <c r="K310" s="291"/>
      <c r="L310" s="291"/>
      <c r="M310" s="291"/>
      <c r="N310" s="291"/>
      <c r="O310" s="291"/>
      <c r="P310" s="291"/>
    </row>
    <row r="311" spans="3:16">
      <c r="C311" s="291"/>
      <c r="D311" s="291"/>
      <c r="E311" s="291"/>
      <c r="F311" s="291"/>
      <c r="G311" s="291"/>
      <c r="H311" s="291"/>
      <c r="I311" s="291"/>
      <c r="J311" s="291"/>
      <c r="K311" s="291"/>
      <c r="L311" s="291"/>
      <c r="M311" s="291"/>
      <c r="N311" s="291"/>
      <c r="O311" s="291"/>
      <c r="P311" s="291"/>
    </row>
    <row r="312" spans="3:16">
      <c r="C312" s="302"/>
      <c r="D312" s="302"/>
      <c r="E312" s="302"/>
      <c r="F312" s="302"/>
      <c r="G312" s="302"/>
      <c r="H312" s="302"/>
      <c r="I312" s="302"/>
      <c r="J312" s="302"/>
      <c r="K312" s="302"/>
      <c r="L312" s="302"/>
      <c r="M312" s="302"/>
      <c r="N312" s="302"/>
      <c r="O312" s="302"/>
      <c r="P312" s="302"/>
    </row>
    <row r="313" spans="3:16" ht="13.9">
      <c r="C313" s="301"/>
      <c r="D313" s="301"/>
      <c r="E313" s="301"/>
      <c r="F313" s="301"/>
      <c r="G313" s="301"/>
      <c r="H313" s="301"/>
      <c r="I313" s="301"/>
      <c r="J313" s="301"/>
      <c r="K313" s="301"/>
      <c r="L313" s="301"/>
      <c r="M313" s="301"/>
      <c r="N313" s="301"/>
      <c r="O313" s="301"/>
      <c r="P313" s="301"/>
    </row>
    <row r="314" spans="3:16">
      <c r="C314" s="130"/>
      <c r="D314" s="130"/>
      <c r="E314" s="115"/>
    </row>
    <row r="316" spans="3:16" ht="13.9">
      <c r="C316" s="298"/>
      <c r="D316" s="298"/>
      <c r="E316" s="298"/>
      <c r="F316" s="298"/>
      <c r="G316" s="298"/>
      <c r="H316" s="298"/>
      <c r="I316" s="298"/>
      <c r="J316" s="298"/>
      <c r="K316" s="298"/>
      <c r="L316" s="298"/>
      <c r="M316" s="298"/>
      <c r="N316" s="298"/>
      <c r="O316" s="298"/>
      <c r="P316" s="298"/>
    </row>
    <row r="317" spans="3:16" ht="145.69999999999999" customHeight="1">
      <c r="C317" s="297"/>
      <c r="D317" s="297"/>
      <c r="E317" s="297"/>
      <c r="F317" s="297"/>
      <c r="G317" s="297"/>
      <c r="H317" s="297"/>
      <c r="I317" s="297"/>
      <c r="J317" s="297"/>
      <c r="K317" s="297"/>
      <c r="L317" s="297"/>
      <c r="M317" s="297"/>
      <c r="N317" s="297"/>
      <c r="O317" s="297"/>
      <c r="P317" s="297"/>
    </row>
    <row r="318" spans="3:16" ht="13.9">
      <c r="C318" s="298"/>
      <c r="D318" s="298"/>
      <c r="E318" s="298"/>
      <c r="F318" s="298"/>
      <c r="G318" s="298"/>
      <c r="H318" s="298"/>
      <c r="I318" s="298"/>
      <c r="L318" s="299"/>
      <c r="M318" s="300"/>
      <c r="N318" s="300"/>
      <c r="O318" s="300"/>
      <c r="P318" s="300"/>
    </row>
  </sheetData>
  <sheetProtection algorithmName="SHA-512" hashValue="VtoAptXiO0LgzohPRLTeVqyZ9wG5VT98+RXgSRszcy8UnK9OjlgA5ZzOJSgDnBFqlyP0+UM1U77X3W9wL9zCLQ==" saltValue="ht+IKZKeqb5UNHHCV55edQ==" spinCount="100000" sheet="1" selectLockedCells="1"/>
  <mergeCells count="434">
    <mergeCell ref="C264:D264"/>
    <mergeCell ref="C265:D265"/>
    <mergeCell ref="E264:G264"/>
    <mergeCell ref="E265:G265"/>
    <mergeCell ref="H264:P264"/>
    <mergeCell ref="H265:P265"/>
    <mergeCell ref="C18:Q18"/>
    <mergeCell ref="C44:D44"/>
    <mergeCell ref="E44:G44"/>
    <mergeCell ref="H44:L44"/>
    <mergeCell ref="C28:P36"/>
    <mergeCell ref="M179:P179"/>
    <mergeCell ref="M180:P180"/>
    <mergeCell ref="M181:P181"/>
    <mergeCell ref="E191:J199"/>
    <mergeCell ref="M191:P191"/>
    <mergeCell ref="M192:P192"/>
    <mergeCell ref="M193:P193"/>
    <mergeCell ref="M194:P194"/>
    <mergeCell ref="M195:P195"/>
    <mergeCell ref="M196:P196"/>
    <mergeCell ref="M197:P197"/>
    <mergeCell ref="M198:P198"/>
    <mergeCell ref="E184:J190"/>
    <mergeCell ref="J7:K7"/>
    <mergeCell ref="L7:P7"/>
    <mergeCell ref="E23:I23"/>
    <mergeCell ref="J23:K23"/>
    <mergeCell ref="L23:P23"/>
    <mergeCell ref="C12:P12"/>
    <mergeCell ref="C13:D13"/>
    <mergeCell ref="E13:I13"/>
    <mergeCell ref="J13:K13"/>
    <mergeCell ref="C19:P19"/>
    <mergeCell ref="C20:D20"/>
    <mergeCell ref="C23:D23"/>
    <mergeCell ref="L13:P13"/>
    <mergeCell ref="J14:K14"/>
    <mergeCell ref="C22:D22"/>
    <mergeCell ref="L22:P22"/>
    <mergeCell ref="C21:D21"/>
    <mergeCell ref="E21:I21"/>
    <mergeCell ref="J21:K21"/>
    <mergeCell ref="L21:P21"/>
    <mergeCell ref="E20:P20"/>
    <mergeCell ref="E101:J107"/>
    <mergeCell ref="M107:P107"/>
    <mergeCell ref="M101:P101"/>
    <mergeCell ref="M135:P135"/>
    <mergeCell ref="M140:P140"/>
    <mergeCell ref="C270:P278"/>
    <mergeCell ref="C286:P286"/>
    <mergeCell ref="B2:Q2"/>
    <mergeCell ref="C293:D293"/>
    <mergeCell ref="F293:I293"/>
    <mergeCell ref="J293:P293"/>
    <mergeCell ref="C38:P38"/>
    <mergeCell ref="C39:P39"/>
    <mergeCell ref="E81:J82"/>
    <mergeCell ref="M154:P154"/>
    <mergeCell ref="C201:P201"/>
    <mergeCell ref="C200:D200"/>
    <mergeCell ref="E200:P200"/>
    <mergeCell ref="C164:D172"/>
    <mergeCell ref="M164:P164"/>
    <mergeCell ref="M165:P165"/>
    <mergeCell ref="M166:P166"/>
    <mergeCell ref="M167:P167"/>
    <mergeCell ref="M168:P168"/>
    <mergeCell ref="J295:P295"/>
    <mergeCell ref="M44:P44"/>
    <mergeCell ref="M116:P116"/>
    <mergeCell ref="C119:D127"/>
    <mergeCell ref="M119:P119"/>
    <mergeCell ref="M120:P120"/>
    <mergeCell ref="M121:P121"/>
    <mergeCell ref="M122:P122"/>
    <mergeCell ref="M123:P123"/>
    <mergeCell ref="M124:P124"/>
    <mergeCell ref="M125:P125"/>
    <mergeCell ref="M126:P126"/>
    <mergeCell ref="M127:P127"/>
    <mergeCell ref="M63:P63"/>
    <mergeCell ref="M103:P103"/>
    <mergeCell ref="M104:P104"/>
    <mergeCell ref="M105:P105"/>
    <mergeCell ref="C108:D116"/>
    <mergeCell ref="E110:J116"/>
    <mergeCell ref="E121:J127"/>
    <mergeCell ref="E130:J136"/>
    <mergeCell ref="E139:J145"/>
    <mergeCell ref="M102:P102"/>
    <mergeCell ref="M96:P96"/>
    <mergeCell ref="H259:P259"/>
    <mergeCell ref="E63:J65"/>
    <mergeCell ref="E66:J71"/>
    <mergeCell ref="C62:P62"/>
    <mergeCell ref="C47:P47"/>
    <mergeCell ref="C48:P48"/>
    <mergeCell ref="C49:P57"/>
    <mergeCell ref="H263:P263"/>
    <mergeCell ref="H266:P266"/>
    <mergeCell ref="E261:G261"/>
    <mergeCell ref="M106:P106"/>
    <mergeCell ref="C182:D190"/>
    <mergeCell ref="M172:P172"/>
    <mergeCell ref="C263:D263"/>
    <mergeCell ref="M206:P206"/>
    <mergeCell ref="H262:P262"/>
    <mergeCell ref="H261:P261"/>
    <mergeCell ref="M108:P108"/>
    <mergeCell ref="M155:P155"/>
    <mergeCell ref="M156:P156"/>
    <mergeCell ref="M139:P139"/>
    <mergeCell ref="C155:D163"/>
    <mergeCell ref="M97:P97"/>
    <mergeCell ref="M98:P98"/>
    <mergeCell ref="C173:D181"/>
    <mergeCell ref="M159:P159"/>
    <mergeCell ref="M160:P160"/>
    <mergeCell ref="C24:D24"/>
    <mergeCell ref="E24:I24"/>
    <mergeCell ref="C59:P59"/>
    <mergeCell ref="C60:P60"/>
    <mergeCell ref="C61:D61"/>
    <mergeCell ref="K61:P61"/>
    <mergeCell ref="E61:J61"/>
    <mergeCell ref="C63:D71"/>
    <mergeCell ref="M64:P64"/>
    <mergeCell ref="M65:P65"/>
    <mergeCell ref="M66:P66"/>
    <mergeCell ref="M67:P67"/>
    <mergeCell ref="M68:P68"/>
    <mergeCell ref="M69:P69"/>
    <mergeCell ref="M70:P70"/>
    <mergeCell ref="M71:P71"/>
    <mergeCell ref="H40:L40"/>
    <mergeCell ref="J24:K24"/>
    <mergeCell ref="L24:P24"/>
    <mergeCell ref="E41:G41"/>
    <mergeCell ref="E40:G40"/>
    <mergeCell ref="M146:P146"/>
    <mergeCell ref="M147:P147"/>
    <mergeCell ref="M148:P148"/>
    <mergeCell ref="E148:J154"/>
    <mergeCell ref="M149:P149"/>
    <mergeCell ref="M150:P150"/>
    <mergeCell ref="M145:P145"/>
    <mergeCell ref="E166:J172"/>
    <mergeCell ref="M141:P141"/>
    <mergeCell ref="M169:P169"/>
    <mergeCell ref="M170:P170"/>
    <mergeCell ref="M142:P142"/>
    <mergeCell ref="M161:P161"/>
    <mergeCell ref="M162:P162"/>
    <mergeCell ref="E157:J163"/>
    <mergeCell ref="M151:P151"/>
    <mergeCell ref="M171:P171"/>
    <mergeCell ref="C128:D136"/>
    <mergeCell ref="M143:P143"/>
    <mergeCell ref="M144:P144"/>
    <mergeCell ref="M134:P134"/>
    <mergeCell ref="M128:P128"/>
    <mergeCell ref="M129:P129"/>
    <mergeCell ref="M130:P130"/>
    <mergeCell ref="M133:P133"/>
    <mergeCell ref="M132:P132"/>
    <mergeCell ref="M131:P131"/>
    <mergeCell ref="C317:P317"/>
    <mergeCell ref="C318:I318"/>
    <mergeCell ref="L318:P318"/>
    <mergeCell ref="C306:P306"/>
    <mergeCell ref="C307:P307"/>
    <mergeCell ref="C308:P308"/>
    <mergeCell ref="C309:P309"/>
    <mergeCell ref="C310:P310"/>
    <mergeCell ref="C311:P311"/>
    <mergeCell ref="C313:P313"/>
    <mergeCell ref="C316:P316"/>
    <mergeCell ref="C312:P312"/>
    <mergeCell ref="C303:P303"/>
    <mergeCell ref="C304:P304"/>
    <mergeCell ref="C305:P305"/>
    <mergeCell ref="C72:D80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C300:P300"/>
    <mergeCell ref="C81:D89"/>
    <mergeCell ref="M81:P81"/>
    <mergeCell ref="M82:P82"/>
    <mergeCell ref="M83:P83"/>
    <mergeCell ref="C301:P301"/>
    <mergeCell ref="C146:D154"/>
    <mergeCell ref="M84:P84"/>
    <mergeCell ref="M85:P85"/>
    <mergeCell ref="M86:P86"/>
    <mergeCell ref="M87:P87"/>
    <mergeCell ref="C99:D107"/>
    <mergeCell ref="M99:P99"/>
    <mergeCell ref="M100:P100"/>
    <mergeCell ref="C229:D237"/>
    <mergeCell ref="C256:D256"/>
    <mergeCell ref="C257:P257"/>
    <mergeCell ref="C258:P258"/>
    <mergeCell ref="C259:D259"/>
    <mergeCell ref="E259:G259"/>
    <mergeCell ref="C202:D210"/>
    <mergeCell ref="E202:J210"/>
    <mergeCell ref="M202:P202"/>
    <mergeCell ref="E99:J100"/>
    <mergeCell ref="M109:P109"/>
    <mergeCell ref="M110:P110"/>
    <mergeCell ref="M111:P111"/>
    <mergeCell ref="M112:P112"/>
    <mergeCell ref="M152:P152"/>
    <mergeCell ref="M153:P153"/>
    <mergeCell ref="E182:J183"/>
    <mergeCell ref="M136:P136"/>
    <mergeCell ref="C137:D145"/>
    <mergeCell ref="M137:P137"/>
    <mergeCell ref="M138:P138"/>
    <mergeCell ref="C302:P302"/>
    <mergeCell ref="C260:D260"/>
    <mergeCell ref="E260:G260"/>
    <mergeCell ref="C261:D261"/>
    <mergeCell ref="C292:P292"/>
    <mergeCell ref="C262:D262"/>
    <mergeCell ref="E262:G262"/>
    <mergeCell ref="H260:P260"/>
    <mergeCell ref="C294:D294"/>
    <mergeCell ref="F294:I294"/>
    <mergeCell ref="J294:P294"/>
    <mergeCell ref="E263:G263"/>
    <mergeCell ref="C269:P269"/>
    <mergeCell ref="C266:D266"/>
    <mergeCell ref="E266:G266"/>
    <mergeCell ref="C268:P268"/>
    <mergeCell ref="C280:P280"/>
    <mergeCell ref="C281:P281"/>
    <mergeCell ref="C283:P283"/>
    <mergeCell ref="C296:D296"/>
    <mergeCell ref="F296:I296"/>
    <mergeCell ref="J296:P296"/>
    <mergeCell ref="C295:D295"/>
    <mergeCell ref="F295:I295"/>
    <mergeCell ref="M182:P182"/>
    <mergeCell ref="M183:P183"/>
    <mergeCell ref="M184:P184"/>
    <mergeCell ref="M185:P185"/>
    <mergeCell ref="M190:P190"/>
    <mergeCell ref="M173:P173"/>
    <mergeCell ref="M174:P174"/>
    <mergeCell ref="M175:P175"/>
    <mergeCell ref="M177:P177"/>
    <mergeCell ref="M176:P176"/>
    <mergeCell ref="M178:P178"/>
    <mergeCell ref="E221:J228"/>
    <mergeCell ref="C220:D228"/>
    <mergeCell ref="M220:P220"/>
    <mergeCell ref="M221:P221"/>
    <mergeCell ref="M222:P222"/>
    <mergeCell ref="M223:P223"/>
    <mergeCell ref="M224:P224"/>
    <mergeCell ref="M225:P225"/>
    <mergeCell ref="M226:P226"/>
    <mergeCell ref="M227:P227"/>
    <mergeCell ref="M228:P228"/>
    <mergeCell ref="M218:P218"/>
    <mergeCell ref="M219:P219"/>
    <mergeCell ref="C211:D219"/>
    <mergeCell ref="E211:J219"/>
    <mergeCell ref="M211:P211"/>
    <mergeCell ref="M212:P212"/>
    <mergeCell ref="C191:D199"/>
    <mergeCell ref="C1:Q1"/>
    <mergeCell ref="E72:J73"/>
    <mergeCell ref="E74:J80"/>
    <mergeCell ref="E173:J174"/>
    <mergeCell ref="E175:J181"/>
    <mergeCell ref="E164:J165"/>
    <mergeCell ref="E155:J156"/>
    <mergeCell ref="E146:J147"/>
    <mergeCell ref="E137:J138"/>
    <mergeCell ref="E128:J129"/>
    <mergeCell ref="E119:J120"/>
    <mergeCell ref="E108:J109"/>
    <mergeCell ref="E90:J91"/>
    <mergeCell ref="C118:P118"/>
    <mergeCell ref="C117:D117"/>
    <mergeCell ref="E117:P117"/>
    <mergeCell ref="C90:D98"/>
    <mergeCell ref="C3:P3"/>
    <mergeCell ref="C4:D4"/>
    <mergeCell ref="C8:D8"/>
    <mergeCell ref="C10:D10"/>
    <mergeCell ref="E17:P17"/>
    <mergeCell ref="J4:K4"/>
    <mergeCell ref="J16:K16"/>
    <mergeCell ref="C15:F15"/>
    <mergeCell ref="I15:K15"/>
    <mergeCell ref="L15:M15"/>
    <mergeCell ref="C7:D7"/>
    <mergeCell ref="C14:D14"/>
    <mergeCell ref="J8:K8"/>
    <mergeCell ref="C17:D17"/>
    <mergeCell ref="C9:D9"/>
    <mergeCell ref="E9:I9"/>
    <mergeCell ref="J9:K9"/>
    <mergeCell ref="L9:P9"/>
    <mergeCell ref="E10:I10"/>
    <mergeCell ref="J10:K10"/>
    <mergeCell ref="E4:I4"/>
    <mergeCell ref="E8:I8"/>
    <mergeCell ref="L8:P8"/>
    <mergeCell ref="E14:I14"/>
    <mergeCell ref="M213:P213"/>
    <mergeCell ref="M214:P214"/>
    <mergeCell ref="M215:P215"/>
    <mergeCell ref="M217:P217"/>
    <mergeCell ref="M203:P203"/>
    <mergeCell ref="M204:P204"/>
    <mergeCell ref="M186:P186"/>
    <mergeCell ref="M187:P187"/>
    <mergeCell ref="M188:P188"/>
    <mergeCell ref="M189:P189"/>
    <mergeCell ref="M209:P209"/>
    <mergeCell ref="M210:P210"/>
    <mergeCell ref="M207:P207"/>
    <mergeCell ref="M208:P208"/>
    <mergeCell ref="M205:P205"/>
    <mergeCell ref="M199:P199"/>
    <mergeCell ref="M113:P113"/>
    <mergeCell ref="M114:P114"/>
    <mergeCell ref="M115:P115"/>
    <mergeCell ref="E22:I22"/>
    <mergeCell ref="J22:K22"/>
    <mergeCell ref="M216:P216"/>
    <mergeCell ref="M157:P157"/>
    <mergeCell ref="M158:P158"/>
    <mergeCell ref="M93:P93"/>
    <mergeCell ref="M92:P92"/>
    <mergeCell ref="H43:L43"/>
    <mergeCell ref="C26:P26"/>
    <mergeCell ref="C27:P27"/>
    <mergeCell ref="C45:D45"/>
    <mergeCell ref="E45:G45"/>
    <mergeCell ref="H45:L45"/>
    <mergeCell ref="C43:D43"/>
    <mergeCell ref="E43:G43"/>
    <mergeCell ref="H42:L42"/>
    <mergeCell ref="C41:D41"/>
    <mergeCell ref="C40:D40"/>
    <mergeCell ref="M94:P94"/>
    <mergeCell ref="M163:P163"/>
    <mergeCell ref="E83:J89"/>
    <mergeCell ref="M229:P229"/>
    <mergeCell ref="M230:P230"/>
    <mergeCell ref="M231:P231"/>
    <mergeCell ref="M232:P232"/>
    <mergeCell ref="M233:P233"/>
    <mergeCell ref="M247:P247"/>
    <mergeCell ref="M248:P248"/>
    <mergeCell ref="M249:P249"/>
    <mergeCell ref="M250:P250"/>
    <mergeCell ref="E92:J98"/>
    <mergeCell ref="M88:P88"/>
    <mergeCell ref="M89:P89"/>
    <mergeCell ref="L4:P4"/>
    <mergeCell ref="E5:I5"/>
    <mergeCell ref="C5:D5"/>
    <mergeCell ref="J5:K5"/>
    <mergeCell ref="L5:P5"/>
    <mergeCell ref="L10:P10"/>
    <mergeCell ref="C6:D6"/>
    <mergeCell ref="E6:I6"/>
    <mergeCell ref="J6:K6"/>
    <mergeCell ref="L14:P14"/>
    <mergeCell ref="C16:D16"/>
    <mergeCell ref="E16:I16"/>
    <mergeCell ref="L16:P16"/>
    <mergeCell ref="M90:P90"/>
    <mergeCell ref="M91:P91"/>
    <mergeCell ref="H41:L41"/>
    <mergeCell ref="M95:P95"/>
    <mergeCell ref="C42:D42"/>
    <mergeCell ref="E42:G42"/>
    <mergeCell ref="L6:P6"/>
    <mergeCell ref="E7:I7"/>
    <mergeCell ref="C247:D255"/>
    <mergeCell ref="C238:D246"/>
    <mergeCell ref="E238:J246"/>
    <mergeCell ref="M238:P238"/>
    <mergeCell ref="M239:P239"/>
    <mergeCell ref="M240:P240"/>
    <mergeCell ref="M241:P241"/>
    <mergeCell ref="M242:P242"/>
    <mergeCell ref="M243:P243"/>
    <mergeCell ref="M244:P244"/>
    <mergeCell ref="M251:P251"/>
    <mergeCell ref="M252:P252"/>
    <mergeCell ref="M253:P253"/>
    <mergeCell ref="M254:P254"/>
    <mergeCell ref="M255:P255"/>
    <mergeCell ref="C282:P282"/>
    <mergeCell ref="C290:G290"/>
    <mergeCell ref="H290:P290"/>
    <mergeCell ref="G284:I284"/>
    <mergeCell ref="J284:O284"/>
    <mergeCell ref="M40:P40"/>
    <mergeCell ref="M41:P41"/>
    <mergeCell ref="M42:P42"/>
    <mergeCell ref="M43:P43"/>
    <mergeCell ref="M245:P245"/>
    <mergeCell ref="M246:P246"/>
    <mergeCell ref="E247:J255"/>
    <mergeCell ref="C287:G287"/>
    <mergeCell ref="H287:P287"/>
    <mergeCell ref="C288:G288"/>
    <mergeCell ref="H288:P288"/>
    <mergeCell ref="C289:G289"/>
    <mergeCell ref="H289:P289"/>
    <mergeCell ref="M45:P45"/>
    <mergeCell ref="E229:J237"/>
    <mergeCell ref="M234:P234"/>
    <mergeCell ref="M235:P235"/>
    <mergeCell ref="M236:P236"/>
    <mergeCell ref="M237:P237"/>
  </mergeCells>
  <conditionalFormatting sqref="L4:P4">
    <cfRule type="expression" dxfId="0" priority="1">
      <formula>IF(S2,"True")</formula>
    </cfRule>
  </conditionalFormatting>
  <dataValidations count="5">
    <dataValidation type="list" allowBlank="1" showInputMessage="1" showErrorMessage="1" sqref="L13:P13" xr:uid="{FABAE301-0A46-47CE-AE91-92B34B7380C6}">
      <formula1>"1,2,3,4,5"</formula1>
    </dataValidation>
    <dataValidation type="list" allowBlank="1" showInputMessage="1" showErrorMessage="1" sqref="E14:I14" xr:uid="{1FFAA751-87BC-4406-BB48-C4AB7D1BADE4}">
      <formula1>"Semi-Annual Re-assessment,Significant Change in Condition,Other"</formula1>
    </dataValidation>
    <dataValidation type="list" allowBlank="1" showInputMessage="1" showErrorMessage="1" sqref="E21:I21" xr:uid="{A86A0B5E-9D0C-4E24-8249-505E67AE8160}">
      <formula1>"Self,Guardian-Family,Guardian-Non-Family,Trustee,Representative Payee,Conservator,POA-Medical,POA-Financial,POA,Other"</formula1>
    </dataValidation>
    <dataValidation type="list" allowBlank="1" showInputMessage="1" showErrorMessage="1" sqref="E22:I22" xr:uid="{1269ECA5-0E67-493C-A0E4-2A012AF8DEE0}">
      <formula1>"Parent,Child,Sibling,Other"</formula1>
    </dataValidation>
    <dataValidation type="list" allowBlank="1" showInputMessage="1" showErrorMessage="1" sqref="L24:P24" xr:uid="{28961A90-716F-4097-BFDC-86454E956152}">
      <formula1>"Email,Phone,USPS"</formula1>
    </dataValidation>
  </dataValidations>
  <pageMargins left="0.7" right="0.7" top="0.75" bottom="0.75" header="0.3" footer="0.3"/>
  <pageSetup scale="55" fitToHeight="0" orientation="portrait" r:id="rId1"/>
  <ignoredErrors>
    <ignoredError sqref="L4" evalError="1"/>
  </ignoredErrors>
  <drawing r:id="rId2"/>
  <legacyDrawing r:id="rId3"/>
  <controls>
    <mc:AlternateContent xmlns:mc="http://schemas.openxmlformats.org/markup-compatibility/2006">
      <mc:Choice Requires="x14">
        <control shapeId="11643" r:id="rId4" name="CheckBox7">
          <controlPr defaultSize="0" autoLine="0" r:id="rId5">
            <anchor moveWithCells="1">
              <from>
                <xdr:col>5</xdr:col>
                <xdr:colOff>1104900</xdr:colOff>
                <xdr:row>268</xdr:row>
                <xdr:rowOff>167640</xdr:rowOff>
              </from>
              <to>
                <xdr:col>6</xdr:col>
                <xdr:colOff>518160</xdr:colOff>
                <xdr:row>269</xdr:row>
                <xdr:rowOff>22860</xdr:rowOff>
              </to>
            </anchor>
          </controlPr>
        </control>
      </mc:Choice>
      <mc:Fallback>
        <control shapeId="11643" r:id="rId4" name="CheckBox7"/>
      </mc:Fallback>
    </mc:AlternateContent>
    <mc:AlternateContent xmlns:mc="http://schemas.openxmlformats.org/markup-compatibility/2006">
      <mc:Choice Requires="x14">
        <control shapeId="11644" r:id="rId6" name="CheckBox8">
          <controlPr defaultSize="0" autoLine="0" r:id="rId7">
            <anchor moveWithCells="1">
              <from>
                <xdr:col>7</xdr:col>
                <xdr:colOff>0</xdr:colOff>
                <xdr:row>268</xdr:row>
                <xdr:rowOff>190500</xdr:rowOff>
              </from>
              <to>
                <xdr:col>8</xdr:col>
                <xdr:colOff>289560</xdr:colOff>
                <xdr:row>268</xdr:row>
                <xdr:rowOff>426720</xdr:rowOff>
              </to>
            </anchor>
          </controlPr>
        </control>
      </mc:Choice>
      <mc:Fallback>
        <control shapeId="11644" r:id="rId6" name="CheckBox8"/>
      </mc:Fallback>
    </mc:AlternateContent>
    <mc:AlternateContent xmlns:mc="http://schemas.openxmlformats.org/markup-compatibility/2006">
      <mc:Choice Requires="x14">
        <control shapeId="11645" r:id="rId8" name="CheckBox9">
          <controlPr defaultSize="0" autoLine="0" r:id="rId9">
            <anchor moveWithCells="1">
              <from>
                <xdr:col>8</xdr:col>
                <xdr:colOff>281940</xdr:colOff>
                <xdr:row>268</xdr:row>
                <xdr:rowOff>205740</xdr:rowOff>
              </from>
              <to>
                <xdr:col>9</xdr:col>
                <xdr:colOff>388620</xdr:colOff>
                <xdr:row>269</xdr:row>
                <xdr:rowOff>0</xdr:rowOff>
              </to>
            </anchor>
          </controlPr>
        </control>
      </mc:Choice>
      <mc:Fallback>
        <control shapeId="11645" r:id="rId8" name="CheckBox9"/>
      </mc:Fallback>
    </mc:AlternateContent>
    <mc:AlternateContent xmlns:mc="http://schemas.openxmlformats.org/markup-compatibility/2006">
      <mc:Choice Requires="x14">
        <control shapeId="11646" r:id="rId10" name="CheckBox10">
          <controlPr defaultSize="0" autoLine="0" r:id="rId11">
            <anchor moveWithCells="1">
              <from>
                <xdr:col>9</xdr:col>
                <xdr:colOff>419100</xdr:colOff>
                <xdr:row>268</xdr:row>
                <xdr:rowOff>182880</xdr:rowOff>
              </from>
              <to>
                <xdr:col>10</xdr:col>
                <xdr:colOff>693420</xdr:colOff>
                <xdr:row>269</xdr:row>
                <xdr:rowOff>7620</xdr:rowOff>
              </to>
            </anchor>
          </controlPr>
        </control>
      </mc:Choice>
      <mc:Fallback>
        <control shapeId="11646" r:id="rId10" name="CheckBox10"/>
      </mc:Fallback>
    </mc:AlternateContent>
    <mc:AlternateContent xmlns:mc="http://schemas.openxmlformats.org/markup-compatibility/2006">
      <mc:Choice Requires="x14">
        <control shapeId="11647" r:id="rId12" name="CheckBox11">
          <controlPr defaultSize="0" autoLine="0" r:id="rId13">
            <anchor moveWithCells="1">
              <from>
                <xdr:col>12</xdr:col>
                <xdr:colOff>167640</xdr:colOff>
                <xdr:row>268</xdr:row>
                <xdr:rowOff>190500</xdr:rowOff>
              </from>
              <to>
                <xdr:col>13</xdr:col>
                <xdr:colOff>121920</xdr:colOff>
                <xdr:row>269</xdr:row>
                <xdr:rowOff>7620</xdr:rowOff>
              </to>
            </anchor>
          </controlPr>
        </control>
      </mc:Choice>
      <mc:Fallback>
        <control shapeId="11647" r:id="rId12" name="CheckBox11"/>
      </mc:Fallback>
    </mc:AlternateContent>
    <mc:AlternateContent xmlns:mc="http://schemas.openxmlformats.org/markup-compatibility/2006">
      <mc:Choice Requires="x14">
        <control shapeId="11650" r:id="rId14" name="CheckBox14">
          <controlPr defaultSize="0" autoLine="0" autoPict="0" r:id="rId15">
            <anchor moveWithCells="1">
              <from>
                <xdr:col>2</xdr:col>
                <xdr:colOff>30480</xdr:colOff>
                <xdr:row>282</xdr:row>
                <xdr:rowOff>190500</xdr:rowOff>
              </from>
              <to>
                <xdr:col>2</xdr:col>
                <xdr:colOff>777240</xdr:colOff>
                <xdr:row>284</xdr:row>
                <xdr:rowOff>53340</xdr:rowOff>
              </to>
            </anchor>
          </controlPr>
        </control>
      </mc:Choice>
      <mc:Fallback>
        <control shapeId="11650" r:id="rId14" name="CheckBox14"/>
      </mc:Fallback>
    </mc:AlternateContent>
    <mc:AlternateContent xmlns:mc="http://schemas.openxmlformats.org/markup-compatibility/2006">
      <mc:Choice Requires="x14">
        <control shapeId="11651" r:id="rId16" name="CheckBox15">
          <controlPr defaultSize="0" autoLine="0" autoPict="0" r:id="rId17">
            <anchor moveWithCells="1">
              <from>
                <xdr:col>2</xdr:col>
                <xdr:colOff>792480</xdr:colOff>
                <xdr:row>282</xdr:row>
                <xdr:rowOff>190500</xdr:rowOff>
              </from>
              <to>
                <xdr:col>3</xdr:col>
                <xdr:colOff>510540</xdr:colOff>
                <xdr:row>284</xdr:row>
                <xdr:rowOff>53340</xdr:rowOff>
              </to>
            </anchor>
          </controlPr>
        </control>
      </mc:Choice>
      <mc:Fallback>
        <control shapeId="11651" r:id="rId16" name="CheckBox15"/>
      </mc:Fallback>
    </mc:AlternateContent>
    <mc:AlternateContent xmlns:mc="http://schemas.openxmlformats.org/markup-compatibility/2006">
      <mc:Choice Requires="x14">
        <control shapeId="11652" r:id="rId18" name="CheckBox16">
          <controlPr defaultSize="0" autoLine="0" autoPict="0" r:id="rId19">
            <anchor moveWithCells="1">
              <from>
                <xdr:col>3</xdr:col>
                <xdr:colOff>510540</xdr:colOff>
                <xdr:row>282</xdr:row>
                <xdr:rowOff>190500</xdr:rowOff>
              </from>
              <to>
                <xdr:col>4</xdr:col>
                <xdr:colOff>662940</xdr:colOff>
                <xdr:row>284</xdr:row>
                <xdr:rowOff>68580</xdr:rowOff>
              </to>
            </anchor>
          </controlPr>
        </control>
      </mc:Choice>
      <mc:Fallback>
        <control shapeId="11652" r:id="rId18" name="CheckBox16"/>
      </mc:Fallback>
    </mc:AlternateContent>
    <mc:AlternateContent xmlns:mc="http://schemas.openxmlformats.org/markup-compatibility/2006">
      <mc:Choice Requires="x14">
        <control shapeId="11653" r:id="rId20" name="CheckBox17">
          <controlPr defaultSize="0" autoLine="0" autoPict="0" r:id="rId21">
            <anchor moveWithCells="1">
              <from>
                <xdr:col>4</xdr:col>
                <xdr:colOff>662940</xdr:colOff>
                <xdr:row>282</xdr:row>
                <xdr:rowOff>190500</xdr:rowOff>
              </from>
              <to>
                <xdr:col>5</xdr:col>
                <xdr:colOff>91440</xdr:colOff>
                <xdr:row>284</xdr:row>
                <xdr:rowOff>68580</xdr:rowOff>
              </to>
            </anchor>
          </controlPr>
        </control>
      </mc:Choice>
      <mc:Fallback>
        <control shapeId="11653" r:id="rId20" name="CheckBox17"/>
      </mc:Fallback>
    </mc:AlternateContent>
    <mc:AlternateContent xmlns:mc="http://schemas.openxmlformats.org/markup-compatibility/2006">
      <mc:Choice Requires="x14">
        <control shapeId="11654" r:id="rId22" name="CheckBox18">
          <controlPr defaultSize="0" autoLine="0" r:id="rId23">
            <anchor moveWithCells="1">
              <from>
                <xdr:col>5</xdr:col>
                <xdr:colOff>106680</xdr:colOff>
                <xdr:row>282</xdr:row>
                <xdr:rowOff>190500</xdr:rowOff>
              </from>
              <to>
                <xdr:col>5</xdr:col>
                <xdr:colOff>769620</xdr:colOff>
                <xdr:row>284</xdr:row>
                <xdr:rowOff>60960</xdr:rowOff>
              </to>
            </anchor>
          </controlPr>
        </control>
      </mc:Choice>
      <mc:Fallback>
        <control shapeId="11654" r:id="rId22" name="CheckBox18"/>
      </mc:Fallback>
    </mc:AlternateContent>
    <mc:AlternateContent xmlns:mc="http://schemas.openxmlformats.org/markup-compatibility/2006">
      <mc:Choice Requires="x14">
        <control shapeId="11655" r:id="rId24" name="CheckBox19">
          <controlPr defaultSize="0" autoLine="0" r:id="rId25">
            <anchor moveWithCells="1">
              <from>
                <xdr:col>10</xdr:col>
                <xdr:colOff>685800</xdr:colOff>
                <xdr:row>268</xdr:row>
                <xdr:rowOff>190500</xdr:rowOff>
              </from>
              <to>
                <xdr:col>12</xdr:col>
                <xdr:colOff>152400</xdr:colOff>
                <xdr:row>269</xdr:row>
                <xdr:rowOff>7620</xdr:rowOff>
              </to>
            </anchor>
          </controlPr>
        </control>
      </mc:Choice>
      <mc:Fallback>
        <control shapeId="11655" r:id="rId24" name="CheckBox19"/>
      </mc:Fallback>
    </mc:AlternateContent>
    <mc:AlternateContent xmlns:mc="http://schemas.openxmlformats.org/markup-compatibility/2006">
      <mc:Choice Requires="x14">
        <control shapeId="11662" r:id="rId26" name="OptionButton3">
          <controlPr defaultSize="0" autoLine="0" r:id="rId27">
            <anchor moveWithCells="1">
              <from>
                <xdr:col>4</xdr:col>
                <xdr:colOff>525780</xdr:colOff>
                <xdr:row>8</xdr:row>
                <xdr:rowOff>114300</xdr:rowOff>
              </from>
              <to>
                <xdr:col>4</xdr:col>
                <xdr:colOff>990600</xdr:colOff>
                <xdr:row>8</xdr:row>
                <xdr:rowOff>365760</xdr:rowOff>
              </to>
            </anchor>
          </controlPr>
        </control>
      </mc:Choice>
      <mc:Fallback>
        <control shapeId="11662" r:id="rId26" name="OptionButton3"/>
      </mc:Fallback>
    </mc:AlternateContent>
    <mc:AlternateContent xmlns:mc="http://schemas.openxmlformats.org/markup-compatibility/2006">
      <mc:Choice Requires="x14">
        <control shapeId="11663" r:id="rId28" name="OptionButton2">
          <controlPr defaultSize="0" autoLine="0" r:id="rId29">
            <anchor moveWithCells="1">
              <from>
                <xdr:col>11</xdr:col>
                <xdr:colOff>91440</xdr:colOff>
                <xdr:row>8</xdr:row>
                <xdr:rowOff>106680</xdr:rowOff>
              </from>
              <to>
                <xdr:col>12</xdr:col>
                <xdr:colOff>22860</xdr:colOff>
                <xdr:row>8</xdr:row>
                <xdr:rowOff>358140</xdr:rowOff>
              </to>
            </anchor>
          </controlPr>
        </control>
      </mc:Choice>
      <mc:Fallback>
        <control shapeId="11663" r:id="rId28" name="OptionButton2"/>
      </mc:Fallback>
    </mc:AlternateContent>
    <mc:AlternateContent xmlns:mc="http://schemas.openxmlformats.org/markup-compatibility/2006">
      <mc:Choice Requires="x14">
        <control shapeId="11680" r:id="rId30" name="OptionButton5">
          <controlPr defaultSize="0" autoLine="0" autoPict="0" r:id="rId31">
            <anchor moveWithCells="1">
              <from>
                <xdr:col>4</xdr:col>
                <xdr:colOff>76200</xdr:colOff>
                <xdr:row>15</xdr:row>
                <xdr:rowOff>106680</xdr:rowOff>
              </from>
              <to>
                <xdr:col>4</xdr:col>
                <xdr:colOff>510540</xdr:colOff>
                <xdr:row>15</xdr:row>
                <xdr:rowOff>396240</xdr:rowOff>
              </to>
            </anchor>
          </controlPr>
        </control>
      </mc:Choice>
      <mc:Fallback>
        <control shapeId="11680" r:id="rId30" name="OptionButton5"/>
      </mc:Fallback>
    </mc:AlternateContent>
    <mc:AlternateContent xmlns:mc="http://schemas.openxmlformats.org/markup-compatibility/2006">
      <mc:Choice Requires="x14">
        <control shapeId="11681" r:id="rId32" name="OptionButton6">
          <controlPr defaultSize="0" autoLine="0" r:id="rId33">
            <anchor moveWithCells="1">
              <from>
                <xdr:col>4</xdr:col>
                <xdr:colOff>533400</xdr:colOff>
                <xdr:row>15</xdr:row>
                <xdr:rowOff>129540</xdr:rowOff>
              </from>
              <to>
                <xdr:col>4</xdr:col>
                <xdr:colOff>967740</xdr:colOff>
                <xdr:row>15</xdr:row>
                <xdr:rowOff>381000</xdr:rowOff>
              </to>
            </anchor>
          </controlPr>
        </control>
      </mc:Choice>
      <mc:Fallback>
        <control shapeId="11681" r:id="rId32" name="OptionButton6"/>
      </mc:Fallback>
    </mc:AlternateContent>
    <mc:AlternateContent xmlns:mc="http://schemas.openxmlformats.org/markup-compatibility/2006">
      <mc:Choice Requires="x14">
        <control shapeId="11693" r:id="rId34" name="OptionButton7">
          <controlPr defaultSize="0" autoLine="0" r:id="rId35">
            <anchor moveWithCells="1">
              <from>
                <xdr:col>12</xdr:col>
                <xdr:colOff>243840</xdr:colOff>
                <xdr:row>280</xdr:row>
                <xdr:rowOff>0</xdr:rowOff>
              </from>
              <to>
                <xdr:col>13</xdr:col>
                <xdr:colOff>83820</xdr:colOff>
                <xdr:row>281</xdr:row>
                <xdr:rowOff>38100</xdr:rowOff>
              </to>
            </anchor>
          </controlPr>
        </control>
      </mc:Choice>
      <mc:Fallback>
        <control shapeId="11693" r:id="rId34" name="OptionButton7"/>
      </mc:Fallback>
    </mc:AlternateContent>
    <mc:AlternateContent xmlns:mc="http://schemas.openxmlformats.org/markup-compatibility/2006">
      <mc:Choice Requires="x14">
        <control shapeId="11694" r:id="rId36" name="OptionButton8">
          <controlPr defaultSize="0" autoLine="0" r:id="rId37">
            <anchor moveWithCells="1">
              <from>
                <xdr:col>13</xdr:col>
                <xdr:colOff>129540</xdr:colOff>
                <xdr:row>280</xdr:row>
                <xdr:rowOff>0</xdr:rowOff>
              </from>
              <to>
                <xdr:col>13</xdr:col>
                <xdr:colOff>541020</xdr:colOff>
                <xdr:row>281</xdr:row>
                <xdr:rowOff>38100</xdr:rowOff>
              </to>
            </anchor>
          </controlPr>
        </control>
      </mc:Choice>
      <mc:Fallback>
        <control shapeId="11694" r:id="rId36" name="OptionButton8"/>
      </mc:Fallback>
    </mc:AlternateContent>
    <mc:AlternateContent xmlns:mc="http://schemas.openxmlformats.org/markup-compatibility/2006">
      <mc:Choice Requires="x14">
        <control shapeId="11695" r:id="rId38" name="OptionButton1">
          <controlPr defaultSize="0" autoLine="0" autoPict="0" r:id="rId39">
            <anchor moveWithCells="1">
              <from>
                <xdr:col>4</xdr:col>
                <xdr:colOff>76200</xdr:colOff>
                <xdr:row>8</xdr:row>
                <xdr:rowOff>106680</xdr:rowOff>
              </from>
              <to>
                <xdr:col>4</xdr:col>
                <xdr:colOff>525780</xdr:colOff>
                <xdr:row>8</xdr:row>
                <xdr:rowOff>358140</xdr:rowOff>
              </to>
            </anchor>
          </controlPr>
        </control>
      </mc:Choice>
      <mc:Fallback>
        <control shapeId="11695" r:id="rId38" name="OptionButton1"/>
      </mc:Fallback>
    </mc:AlternateContent>
    <mc:AlternateContent xmlns:mc="http://schemas.openxmlformats.org/markup-compatibility/2006">
      <mc:Choice Requires="x14">
        <control shapeId="11696" r:id="rId40" name="OptionButton4">
          <controlPr defaultSize="0" autoLine="0" r:id="rId41">
            <anchor moveWithCells="1">
              <from>
                <xdr:col>12</xdr:col>
                <xdr:colOff>30480</xdr:colOff>
                <xdr:row>8</xdr:row>
                <xdr:rowOff>106680</xdr:rowOff>
              </from>
              <to>
                <xdr:col>13</xdr:col>
                <xdr:colOff>152400</xdr:colOff>
                <xdr:row>8</xdr:row>
                <xdr:rowOff>358140</xdr:rowOff>
              </to>
            </anchor>
          </controlPr>
        </control>
      </mc:Choice>
      <mc:Fallback>
        <control shapeId="11696" r:id="rId40" name="OptionButton4"/>
      </mc:Fallback>
    </mc:AlternateContent>
    <mc:AlternateContent xmlns:mc="http://schemas.openxmlformats.org/markup-compatibility/2006">
      <mc:Choice Requires="x14">
        <control shapeId="11697" r:id="rId42" name="OptionButton9">
          <controlPr defaultSize="0" autoLine="0" r:id="rId43">
            <anchor moveWithCells="1">
              <from>
                <xdr:col>4</xdr:col>
                <xdr:colOff>76200</xdr:colOff>
                <xdr:row>4</xdr:row>
                <xdr:rowOff>114300</xdr:rowOff>
              </from>
              <to>
                <xdr:col>4</xdr:col>
                <xdr:colOff>556260</xdr:colOff>
                <xdr:row>4</xdr:row>
                <xdr:rowOff>342900</xdr:rowOff>
              </to>
            </anchor>
          </controlPr>
        </control>
      </mc:Choice>
      <mc:Fallback>
        <control shapeId="11697" r:id="rId42" name="OptionButton9"/>
      </mc:Fallback>
    </mc:AlternateContent>
    <mc:AlternateContent xmlns:mc="http://schemas.openxmlformats.org/markup-compatibility/2006">
      <mc:Choice Requires="x14">
        <control shapeId="11698" r:id="rId44" name="OptionButton10">
          <controlPr defaultSize="0" autoLine="0" r:id="rId45">
            <anchor moveWithCells="1">
              <from>
                <xdr:col>4</xdr:col>
                <xdr:colOff>518160</xdr:colOff>
                <xdr:row>4</xdr:row>
                <xdr:rowOff>114300</xdr:rowOff>
              </from>
              <to>
                <xdr:col>4</xdr:col>
                <xdr:colOff>906780</xdr:colOff>
                <xdr:row>4</xdr:row>
                <xdr:rowOff>342900</xdr:rowOff>
              </to>
            </anchor>
          </controlPr>
        </control>
      </mc:Choice>
      <mc:Fallback>
        <control shapeId="11698" r:id="rId44" name="OptionButton10"/>
      </mc:Fallback>
    </mc:AlternateContent>
    <mc:AlternateContent xmlns:mc="http://schemas.openxmlformats.org/markup-compatibility/2006">
      <mc:Choice Requires="x14">
        <control shapeId="11699" r:id="rId46" name="OptionButton11">
          <controlPr defaultSize="0" autoLine="0" autoPict="0" linkedCell="S2" r:id="rId47">
            <anchor moveWithCells="1">
              <from>
                <xdr:col>11</xdr:col>
                <xdr:colOff>91440</xdr:colOff>
                <xdr:row>4</xdr:row>
                <xdr:rowOff>114300</xdr:rowOff>
              </from>
              <to>
                <xdr:col>11</xdr:col>
                <xdr:colOff>548640</xdr:colOff>
                <xdr:row>4</xdr:row>
                <xdr:rowOff>342900</xdr:rowOff>
              </to>
            </anchor>
          </controlPr>
        </control>
      </mc:Choice>
      <mc:Fallback>
        <control shapeId="11699" r:id="rId46" name="OptionButton11"/>
      </mc:Fallback>
    </mc:AlternateContent>
    <mc:AlternateContent xmlns:mc="http://schemas.openxmlformats.org/markup-compatibility/2006">
      <mc:Choice Requires="x14">
        <control shapeId="11700" r:id="rId48" name="OptionButton12">
          <controlPr defaultSize="0" autoLine="0" r:id="rId49">
            <anchor moveWithCells="1">
              <from>
                <xdr:col>11</xdr:col>
                <xdr:colOff>525780</xdr:colOff>
                <xdr:row>4</xdr:row>
                <xdr:rowOff>129540</xdr:rowOff>
              </from>
              <to>
                <xdr:col>12</xdr:col>
                <xdr:colOff>312420</xdr:colOff>
                <xdr:row>4</xdr:row>
                <xdr:rowOff>350520</xdr:rowOff>
              </to>
            </anchor>
          </controlPr>
        </control>
      </mc:Choice>
      <mc:Fallback>
        <control shapeId="11700" r:id="rId48" name="OptionButton12"/>
      </mc:Fallback>
    </mc:AlternateContent>
    <mc:AlternateContent xmlns:mc="http://schemas.openxmlformats.org/markup-compatibility/2006">
      <mc:Choice Requires="x14">
        <control shapeId="11749" r:id="rId50" name="OptionButton13">
          <controlPr defaultSize="0" autoLine="0" autoPict="0" r:id="rId51">
            <anchor moveWithCells="1">
              <from>
                <xdr:col>8</xdr:col>
                <xdr:colOff>251460</xdr:colOff>
                <xdr:row>281</xdr:row>
                <xdr:rowOff>30480</xdr:rowOff>
              </from>
              <to>
                <xdr:col>9</xdr:col>
                <xdr:colOff>220980</xdr:colOff>
                <xdr:row>281</xdr:row>
                <xdr:rowOff>289560</xdr:rowOff>
              </to>
            </anchor>
          </controlPr>
        </control>
      </mc:Choice>
      <mc:Fallback>
        <control shapeId="11749" r:id="rId50" name="OptionButton13"/>
      </mc:Fallback>
    </mc:AlternateContent>
    <mc:AlternateContent xmlns:mc="http://schemas.openxmlformats.org/markup-compatibility/2006">
      <mc:Choice Requires="x14">
        <control shapeId="11750" r:id="rId52" name="OptionButton14">
          <controlPr defaultSize="0" autoLine="0" autoPict="0" r:id="rId53">
            <anchor moveWithCells="1">
              <from>
                <xdr:col>9</xdr:col>
                <xdr:colOff>228600</xdr:colOff>
                <xdr:row>281</xdr:row>
                <xdr:rowOff>38100</xdr:rowOff>
              </from>
              <to>
                <xdr:col>10</xdr:col>
                <xdr:colOff>205740</xdr:colOff>
                <xdr:row>281</xdr:row>
                <xdr:rowOff>266700</xdr:rowOff>
              </to>
            </anchor>
          </controlPr>
        </control>
      </mc:Choice>
      <mc:Fallback>
        <control shapeId="11750" r:id="rId52" name="OptionButton14"/>
      </mc:Fallback>
    </mc:AlternateContent>
    <mc:AlternateContent xmlns:mc="http://schemas.openxmlformats.org/markup-compatibility/2006">
      <mc:Choice Requires="x14">
        <control shapeId="11277" r:id="rId54" name="Check Box 13">
          <controlPr defaultSize="0" autoFill="0" autoLine="0" autoPict="0">
            <anchor moveWithCells="1">
              <from>
                <xdr:col>10</xdr:col>
                <xdr:colOff>30480</xdr:colOff>
                <xdr:row>62</xdr:row>
                <xdr:rowOff>15240</xdr:rowOff>
              </from>
              <to>
                <xdr:col>10</xdr:col>
                <xdr:colOff>335280</xdr:colOff>
                <xdr:row>63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79" r:id="rId55" name="Check Box 15">
          <controlPr defaultSize="0" autoFill="0" autoLine="0" autoPict="0">
            <anchor moveWithCells="1">
              <from>
                <xdr:col>10</xdr:col>
                <xdr:colOff>220980</xdr:colOff>
                <xdr:row>63</xdr:row>
                <xdr:rowOff>15240</xdr:rowOff>
              </from>
              <to>
                <xdr:col>10</xdr:col>
                <xdr:colOff>525780</xdr:colOff>
                <xdr:row>64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80" r:id="rId56" name="Check Box 16">
          <controlPr defaultSize="0" autoFill="0" autoLine="0" autoPict="0">
            <anchor moveWithCells="1">
              <from>
                <xdr:col>10</xdr:col>
                <xdr:colOff>220980</xdr:colOff>
                <xdr:row>64</xdr:row>
                <xdr:rowOff>15240</xdr:rowOff>
              </from>
              <to>
                <xdr:col>10</xdr:col>
                <xdr:colOff>525780</xdr:colOff>
                <xdr:row>65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81" r:id="rId57" name="Check Box 17">
          <controlPr defaultSize="0" autoFill="0" autoLine="0" autoPict="0">
            <anchor moveWithCells="1">
              <from>
                <xdr:col>10</xdr:col>
                <xdr:colOff>220980</xdr:colOff>
                <xdr:row>65</xdr:row>
                <xdr:rowOff>15240</xdr:rowOff>
              </from>
              <to>
                <xdr:col>11</xdr:col>
                <xdr:colOff>281940</xdr:colOff>
                <xdr:row>66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82" r:id="rId58" name="Check Box 18">
          <controlPr defaultSize="0" autoFill="0" autoLine="0" autoPict="0">
            <anchor moveWithCells="1">
              <from>
                <xdr:col>10</xdr:col>
                <xdr:colOff>30480</xdr:colOff>
                <xdr:row>67</xdr:row>
                <xdr:rowOff>15240</xdr:rowOff>
              </from>
              <to>
                <xdr:col>11</xdr:col>
                <xdr:colOff>91440</xdr:colOff>
                <xdr:row>67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83" r:id="rId59" name="Check Box 19">
          <controlPr defaultSize="0" autoFill="0" autoLine="0" autoPict="0">
            <anchor moveWithCells="1">
              <from>
                <xdr:col>10</xdr:col>
                <xdr:colOff>30480</xdr:colOff>
                <xdr:row>68</xdr:row>
                <xdr:rowOff>15240</xdr:rowOff>
              </from>
              <to>
                <xdr:col>11</xdr:col>
                <xdr:colOff>91440</xdr:colOff>
                <xdr:row>68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84" r:id="rId60" name="Check Box 20">
          <controlPr defaultSize="0" autoFill="0" autoLine="0" autoPict="0">
            <anchor moveWithCells="1">
              <from>
                <xdr:col>10</xdr:col>
                <xdr:colOff>30480</xdr:colOff>
                <xdr:row>69</xdr:row>
                <xdr:rowOff>15240</xdr:rowOff>
              </from>
              <to>
                <xdr:col>12</xdr:col>
                <xdr:colOff>243840</xdr:colOff>
                <xdr:row>69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85" r:id="rId61" name="Check Box 21">
          <controlPr defaultSize="0" autoFill="0" autoLine="0" autoPict="0">
            <anchor moveWithCells="1">
              <from>
                <xdr:col>10</xdr:col>
                <xdr:colOff>30480</xdr:colOff>
                <xdr:row>70</xdr:row>
                <xdr:rowOff>15240</xdr:rowOff>
              </from>
              <to>
                <xdr:col>11</xdr:col>
                <xdr:colOff>91440</xdr:colOff>
                <xdr:row>70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98" r:id="rId62" name="Check Box 134">
          <controlPr defaultSize="0" autoFill="0" autoLine="0" autoPict="0">
            <anchor moveWithCells="1">
              <from>
                <xdr:col>10</xdr:col>
                <xdr:colOff>30480</xdr:colOff>
                <xdr:row>71</xdr:row>
                <xdr:rowOff>15240</xdr:rowOff>
              </from>
              <to>
                <xdr:col>10</xdr:col>
                <xdr:colOff>335280</xdr:colOff>
                <xdr:row>72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99" r:id="rId63" name="Check Box 135">
          <controlPr defaultSize="0" autoFill="0" autoLine="0" autoPict="0">
            <anchor moveWithCells="1">
              <from>
                <xdr:col>10</xdr:col>
                <xdr:colOff>220980</xdr:colOff>
                <xdr:row>72</xdr:row>
                <xdr:rowOff>15240</xdr:rowOff>
              </from>
              <to>
                <xdr:col>10</xdr:col>
                <xdr:colOff>525780</xdr:colOff>
                <xdr:row>73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00" r:id="rId64" name="Check Box 136">
          <controlPr defaultSize="0" autoFill="0" autoLine="0" autoPict="0">
            <anchor moveWithCells="1">
              <from>
                <xdr:col>10</xdr:col>
                <xdr:colOff>220980</xdr:colOff>
                <xdr:row>73</xdr:row>
                <xdr:rowOff>15240</xdr:rowOff>
              </from>
              <to>
                <xdr:col>10</xdr:col>
                <xdr:colOff>525780</xdr:colOff>
                <xdr:row>74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01" r:id="rId65" name="Check Box 137">
          <controlPr defaultSize="0" autoFill="0" autoLine="0" autoPict="0">
            <anchor moveWithCells="1">
              <from>
                <xdr:col>10</xdr:col>
                <xdr:colOff>220980</xdr:colOff>
                <xdr:row>74</xdr:row>
                <xdr:rowOff>15240</xdr:rowOff>
              </from>
              <to>
                <xdr:col>11</xdr:col>
                <xdr:colOff>281940</xdr:colOff>
                <xdr:row>75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02" r:id="rId66" name="Check Box 138">
          <controlPr defaultSize="0" autoFill="0" autoLine="0" autoPict="0">
            <anchor moveWithCells="1">
              <from>
                <xdr:col>10</xdr:col>
                <xdr:colOff>30480</xdr:colOff>
                <xdr:row>76</xdr:row>
                <xdr:rowOff>15240</xdr:rowOff>
              </from>
              <to>
                <xdr:col>11</xdr:col>
                <xdr:colOff>91440</xdr:colOff>
                <xdr:row>76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03" r:id="rId67" name="Check Box 139">
          <controlPr defaultSize="0" autoFill="0" autoLine="0" autoPict="0">
            <anchor moveWithCells="1">
              <from>
                <xdr:col>10</xdr:col>
                <xdr:colOff>30480</xdr:colOff>
                <xdr:row>77</xdr:row>
                <xdr:rowOff>15240</xdr:rowOff>
              </from>
              <to>
                <xdr:col>11</xdr:col>
                <xdr:colOff>91440</xdr:colOff>
                <xdr:row>77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04" r:id="rId68" name="Check Box 140">
          <controlPr defaultSize="0" autoFill="0" autoLine="0" autoPict="0">
            <anchor moveWithCells="1">
              <from>
                <xdr:col>10</xdr:col>
                <xdr:colOff>30480</xdr:colOff>
                <xdr:row>78</xdr:row>
                <xdr:rowOff>15240</xdr:rowOff>
              </from>
              <to>
                <xdr:col>12</xdr:col>
                <xdr:colOff>243840</xdr:colOff>
                <xdr:row>78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05" r:id="rId69" name="Check Box 141">
          <controlPr defaultSize="0" autoFill="0" autoLine="0" autoPict="0">
            <anchor moveWithCells="1">
              <from>
                <xdr:col>10</xdr:col>
                <xdr:colOff>30480</xdr:colOff>
                <xdr:row>79</xdr:row>
                <xdr:rowOff>15240</xdr:rowOff>
              </from>
              <to>
                <xdr:col>11</xdr:col>
                <xdr:colOff>91440</xdr:colOff>
                <xdr:row>79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07" r:id="rId70" name="Check Box 143">
          <controlPr defaultSize="0" autoFill="0" autoLine="0" autoPict="0">
            <anchor moveWithCells="1">
              <from>
                <xdr:col>10</xdr:col>
                <xdr:colOff>30480</xdr:colOff>
                <xdr:row>80</xdr:row>
                <xdr:rowOff>30480</xdr:rowOff>
              </from>
              <to>
                <xdr:col>10</xdr:col>
                <xdr:colOff>335280</xdr:colOff>
                <xdr:row>81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08" r:id="rId71" name="Check Box 144">
          <controlPr defaultSize="0" autoFill="0" autoLine="0" autoPict="0">
            <anchor moveWithCells="1">
              <from>
                <xdr:col>10</xdr:col>
                <xdr:colOff>220980</xdr:colOff>
                <xdr:row>81</xdr:row>
                <xdr:rowOff>30480</xdr:rowOff>
              </from>
              <to>
                <xdr:col>10</xdr:col>
                <xdr:colOff>525780</xdr:colOff>
                <xdr:row>82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09" r:id="rId72" name="Check Box 145">
          <controlPr defaultSize="0" autoFill="0" autoLine="0" autoPict="0">
            <anchor moveWithCells="1">
              <from>
                <xdr:col>10</xdr:col>
                <xdr:colOff>220980</xdr:colOff>
                <xdr:row>82</xdr:row>
                <xdr:rowOff>30480</xdr:rowOff>
              </from>
              <to>
                <xdr:col>10</xdr:col>
                <xdr:colOff>525780</xdr:colOff>
                <xdr:row>83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10" r:id="rId73" name="Check Box 146">
          <controlPr defaultSize="0" autoFill="0" autoLine="0" autoPict="0">
            <anchor moveWithCells="1">
              <from>
                <xdr:col>10</xdr:col>
                <xdr:colOff>220980</xdr:colOff>
                <xdr:row>83</xdr:row>
                <xdr:rowOff>30480</xdr:rowOff>
              </from>
              <to>
                <xdr:col>11</xdr:col>
                <xdr:colOff>281940</xdr:colOff>
                <xdr:row>84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11" r:id="rId74" name="Check Box 147">
          <controlPr defaultSize="0" autoFill="0" autoLine="0" autoPict="0">
            <anchor moveWithCells="1">
              <from>
                <xdr:col>10</xdr:col>
                <xdr:colOff>30480</xdr:colOff>
                <xdr:row>85</xdr:row>
                <xdr:rowOff>15240</xdr:rowOff>
              </from>
              <to>
                <xdr:col>11</xdr:col>
                <xdr:colOff>91440</xdr:colOff>
                <xdr:row>85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12" r:id="rId75" name="Check Box 148">
          <controlPr defaultSize="0" autoFill="0" autoLine="0" autoPict="0">
            <anchor moveWithCells="1">
              <from>
                <xdr:col>10</xdr:col>
                <xdr:colOff>30480</xdr:colOff>
                <xdr:row>86</xdr:row>
                <xdr:rowOff>15240</xdr:rowOff>
              </from>
              <to>
                <xdr:col>11</xdr:col>
                <xdr:colOff>91440</xdr:colOff>
                <xdr:row>86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13" r:id="rId76" name="Check Box 149">
          <controlPr defaultSize="0" autoFill="0" autoLine="0" autoPict="0">
            <anchor moveWithCells="1">
              <from>
                <xdr:col>10</xdr:col>
                <xdr:colOff>30480</xdr:colOff>
                <xdr:row>87</xdr:row>
                <xdr:rowOff>15240</xdr:rowOff>
              </from>
              <to>
                <xdr:col>12</xdr:col>
                <xdr:colOff>243840</xdr:colOff>
                <xdr:row>87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14" r:id="rId77" name="Check Box 150">
          <controlPr defaultSize="0" autoFill="0" autoLine="0" autoPict="0">
            <anchor moveWithCells="1">
              <from>
                <xdr:col>10</xdr:col>
                <xdr:colOff>30480</xdr:colOff>
                <xdr:row>88</xdr:row>
                <xdr:rowOff>15240</xdr:rowOff>
              </from>
              <to>
                <xdr:col>11</xdr:col>
                <xdr:colOff>91440</xdr:colOff>
                <xdr:row>88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17" r:id="rId78" name="Check Box 153">
          <controlPr defaultSize="0" autoFill="0" autoLine="0" autoPict="0">
            <anchor moveWithCells="1">
              <from>
                <xdr:col>10</xdr:col>
                <xdr:colOff>30480</xdr:colOff>
                <xdr:row>89</xdr:row>
                <xdr:rowOff>30480</xdr:rowOff>
              </from>
              <to>
                <xdr:col>10</xdr:col>
                <xdr:colOff>335280</xdr:colOff>
                <xdr:row>90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18" r:id="rId79" name="Check Box 154">
          <controlPr defaultSize="0" autoFill="0" autoLine="0" autoPict="0">
            <anchor moveWithCells="1">
              <from>
                <xdr:col>10</xdr:col>
                <xdr:colOff>220980</xdr:colOff>
                <xdr:row>90</xdr:row>
                <xdr:rowOff>30480</xdr:rowOff>
              </from>
              <to>
                <xdr:col>10</xdr:col>
                <xdr:colOff>525780</xdr:colOff>
                <xdr:row>91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19" r:id="rId80" name="Check Box 155">
          <controlPr defaultSize="0" autoFill="0" autoLine="0" autoPict="0">
            <anchor moveWithCells="1">
              <from>
                <xdr:col>10</xdr:col>
                <xdr:colOff>220980</xdr:colOff>
                <xdr:row>91</xdr:row>
                <xdr:rowOff>30480</xdr:rowOff>
              </from>
              <to>
                <xdr:col>10</xdr:col>
                <xdr:colOff>525780</xdr:colOff>
                <xdr:row>92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20" r:id="rId81" name="Check Box 156">
          <controlPr defaultSize="0" autoFill="0" autoLine="0" autoPict="0">
            <anchor moveWithCells="1">
              <from>
                <xdr:col>10</xdr:col>
                <xdr:colOff>220980</xdr:colOff>
                <xdr:row>92</xdr:row>
                <xdr:rowOff>30480</xdr:rowOff>
              </from>
              <to>
                <xdr:col>11</xdr:col>
                <xdr:colOff>281940</xdr:colOff>
                <xdr:row>93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21" r:id="rId82" name="Check Box 157">
          <controlPr defaultSize="0" autoFill="0" autoLine="0" autoPict="0">
            <anchor moveWithCells="1">
              <from>
                <xdr:col>10</xdr:col>
                <xdr:colOff>30480</xdr:colOff>
                <xdr:row>94</xdr:row>
                <xdr:rowOff>15240</xdr:rowOff>
              </from>
              <to>
                <xdr:col>11</xdr:col>
                <xdr:colOff>91440</xdr:colOff>
                <xdr:row>94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22" r:id="rId83" name="Check Box 158">
          <controlPr defaultSize="0" autoFill="0" autoLine="0" autoPict="0">
            <anchor moveWithCells="1">
              <from>
                <xdr:col>10</xdr:col>
                <xdr:colOff>30480</xdr:colOff>
                <xdr:row>95</xdr:row>
                <xdr:rowOff>15240</xdr:rowOff>
              </from>
              <to>
                <xdr:col>11</xdr:col>
                <xdr:colOff>91440</xdr:colOff>
                <xdr:row>95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23" r:id="rId84" name="Check Box 159">
          <controlPr defaultSize="0" autoFill="0" autoLine="0" autoPict="0">
            <anchor moveWithCells="1">
              <from>
                <xdr:col>10</xdr:col>
                <xdr:colOff>30480</xdr:colOff>
                <xdr:row>96</xdr:row>
                <xdr:rowOff>15240</xdr:rowOff>
              </from>
              <to>
                <xdr:col>12</xdr:col>
                <xdr:colOff>243840</xdr:colOff>
                <xdr:row>96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24" r:id="rId85" name="Check Box 160">
          <controlPr defaultSize="0" autoFill="0" autoLine="0" autoPict="0">
            <anchor moveWithCells="1">
              <from>
                <xdr:col>10</xdr:col>
                <xdr:colOff>30480</xdr:colOff>
                <xdr:row>97</xdr:row>
                <xdr:rowOff>15240</xdr:rowOff>
              </from>
              <to>
                <xdr:col>11</xdr:col>
                <xdr:colOff>91440</xdr:colOff>
                <xdr:row>97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28" r:id="rId86" name="Check Box 164">
          <controlPr defaultSize="0" autoFill="0" autoLine="0" autoPict="0">
            <anchor moveWithCells="1">
              <from>
                <xdr:col>10</xdr:col>
                <xdr:colOff>30480</xdr:colOff>
                <xdr:row>98</xdr:row>
                <xdr:rowOff>30480</xdr:rowOff>
              </from>
              <to>
                <xdr:col>10</xdr:col>
                <xdr:colOff>335280</xdr:colOff>
                <xdr:row>99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29" r:id="rId87" name="Check Box 165">
          <controlPr defaultSize="0" autoFill="0" autoLine="0" autoPict="0">
            <anchor moveWithCells="1">
              <from>
                <xdr:col>10</xdr:col>
                <xdr:colOff>220980</xdr:colOff>
                <xdr:row>99</xdr:row>
                <xdr:rowOff>30480</xdr:rowOff>
              </from>
              <to>
                <xdr:col>10</xdr:col>
                <xdr:colOff>525780</xdr:colOff>
                <xdr:row>100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30" r:id="rId88" name="Check Box 166">
          <controlPr defaultSize="0" autoFill="0" autoLine="0" autoPict="0">
            <anchor moveWithCells="1">
              <from>
                <xdr:col>10</xdr:col>
                <xdr:colOff>220980</xdr:colOff>
                <xdr:row>100</xdr:row>
                <xdr:rowOff>30480</xdr:rowOff>
              </from>
              <to>
                <xdr:col>10</xdr:col>
                <xdr:colOff>525780</xdr:colOff>
                <xdr:row>101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31" r:id="rId89" name="Check Box 167">
          <controlPr defaultSize="0" autoFill="0" autoLine="0" autoPict="0">
            <anchor moveWithCells="1">
              <from>
                <xdr:col>10</xdr:col>
                <xdr:colOff>220980</xdr:colOff>
                <xdr:row>101</xdr:row>
                <xdr:rowOff>30480</xdr:rowOff>
              </from>
              <to>
                <xdr:col>11</xdr:col>
                <xdr:colOff>281940</xdr:colOff>
                <xdr:row>102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32" r:id="rId90" name="Check Box 168">
          <controlPr defaultSize="0" autoFill="0" autoLine="0" autoPict="0">
            <anchor moveWithCells="1">
              <from>
                <xdr:col>10</xdr:col>
                <xdr:colOff>30480</xdr:colOff>
                <xdr:row>103</xdr:row>
                <xdr:rowOff>15240</xdr:rowOff>
              </from>
              <to>
                <xdr:col>11</xdr:col>
                <xdr:colOff>91440</xdr:colOff>
                <xdr:row>103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33" r:id="rId91" name="Check Box 169">
          <controlPr defaultSize="0" autoFill="0" autoLine="0" autoPict="0">
            <anchor moveWithCells="1">
              <from>
                <xdr:col>10</xdr:col>
                <xdr:colOff>30480</xdr:colOff>
                <xdr:row>104</xdr:row>
                <xdr:rowOff>15240</xdr:rowOff>
              </from>
              <to>
                <xdr:col>11</xdr:col>
                <xdr:colOff>91440</xdr:colOff>
                <xdr:row>104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34" r:id="rId92" name="Check Box 170">
          <controlPr defaultSize="0" autoFill="0" autoLine="0" autoPict="0">
            <anchor moveWithCells="1">
              <from>
                <xdr:col>10</xdr:col>
                <xdr:colOff>30480</xdr:colOff>
                <xdr:row>105</xdr:row>
                <xdr:rowOff>15240</xdr:rowOff>
              </from>
              <to>
                <xdr:col>12</xdr:col>
                <xdr:colOff>243840</xdr:colOff>
                <xdr:row>105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35" r:id="rId93" name="Check Box 171">
          <controlPr defaultSize="0" autoFill="0" autoLine="0" autoPict="0">
            <anchor moveWithCells="1">
              <from>
                <xdr:col>10</xdr:col>
                <xdr:colOff>30480</xdr:colOff>
                <xdr:row>106</xdr:row>
                <xdr:rowOff>15240</xdr:rowOff>
              </from>
              <to>
                <xdr:col>11</xdr:col>
                <xdr:colOff>91440</xdr:colOff>
                <xdr:row>106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40" r:id="rId94" name="Check Box 176">
          <controlPr defaultSize="0" autoFill="0" autoLine="0" autoPict="0">
            <anchor moveWithCells="1">
              <from>
                <xdr:col>10</xdr:col>
                <xdr:colOff>30480</xdr:colOff>
                <xdr:row>107</xdr:row>
                <xdr:rowOff>30480</xdr:rowOff>
              </from>
              <to>
                <xdr:col>10</xdr:col>
                <xdr:colOff>335280</xdr:colOff>
                <xdr:row>108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41" r:id="rId95" name="Check Box 177">
          <controlPr defaultSize="0" autoFill="0" autoLine="0" autoPict="0">
            <anchor moveWithCells="1">
              <from>
                <xdr:col>10</xdr:col>
                <xdr:colOff>220980</xdr:colOff>
                <xdr:row>108</xdr:row>
                <xdr:rowOff>30480</xdr:rowOff>
              </from>
              <to>
                <xdr:col>10</xdr:col>
                <xdr:colOff>525780</xdr:colOff>
                <xdr:row>109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42" r:id="rId96" name="Check Box 178">
          <controlPr defaultSize="0" autoFill="0" autoLine="0" autoPict="0">
            <anchor moveWithCells="1">
              <from>
                <xdr:col>10</xdr:col>
                <xdr:colOff>220980</xdr:colOff>
                <xdr:row>109</xdr:row>
                <xdr:rowOff>30480</xdr:rowOff>
              </from>
              <to>
                <xdr:col>10</xdr:col>
                <xdr:colOff>525780</xdr:colOff>
                <xdr:row>110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43" r:id="rId97" name="Check Box 179">
          <controlPr defaultSize="0" autoFill="0" autoLine="0" autoPict="0">
            <anchor moveWithCells="1">
              <from>
                <xdr:col>10</xdr:col>
                <xdr:colOff>220980</xdr:colOff>
                <xdr:row>110</xdr:row>
                <xdr:rowOff>30480</xdr:rowOff>
              </from>
              <to>
                <xdr:col>11</xdr:col>
                <xdr:colOff>281940</xdr:colOff>
                <xdr:row>111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44" r:id="rId98" name="Check Box 180">
          <controlPr defaultSize="0" autoFill="0" autoLine="0" autoPict="0">
            <anchor moveWithCells="1">
              <from>
                <xdr:col>10</xdr:col>
                <xdr:colOff>30480</xdr:colOff>
                <xdr:row>112</xdr:row>
                <xdr:rowOff>15240</xdr:rowOff>
              </from>
              <to>
                <xdr:col>11</xdr:col>
                <xdr:colOff>91440</xdr:colOff>
                <xdr:row>112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45" r:id="rId99" name="Check Box 181">
          <controlPr defaultSize="0" autoFill="0" autoLine="0" autoPict="0">
            <anchor moveWithCells="1">
              <from>
                <xdr:col>10</xdr:col>
                <xdr:colOff>30480</xdr:colOff>
                <xdr:row>113</xdr:row>
                <xdr:rowOff>15240</xdr:rowOff>
              </from>
              <to>
                <xdr:col>11</xdr:col>
                <xdr:colOff>91440</xdr:colOff>
                <xdr:row>113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46" r:id="rId100" name="Check Box 182">
          <controlPr defaultSize="0" autoFill="0" autoLine="0" autoPict="0">
            <anchor moveWithCells="1">
              <from>
                <xdr:col>10</xdr:col>
                <xdr:colOff>30480</xdr:colOff>
                <xdr:row>114</xdr:row>
                <xdr:rowOff>15240</xdr:rowOff>
              </from>
              <to>
                <xdr:col>12</xdr:col>
                <xdr:colOff>243840</xdr:colOff>
                <xdr:row>114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47" r:id="rId101" name="Check Box 183">
          <controlPr defaultSize="0" autoFill="0" autoLine="0" autoPict="0">
            <anchor moveWithCells="1">
              <from>
                <xdr:col>10</xdr:col>
                <xdr:colOff>30480</xdr:colOff>
                <xdr:row>115</xdr:row>
                <xdr:rowOff>15240</xdr:rowOff>
              </from>
              <to>
                <xdr:col>11</xdr:col>
                <xdr:colOff>91440</xdr:colOff>
                <xdr:row>115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66" r:id="rId102" name="Check Box 202">
          <controlPr defaultSize="0" autoFill="0" autoLine="0" autoPict="0">
            <anchor moveWithCells="1">
              <from>
                <xdr:col>10</xdr:col>
                <xdr:colOff>30480</xdr:colOff>
                <xdr:row>118</xdr:row>
                <xdr:rowOff>30480</xdr:rowOff>
              </from>
              <to>
                <xdr:col>10</xdr:col>
                <xdr:colOff>335280</xdr:colOff>
                <xdr:row>119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67" r:id="rId103" name="Check Box 203">
          <controlPr defaultSize="0" autoFill="0" autoLine="0" autoPict="0">
            <anchor moveWithCells="1">
              <from>
                <xdr:col>10</xdr:col>
                <xdr:colOff>220980</xdr:colOff>
                <xdr:row>119</xdr:row>
                <xdr:rowOff>30480</xdr:rowOff>
              </from>
              <to>
                <xdr:col>10</xdr:col>
                <xdr:colOff>525780</xdr:colOff>
                <xdr:row>120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68" r:id="rId104" name="Check Box 204">
          <controlPr defaultSize="0" autoFill="0" autoLine="0" autoPict="0">
            <anchor moveWithCells="1">
              <from>
                <xdr:col>10</xdr:col>
                <xdr:colOff>220980</xdr:colOff>
                <xdr:row>120</xdr:row>
                <xdr:rowOff>30480</xdr:rowOff>
              </from>
              <to>
                <xdr:col>10</xdr:col>
                <xdr:colOff>525780</xdr:colOff>
                <xdr:row>121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69" r:id="rId105" name="Check Box 205">
          <controlPr defaultSize="0" autoFill="0" autoLine="0" autoPict="0">
            <anchor moveWithCells="1">
              <from>
                <xdr:col>10</xdr:col>
                <xdr:colOff>220980</xdr:colOff>
                <xdr:row>121</xdr:row>
                <xdr:rowOff>30480</xdr:rowOff>
              </from>
              <to>
                <xdr:col>11</xdr:col>
                <xdr:colOff>281940</xdr:colOff>
                <xdr:row>122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70" r:id="rId106" name="Check Box 206">
          <controlPr defaultSize="0" autoFill="0" autoLine="0" autoPict="0">
            <anchor moveWithCells="1">
              <from>
                <xdr:col>10</xdr:col>
                <xdr:colOff>30480</xdr:colOff>
                <xdr:row>123</xdr:row>
                <xdr:rowOff>15240</xdr:rowOff>
              </from>
              <to>
                <xdr:col>11</xdr:col>
                <xdr:colOff>91440</xdr:colOff>
                <xdr:row>123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71" r:id="rId107" name="Check Box 207">
          <controlPr defaultSize="0" autoFill="0" autoLine="0" autoPict="0">
            <anchor moveWithCells="1">
              <from>
                <xdr:col>10</xdr:col>
                <xdr:colOff>30480</xdr:colOff>
                <xdr:row>124</xdr:row>
                <xdr:rowOff>15240</xdr:rowOff>
              </from>
              <to>
                <xdr:col>11</xdr:col>
                <xdr:colOff>91440</xdr:colOff>
                <xdr:row>124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72" r:id="rId108" name="Check Box 208">
          <controlPr defaultSize="0" autoFill="0" autoLine="0" autoPict="0">
            <anchor moveWithCells="1">
              <from>
                <xdr:col>10</xdr:col>
                <xdr:colOff>30480</xdr:colOff>
                <xdr:row>125</xdr:row>
                <xdr:rowOff>15240</xdr:rowOff>
              </from>
              <to>
                <xdr:col>12</xdr:col>
                <xdr:colOff>243840</xdr:colOff>
                <xdr:row>125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73" r:id="rId109" name="Check Box 209">
          <controlPr defaultSize="0" autoFill="0" autoLine="0" autoPict="0">
            <anchor moveWithCells="1">
              <from>
                <xdr:col>10</xdr:col>
                <xdr:colOff>30480</xdr:colOff>
                <xdr:row>126</xdr:row>
                <xdr:rowOff>15240</xdr:rowOff>
              </from>
              <to>
                <xdr:col>11</xdr:col>
                <xdr:colOff>91440</xdr:colOff>
                <xdr:row>126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80" r:id="rId110" name="Check Box 216">
          <controlPr defaultSize="0" autoFill="0" autoLine="0" autoPict="0">
            <anchor moveWithCells="1">
              <from>
                <xdr:col>10</xdr:col>
                <xdr:colOff>30480</xdr:colOff>
                <xdr:row>127</xdr:row>
                <xdr:rowOff>30480</xdr:rowOff>
              </from>
              <to>
                <xdr:col>10</xdr:col>
                <xdr:colOff>335280</xdr:colOff>
                <xdr:row>128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81" r:id="rId111" name="Check Box 217">
          <controlPr defaultSize="0" autoFill="0" autoLine="0" autoPict="0">
            <anchor moveWithCells="1">
              <from>
                <xdr:col>10</xdr:col>
                <xdr:colOff>220980</xdr:colOff>
                <xdr:row>128</xdr:row>
                <xdr:rowOff>30480</xdr:rowOff>
              </from>
              <to>
                <xdr:col>10</xdr:col>
                <xdr:colOff>525780</xdr:colOff>
                <xdr:row>129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82" r:id="rId112" name="Check Box 218">
          <controlPr defaultSize="0" autoFill="0" autoLine="0" autoPict="0">
            <anchor moveWithCells="1">
              <from>
                <xdr:col>10</xdr:col>
                <xdr:colOff>220980</xdr:colOff>
                <xdr:row>129</xdr:row>
                <xdr:rowOff>30480</xdr:rowOff>
              </from>
              <to>
                <xdr:col>10</xdr:col>
                <xdr:colOff>525780</xdr:colOff>
                <xdr:row>130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83" r:id="rId113" name="Check Box 219">
          <controlPr defaultSize="0" autoFill="0" autoLine="0" autoPict="0">
            <anchor moveWithCells="1">
              <from>
                <xdr:col>10</xdr:col>
                <xdr:colOff>220980</xdr:colOff>
                <xdr:row>130</xdr:row>
                <xdr:rowOff>30480</xdr:rowOff>
              </from>
              <to>
                <xdr:col>11</xdr:col>
                <xdr:colOff>281940</xdr:colOff>
                <xdr:row>131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84" r:id="rId114" name="Check Box 220">
          <controlPr defaultSize="0" autoFill="0" autoLine="0" autoPict="0">
            <anchor moveWithCells="1">
              <from>
                <xdr:col>10</xdr:col>
                <xdr:colOff>30480</xdr:colOff>
                <xdr:row>132</xdr:row>
                <xdr:rowOff>15240</xdr:rowOff>
              </from>
              <to>
                <xdr:col>11</xdr:col>
                <xdr:colOff>91440</xdr:colOff>
                <xdr:row>132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85" r:id="rId115" name="Check Box 221">
          <controlPr defaultSize="0" autoFill="0" autoLine="0" autoPict="0">
            <anchor moveWithCells="1">
              <from>
                <xdr:col>10</xdr:col>
                <xdr:colOff>30480</xdr:colOff>
                <xdr:row>133</xdr:row>
                <xdr:rowOff>15240</xdr:rowOff>
              </from>
              <to>
                <xdr:col>11</xdr:col>
                <xdr:colOff>91440</xdr:colOff>
                <xdr:row>133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86" r:id="rId116" name="Check Box 222">
          <controlPr defaultSize="0" autoFill="0" autoLine="0" autoPict="0">
            <anchor moveWithCells="1">
              <from>
                <xdr:col>10</xdr:col>
                <xdr:colOff>30480</xdr:colOff>
                <xdr:row>134</xdr:row>
                <xdr:rowOff>15240</xdr:rowOff>
              </from>
              <to>
                <xdr:col>12</xdr:col>
                <xdr:colOff>243840</xdr:colOff>
                <xdr:row>134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87" r:id="rId117" name="Check Box 223">
          <controlPr defaultSize="0" autoFill="0" autoLine="0" autoPict="0">
            <anchor moveWithCells="1">
              <from>
                <xdr:col>10</xdr:col>
                <xdr:colOff>30480</xdr:colOff>
                <xdr:row>135</xdr:row>
                <xdr:rowOff>15240</xdr:rowOff>
              </from>
              <to>
                <xdr:col>11</xdr:col>
                <xdr:colOff>91440</xdr:colOff>
                <xdr:row>135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89" r:id="rId118" name="Check Box 225">
          <controlPr defaultSize="0" autoFill="0" autoLine="0" autoPict="0">
            <anchor moveWithCells="1">
              <from>
                <xdr:col>10</xdr:col>
                <xdr:colOff>30480</xdr:colOff>
                <xdr:row>136</xdr:row>
                <xdr:rowOff>30480</xdr:rowOff>
              </from>
              <to>
                <xdr:col>10</xdr:col>
                <xdr:colOff>335280</xdr:colOff>
                <xdr:row>137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90" r:id="rId119" name="Check Box 226">
          <controlPr defaultSize="0" autoFill="0" autoLine="0" autoPict="0">
            <anchor moveWithCells="1">
              <from>
                <xdr:col>10</xdr:col>
                <xdr:colOff>220980</xdr:colOff>
                <xdr:row>137</xdr:row>
                <xdr:rowOff>30480</xdr:rowOff>
              </from>
              <to>
                <xdr:col>10</xdr:col>
                <xdr:colOff>525780</xdr:colOff>
                <xdr:row>138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91" r:id="rId120" name="Check Box 227">
          <controlPr defaultSize="0" autoFill="0" autoLine="0" autoPict="0">
            <anchor moveWithCells="1">
              <from>
                <xdr:col>10</xdr:col>
                <xdr:colOff>220980</xdr:colOff>
                <xdr:row>138</xdr:row>
                <xdr:rowOff>30480</xdr:rowOff>
              </from>
              <to>
                <xdr:col>10</xdr:col>
                <xdr:colOff>525780</xdr:colOff>
                <xdr:row>139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92" r:id="rId121" name="Check Box 228">
          <controlPr defaultSize="0" autoFill="0" autoLine="0" autoPict="0">
            <anchor moveWithCells="1">
              <from>
                <xdr:col>10</xdr:col>
                <xdr:colOff>220980</xdr:colOff>
                <xdr:row>139</xdr:row>
                <xdr:rowOff>30480</xdr:rowOff>
              </from>
              <to>
                <xdr:col>11</xdr:col>
                <xdr:colOff>281940</xdr:colOff>
                <xdr:row>140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93" r:id="rId122" name="Check Box 229">
          <controlPr defaultSize="0" autoFill="0" autoLine="0" autoPict="0">
            <anchor moveWithCells="1">
              <from>
                <xdr:col>10</xdr:col>
                <xdr:colOff>30480</xdr:colOff>
                <xdr:row>141</xdr:row>
                <xdr:rowOff>15240</xdr:rowOff>
              </from>
              <to>
                <xdr:col>11</xdr:col>
                <xdr:colOff>91440</xdr:colOff>
                <xdr:row>141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94" r:id="rId123" name="Check Box 230">
          <controlPr defaultSize="0" autoFill="0" autoLine="0" autoPict="0">
            <anchor moveWithCells="1">
              <from>
                <xdr:col>10</xdr:col>
                <xdr:colOff>30480</xdr:colOff>
                <xdr:row>142</xdr:row>
                <xdr:rowOff>15240</xdr:rowOff>
              </from>
              <to>
                <xdr:col>11</xdr:col>
                <xdr:colOff>91440</xdr:colOff>
                <xdr:row>142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95" r:id="rId124" name="Check Box 231">
          <controlPr defaultSize="0" autoFill="0" autoLine="0" autoPict="0">
            <anchor moveWithCells="1">
              <from>
                <xdr:col>10</xdr:col>
                <xdr:colOff>30480</xdr:colOff>
                <xdr:row>143</xdr:row>
                <xdr:rowOff>15240</xdr:rowOff>
              </from>
              <to>
                <xdr:col>12</xdr:col>
                <xdr:colOff>243840</xdr:colOff>
                <xdr:row>143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96" r:id="rId125" name="Check Box 232">
          <controlPr defaultSize="0" autoFill="0" autoLine="0" autoPict="0">
            <anchor moveWithCells="1">
              <from>
                <xdr:col>10</xdr:col>
                <xdr:colOff>30480</xdr:colOff>
                <xdr:row>144</xdr:row>
                <xdr:rowOff>15240</xdr:rowOff>
              </from>
              <to>
                <xdr:col>11</xdr:col>
                <xdr:colOff>91440</xdr:colOff>
                <xdr:row>144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99" r:id="rId126" name="Check Box 235">
          <controlPr defaultSize="0" autoFill="0" autoLine="0" autoPict="0">
            <anchor moveWithCells="1">
              <from>
                <xdr:col>10</xdr:col>
                <xdr:colOff>30480</xdr:colOff>
                <xdr:row>145</xdr:row>
                <xdr:rowOff>30480</xdr:rowOff>
              </from>
              <to>
                <xdr:col>10</xdr:col>
                <xdr:colOff>335280</xdr:colOff>
                <xdr:row>146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00" r:id="rId127" name="Check Box 236">
          <controlPr defaultSize="0" autoFill="0" autoLine="0" autoPict="0">
            <anchor moveWithCells="1">
              <from>
                <xdr:col>10</xdr:col>
                <xdr:colOff>220980</xdr:colOff>
                <xdr:row>146</xdr:row>
                <xdr:rowOff>30480</xdr:rowOff>
              </from>
              <to>
                <xdr:col>10</xdr:col>
                <xdr:colOff>525780</xdr:colOff>
                <xdr:row>147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01" r:id="rId128" name="Check Box 237">
          <controlPr defaultSize="0" autoFill="0" autoLine="0" autoPict="0">
            <anchor moveWithCells="1">
              <from>
                <xdr:col>10</xdr:col>
                <xdr:colOff>220980</xdr:colOff>
                <xdr:row>147</xdr:row>
                <xdr:rowOff>30480</xdr:rowOff>
              </from>
              <to>
                <xdr:col>10</xdr:col>
                <xdr:colOff>525780</xdr:colOff>
                <xdr:row>148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02" r:id="rId129" name="Check Box 238">
          <controlPr defaultSize="0" autoFill="0" autoLine="0" autoPict="0">
            <anchor moveWithCells="1">
              <from>
                <xdr:col>10</xdr:col>
                <xdr:colOff>220980</xdr:colOff>
                <xdr:row>148</xdr:row>
                <xdr:rowOff>30480</xdr:rowOff>
              </from>
              <to>
                <xdr:col>11</xdr:col>
                <xdr:colOff>281940</xdr:colOff>
                <xdr:row>149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03" r:id="rId130" name="Check Box 239">
          <controlPr defaultSize="0" autoFill="0" autoLine="0" autoPict="0">
            <anchor moveWithCells="1">
              <from>
                <xdr:col>10</xdr:col>
                <xdr:colOff>30480</xdr:colOff>
                <xdr:row>150</xdr:row>
                <xdr:rowOff>15240</xdr:rowOff>
              </from>
              <to>
                <xdr:col>11</xdr:col>
                <xdr:colOff>91440</xdr:colOff>
                <xdr:row>150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04" r:id="rId131" name="Check Box 240">
          <controlPr defaultSize="0" autoFill="0" autoLine="0" autoPict="0">
            <anchor moveWithCells="1">
              <from>
                <xdr:col>10</xdr:col>
                <xdr:colOff>30480</xdr:colOff>
                <xdr:row>151</xdr:row>
                <xdr:rowOff>15240</xdr:rowOff>
              </from>
              <to>
                <xdr:col>11</xdr:col>
                <xdr:colOff>91440</xdr:colOff>
                <xdr:row>151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05" r:id="rId132" name="Check Box 241">
          <controlPr defaultSize="0" autoFill="0" autoLine="0" autoPict="0">
            <anchor moveWithCells="1">
              <from>
                <xdr:col>10</xdr:col>
                <xdr:colOff>30480</xdr:colOff>
                <xdr:row>152</xdr:row>
                <xdr:rowOff>15240</xdr:rowOff>
              </from>
              <to>
                <xdr:col>12</xdr:col>
                <xdr:colOff>243840</xdr:colOff>
                <xdr:row>152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06" r:id="rId133" name="Check Box 242">
          <controlPr defaultSize="0" autoFill="0" autoLine="0" autoPict="0">
            <anchor moveWithCells="1">
              <from>
                <xdr:col>10</xdr:col>
                <xdr:colOff>30480</xdr:colOff>
                <xdr:row>153</xdr:row>
                <xdr:rowOff>15240</xdr:rowOff>
              </from>
              <to>
                <xdr:col>11</xdr:col>
                <xdr:colOff>91440</xdr:colOff>
                <xdr:row>153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10" r:id="rId134" name="Check Box 246">
          <controlPr defaultSize="0" autoFill="0" autoLine="0" autoPict="0">
            <anchor moveWithCells="1">
              <from>
                <xdr:col>10</xdr:col>
                <xdr:colOff>30480</xdr:colOff>
                <xdr:row>154</xdr:row>
                <xdr:rowOff>30480</xdr:rowOff>
              </from>
              <to>
                <xdr:col>10</xdr:col>
                <xdr:colOff>335280</xdr:colOff>
                <xdr:row>155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11" r:id="rId135" name="Check Box 247">
          <controlPr defaultSize="0" autoFill="0" autoLine="0" autoPict="0">
            <anchor moveWithCells="1">
              <from>
                <xdr:col>10</xdr:col>
                <xdr:colOff>220980</xdr:colOff>
                <xdr:row>155</xdr:row>
                <xdr:rowOff>30480</xdr:rowOff>
              </from>
              <to>
                <xdr:col>10</xdr:col>
                <xdr:colOff>525780</xdr:colOff>
                <xdr:row>156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12" r:id="rId136" name="Check Box 248">
          <controlPr defaultSize="0" autoFill="0" autoLine="0" autoPict="0">
            <anchor moveWithCells="1">
              <from>
                <xdr:col>10</xdr:col>
                <xdr:colOff>220980</xdr:colOff>
                <xdr:row>156</xdr:row>
                <xdr:rowOff>30480</xdr:rowOff>
              </from>
              <to>
                <xdr:col>10</xdr:col>
                <xdr:colOff>525780</xdr:colOff>
                <xdr:row>157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13" r:id="rId137" name="Check Box 249">
          <controlPr defaultSize="0" autoFill="0" autoLine="0" autoPict="0">
            <anchor moveWithCells="1">
              <from>
                <xdr:col>10</xdr:col>
                <xdr:colOff>220980</xdr:colOff>
                <xdr:row>157</xdr:row>
                <xdr:rowOff>30480</xdr:rowOff>
              </from>
              <to>
                <xdr:col>11</xdr:col>
                <xdr:colOff>281940</xdr:colOff>
                <xdr:row>158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14" r:id="rId138" name="Check Box 250">
          <controlPr defaultSize="0" autoFill="0" autoLine="0" autoPict="0">
            <anchor moveWithCells="1">
              <from>
                <xdr:col>10</xdr:col>
                <xdr:colOff>30480</xdr:colOff>
                <xdr:row>159</xdr:row>
                <xdr:rowOff>15240</xdr:rowOff>
              </from>
              <to>
                <xdr:col>11</xdr:col>
                <xdr:colOff>91440</xdr:colOff>
                <xdr:row>159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15" r:id="rId139" name="Check Box 251">
          <controlPr defaultSize="0" autoFill="0" autoLine="0" autoPict="0">
            <anchor moveWithCells="1">
              <from>
                <xdr:col>10</xdr:col>
                <xdr:colOff>30480</xdr:colOff>
                <xdr:row>160</xdr:row>
                <xdr:rowOff>15240</xdr:rowOff>
              </from>
              <to>
                <xdr:col>11</xdr:col>
                <xdr:colOff>91440</xdr:colOff>
                <xdr:row>160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16" r:id="rId140" name="Check Box 252">
          <controlPr defaultSize="0" autoFill="0" autoLine="0" autoPict="0">
            <anchor moveWithCells="1">
              <from>
                <xdr:col>10</xdr:col>
                <xdr:colOff>30480</xdr:colOff>
                <xdr:row>161</xdr:row>
                <xdr:rowOff>15240</xdr:rowOff>
              </from>
              <to>
                <xdr:col>12</xdr:col>
                <xdr:colOff>243840</xdr:colOff>
                <xdr:row>161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17" r:id="rId141" name="Check Box 253">
          <controlPr defaultSize="0" autoFill="0" autoLine="0" autoPict="0">
            <anchor moveWithCells="1">
              <from>
                <xdr:col>10</xdr:col>
                <xdr:colOff>30480</xdr:colOff>
                <xdr:row>162</xdr:row>
                <xdr:rowOff>15240</xdr:rowOff>
              </from>
              <to>
                <xdr:col>11</xdr:col>
                <xdr:colOff>91440</xdr:colOff>
                <xdr:row>162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19" r:id="rId142" name="Check Box 255">
          <controlPr defaultSize="0" autoFill="0" autoLine="0" autoPict="0">
            <anchor moveWithCells="1">
              <from>
                <xdr:col>10</xdr:col>
                <xdr:colOff>30480</xdr:colOff>
                <xdr:row>163</xdr:row>
                <xdr:rowOff>30480</xdr:rowOff>
              </from>
              <to>
                <xdr:col>10</xdr:col>
                <xdr:colOff>335280</xdr:colOff>
                <xdr:row>164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20" r:id="rId143" name="Check Box 256">
          <controlPr defaultSize="0" autoFill="0" autoLine="0" autoPict="0">
            <anchor moveWithCells="1">
              <from>
                <xdr:col>10</xdr:col>
                <xdr:colOff>220980</xdr:colOff>
                <xdr:row>164</xdr:row>
                <xdr:rowOff>30480</xdr:rowOff>
              </from>
              <to>
                <xdr:col>10</xdr:col>
                <xdr:colOff>525780</xdr:colOff>
                <xdr:row>165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21" r:id="rId144" name="Check Box 257">
          <controlPr defaultSize="0" autoFill="0" autoLine="0" autoPict="0">
            <anchor moveWithCells="1">
              <from>
                <xdr:col>10</xdr:col>
                <xdr:colOff>220980</xdr:colOff>
                <xdr:row>165</xdr:row>
                <xdr:rowOff>30480</xdr:rowOff>
              </from>
              <to>
                <xdr:col>10</xdr:col>
                <xdr:colOff>525780</xdr:colOff>
                <xdr:row>166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22" r:id="rId145" name="Check Box 258">
          <controlPr defaultSize="0" autoFill="0" autoLine="0" autoPict="0">
            <anchor moveWithCells="1">
              <from>
                <xdr:col>10</xdr:col>
                <xdr:colOff>220980</xdr:colOff>
                <xdr:row>166</xdr:row>
                <xdr:rowOff>30480</xdr:rowOff>
              </from>
              <to>
                <xdr:col>11</xdr:col>
                <xdr:colOff>281940</xdr:colOff>
                <xdr:row>167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23" r:id="rId146" name="Check Box 259">
          <controlPr defaultSize="0" autoFill="0" autoLine="0" autoPict="0">
            <anchor moveWithCells="1">
              <from>
                <xdr:col>10</xdr:col>
                <xdr:colOff>30480</xdr:colOff>
                <xdr:row>168</xdr:row>
                <xdr:rowOff>15240</xdr:rowOff>
              </from>
              <to>
                <xdr:col>11</xdr:col>
                <xdr:colOff>91440</xdr:colOff>
                <xdr:row>168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24" r:id="rId147" name="Check Box 260">
          <controlPr defaultSize="0" autoFill="0" autoLine="0" autoPict="0">
            <anchor moveWithCells="1">
              <from>
                <xdr:col>10</xdr:col>
                <xdr:colOff>30480</xdr:colOff>
                <xdr:row>169</xdr:row>
                <xdr:rowOff>15240</xdr:rowOff>
              </from>
              <to>
                <xdr:col>11</xdr:col>
                <xdr:colOff>91440</xdr:colOff>
                <xdr:row>169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25" r:id="rId148" name="Check Box 261">
          <controlPr defaultSize="0" autoFill="0" autoLine="0" autoPict="0">
            <anchor moveWithCells="1">
              <from>
                <xdr:col>10</xdr:col>
                <xdr:colOff>30480</xdr:colOff>
                <xdr:row>170</xdr:row>
                <xdr:rowOff>15240</xdr:rowOff>
              </from>
              <to>
                <xdr:col>12</xdr:col>
                <xdr:colOff>243840</xdr:colOff>
                <xdr:row>170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26" r:id="rId149" name="Check Box 262">
          <controlPr defaultSize="0" autoFill="0" autoLine="0" autoPict="0">
            <anchor moveWithCells="1">
              <from>
                <xdr:col>10</xdr:col>
                <xdr:colOff>30480</xdr:colOff>
                <xdr:row>171</xdr:row>
                <xdr:rowOff>15240</xdr:rowOff>
              </from>
              <to>
                <xdr:col>11</xdr:col>
                <xdr:colOff>91440</xdr:colOff>
                <xdr:row>171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28" r:id="rId150" name="Check Box 264">
          <controlPr defaultSize="0" autoFill="0" autoLine="0" autoPict="0">
            <anchor moveWithCells="1">
              <from>
                <xdr:col>10</xdr:col>
                <xdr:colOff>30480</xdr:colOff>
                <xdr:row>172</xdr:row>
                <xdr:rowOff>30480</xdr:rowOff>
              </from>
              <to>
                <xdr:col>10</xdr:col>
                <xdr:colOff>335280</xdr:colOff>
                <xdr:row>173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29" r:id="rId151" name="Check Box 265">
          <controlPr defaultSize="0" autoFill="0" autoLine="0" autoPict="0">
            <anchor moveWithCells="1">
              <from>
                <xdr:col>10</xdr:col>
                <xdr:colOff>220980</xdr:colOff>
                <xdr:row>173</xdr:row>
                <xdr:rowOff>30480</xdr:rowOff>
              </from>
              <to>
                <xdr:col>10</xdr:col>
                <xdr:colOff>525780</xdr:colOff>
                <xdr:row>174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30" r:id="rId152" name="Check Box 266">
          <controlPr defaultSize="0" autoFill="0" autoLine="0" autoPict="0">
            <anchor moveWithCells="1">
              <from>
                <xdr:col>10</xdr:col>
                <xdr:colOff>220980</xdr:colOff>
                <xdr:row>174</xdr:row>
                <xdr:rowOff>30480</xdr:rowOff>
              </from>
              <to>
                <xdr:col>10</xdr:col>
                <xdr:colOff>525780</xdr:colOff>
                <xdr:row>175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31" r:id="rId153" name="Check Box 267">
          <controlPr defaultSize="0" autoFill="0" autoLine="0" autoPict="0">
            <anchor moveWithCells="1">
              <from>
                <xdr:col>10</xdr:col>
                <xdr:colOff>220980</xdr:colOff>
                <xdr:row>175</xdr:row>
                <xdr:rowOff>30480</xdr:rowOff>
              </from>
              <to>
                <xdr:col>11</xdr:col>
                <xdr:colOff>281940</xdr:colOff>
                <xdr:row>176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32" r:id="rId154" name="Check Box 268">
          <controlPr defaultSize="0" autoFill="0" autoLine="0" autoPict="0">
            <anchor moveWithCells="1">
              <from>
                <xdr:col>10</xdr:col>
                <xdr:colOff>30480</xdr:colOff>
                <xdr:row>177</xdr:row>
                <xdr:rowOff>15240</xdr:rowOff>
              </from>
              <to>
                <xdr:col>11</xdr:col>
                <xdr:colOff>91440</xdr:colOff>
                <xdr:row>177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33" r:id="rId155" name="Check Box 269">
          <controlPr defaultSize="0" autoFill="0" autoLine="0" autoPict="0">
            <anchor moveWithCells="1">
              <from>
                <xdr:col>10</xdr:col>
                <xdr:colOff>30480</xdr:colOff>
                <xdr:row>178</xdr:row>
                <xdr:rowOff>15240</xdr:rowOff>
              </from>
              <to>
                <xdr:col>11</xdr:col>
                <xdr:colOff>91440</xdr:colOff>
                <xdr:row>178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34" r:id="rId156" name="Check Box 270">
          <controlPr defaultSize="0" autoFill="0" autoLine="0" autoPict="0">
            <anchor moveWithCells="1">
              <from>
                <xdr:col>10</xdr:col>
                <xdr:colOff>30480</xdr:colOff>
                <xdr:row>179</xdr:row>
                <xdr:rowOff>15240</xdr:rowOff>
              </from>
              <to>
                <xdr:col>12</xdr:col>
                <xdr:colOff>243840</xdr:colOff>
                <xdr:row>179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35" r:id="rId157" name="Check Box 271">
          <controlPr defaultSize="0" autoFill="0" autoLine="0" autoPict="0">
            <anchor moveWithCells="1">
              <from>
                <xdr:col>10</xdr:col>
                <xdr:colOff>30480</xdr:colOff>
                <xdr:row>180</xdr:row>
                <xdr:rowOff>15240</xdr:rowOff>
              </from>
              <to>
                <xdr:col>11</xdr:col>
                <xdr:colOff>91440</xdr:colOff>
                <xdr:row>180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37" r:id="rId158" name="Check Box 273">
          <controlPr defaultSize="0" autoFill="0" autoLine="0" autoPict="0">
            <anchor moveWithCells="1">
              <from>
                <xdr:col>10</xdr:col>
                <xdr:colOff>30480</xdr:colOff>
                <xdr:row>181</xdr:row>
                <xdr:rowOff>30480</xdr:rowOff>
              </from>
              <to>
                <xdr:col>10</xdr:col>
                <xdr:colOff>335280</xdr:colOff>
                <xdr:row>182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38" r:id="rId159" name="Check Box 274">
          <controlPr defaultSize="0" autoFill="0" autoLine="0" autoPict="0">
            <anchor moveWithCells="1">
              <from>
                <xdr:col>10</xdr:col>
                <xdr:colOff>220980</xdr:colOff>
                <xdr:row>182</xdr:row>
                <xdr:rowOff>30480</xdr:rowOff>
              </from>
              <to>
                <xdr:col>10</xdr:col>
                <xdr:colOff>525780</xdr:colOff>
                <xdr:row>183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39" r:id="rId160" name="Check Box 275">
          <controlPr defaultSize="0" autoFill="0" autoLine="0" autoPict="0">
            <anchor moveWithCells="1">
              <from>
                <xdr:col>10</xdr:col>
                <xdr:colOff>220980</xdr:colOff>
                <xdr:row>183</xdr:row>
                <xdr:rowOff>30480</xdr:rowOff>
              </from>
              <to>
                <xdr:col>10</xdr:col>
                <xdr:colOff>525780</xdr:colOff>
                <xdr:row>184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40" r:id="rId161" name="Check Box 276">
          <controlPr defaultSize="0" autoFill="0" autoLine="0" autoPict="0">
            <anchor moveWithCells="1">
              <from>
                <xdr:col>10</xdr:col>
                <xdr:colOff>220980</xdr:colOff>
                <xdr:row>184</xdr:row>
                <xdr:rowOff>30480</xdr:rowOff>
              </from>
              <to>
                <xdr:col>11</xdr:col>
                <xdr:colOff>281940</xdr:colOff>
                <xdr:row>185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41" r:id="rId162" name="Check Box 277">
          <controlPr defaultSize="0" autoFill="0" autoLine="0" autoPict="0">
            <anchor moveWithCells="1">
              <from>
                <xdr:col>10</xdr:col>
                <xdr:colOff>30480</xdr:colOff>
                <xdr:row>186</xdr:row>
                <xdr:rowOff>15240</xdr:rowOff>
              </from>
              <to>
                <xdr:col>11</xdr:col>
                <xdr:colOff>91440</xdr:colOff>
                <xdr:row>186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42" r:id="rId163" name="Check Box 278">
          <controlPr defaultSize="0" autoFill="0" autoLine="0" autoPict="0">
            <anchor moveWithCells="1">
              <from>
                <xdr:col>10</xdr:col>
                <xdr:colOff>30480</xdr:colOff>
                <xdr:row>187</xdr:row>
                <xdr:rowOff>15240</xdr:rowOff>
              </from>
              <to>
                <xdr:col>11</xdr:col>
                <xdr:colOff>91440</xdr:colOff>
                <xdr:row>187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43" r:id="rId164" name="Check Box 279">
          <controlPr defaultSize="0" autoFill="0" autoLine="0" autoPict="0">
            <anchor moveWithCells="1">
              <from>
                <xdr:col>10</xdr:col>
                <xdr:colOff>30480</xdr:colOff>
                <xdr:row>188</xdr:row>
                <xdr:rowOff>15240</xdr:rowOff>
              </from>
              <to>
                <xdr:col>12</xdr:col>
                <xdr:colOff>243840</xdr:colOff>
                <xdr:row>188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44" r:id="rId165" name="Check Box 280">
          <controlPr defaultSize="0" autoFill="0" autoLine="0" autoPict="0">
            <anchor moveWithCells="1">
              <from>
                <xdr:col>10</xdr:col>
                <xdr:colOff>30480</xdr:colOff>
                <xdr:row>189</xdr:row>
                <xdr:rowOff>15240</xdr:rowOff>
              </from>
              <to>
                <xdr:col>11</xdr:col>
                <xdr:colOff>91440</xdr:colOff>
                <xdr:row>190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55" r:id="rId166" name="Check Box 291">
          <controlPr defaultSize="0" autoFill="0" autoLine="0" autoPict="0">
            <anchor moveWithCells="1">
              <from>
                <xdr:col>4</xdr:col>
                <xdr:colOff>30480</xdr:colOff>
                <xdr:row>219</xdr:row>
                <xdr:rowOff>30480</xdr:rowOff>
              </from>
              <to>
                <xdr:col>4</xdr:col>
                <xdr:colOff>1082040</xdr:colOff>
                <xdr:row>220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57" r:id="rId167" name="Check Box 293">
          <controlPr defaultSize="0" autoFill="0" autoLine="0" autoPict="0">
            <anchor moveWithCells="1">
              <from>
                <xdr:col>4</xdr:col>
                <xdr:colOff>1043940</xdr:colOff>
                <xdr:row>219</xdr:row>
                <xdr:rowOff>53340</xdr:rowOff>
              </from>
              <to>
                <xdr:col>6</xdr:col>
                <xdr:colOff>259080</xdr:colOff>
                <xdr:row>220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69" r:id="rId168" name="Check Box 305">
          <controlPr defaultSize="0" autoFill="0" autoLine="0" autoPict="0">
            <anchor moveWithCells="1">
              <from>
                <xdr:col>10</xdr:col>
                <xdr:colOff>30480</xdr:colOff>
                <xdr:row>190</xdr:row>
                <xdr:rowOff>30480</xdr:rowOff>
              </from>
              <to>
                <xdr:col>10</xdr:col>
                <xdr:colOff>335280</xdr:colOff>
                <xdr:row>191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70" r:id="rId169" name="Check Box 306">
          <controlPr defaultSize="0" autoFill="0" autoLine="0" autoPict="0">
            <anchor moveWithCells="1">
              <from>
                <xdr:col>10</xdr:col>
                <xdr:colOff>220980</xdr:colOff>
                <xdr:row>191</xdr:row>
                <xdr:rowOff>30480</xdr:rowOff>
              </from>
              <to>
                <xdr:col>10</xdr:col>
                <xdr:colOff>525780</xdr:colOff>
                <xdr:row>192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71" r:id="rId170" name="Check Box 307">
          <controlPr defaultSize="0" autoFill="0" autoLine="0" autoPict="0">
            <anchor moveWithCells="1">
              <from>
                <xdr:col>10</xdr:col>
                <xdr:colOff>220980</xdr:colOff>
                <xdr:row>192</xdr:row>
                <xdr:rowOff>30480</xdr:rowOff>
              </from>
              <to>
                <xdr:col>10</xdr:col>
                <xdr:colOff>525780</xdr:colOff>
                <xdr:row>193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72" r:id="rId171" name="Check Box 308">
          <controlPr defaultSize="0" autoFill="0" autoLine="0" autoPict="0">
            <anchor moveWithCells="1">
              <from>
                <xdr:col>10</xdr:col>
                <xdr:colOff>220980</xdr:colOff>
                <xdr:row>193</xdr:row>
                <xdr:rowOff>30480</xdr:rowOff>
              </from>
              <to>
                <xdr:col>11</xdr:col>
                <xdr:colOff>281940</xdr:colOff>
                <xdr:row>194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73" r:id="rId172" name="Check Box 309">
          <controlPr defaultSize="0" autoFill="0" autoLine="0" autoPict="0">
            <anchor moveWithCells="1">
              <from>
                <xdr:col>10</xdr:col>
                <xdr:colOff>30480</xdr:colOff>
                <xdr:row>195</xdr:row>
                <xdr:rowOff>15240</xdr:rowOff>
              </from>
              <to>
                <xdr:col>11</xdr:col>
                <xdr:colOff>91440</xdr:colOff>
                <xdr:row>196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74" r:id="rId173" name="Check Box 310">
          <controlPr defaultSize="0" autoFill="0" autoLine="0" autoPict="0">
            <anchor moveWithCells="1">
              <from>
                <xdr:col>10</xdr:col>
                <xdr:colOff>30480</xdr:colOff>
                <xdr:row>196</xdr:row>
                <xdr:rowOff>15240</xdr:rowOff>
              </from>
              <to>
                <xdr:col>11</xdr:col>
                <xdr:colOff>91440</xdr:colOff>
                <xdr:row>197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75" r:id="rId174" name="Check Box 311">
          <controlPr defaultSize="0" autoFill="0" autoLine="0" autoPict="0">
            <anchor moveWithCells="1">
              <from>
                <xdr:col>10</xdr:col>
                <xdr:colOff>30480</xdr:colOff>
                <xdr:row>197</xdr:row>
                <xdr:rowOff>15240</xdr:rowOff>
              </from>
              <to>
                <xdr:col>12</xdr:col>
                <xdr:colOff>243840</xdr:colOff>
                <xdr:row>198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76" r:id="rId175" name="Check Box 312">
          <controlPr defaultSize="0" autoFill="0" autoLine="0" autoPict="0">
            <anchor moveWithCells="1">
              <from>
                <xdr:col>10</xdr:col>
                <xdr:colOff>30480</xdr:colOff>
                <xdr:row>198</xdr:row>
                <xdr:rowOff>15240</xdr:rowOff>
              </from>
              <to>
                <xdr:col>11</xdr:col>
                <xdr:colOff>91440</xdr:colOff>
                <xdr:row>199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77" r:id="rId176" name="Check Box 313">
          <controlPr defaultSize="0" autoFill="0" autoLine="0" autoPict="0">
            <anchor moveWithCells="1">
              <from>
                <xdr:col>10</xdr:col>
                <xdr:colOff>30480</xdr:colOff>
                <xdr:row>201</xdr:row>
                <xdr:rowOff>30480</xdr:rowOff>
              </from>
              <to>
                <xdr:col>10</xdr:col>
                <xdr:colOff>335280</xdr:colOff>
                <xdr:row>202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78" r:id="rId177" name="Check Box 314">
          <controlPr defaultSize="0" autoFill="0" autoLine="0" autoPict="0">
            <anchor moveWithCells="1">
              <from>
                <xdr:col>10</xdr:col>
                <xdr:colOff>220980</xdr:colOff>
                <xdr:row>202</xdr:row>
                <xdr:rowOff>30480</xdr:rowOff>
              </from>
              <to>
                <xdr:col>10</xdr:col>
                <xdr:colOff>525780</xdr:colOff>
                <xdr:row>203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79" r:id="rId178" name="Check Box 315">
          <controlPr defaultSize="0" autoFill="0" autoLine="0" autoPict="0">
            <anchor moveWithCells="1">
              <from>
                <xdr:col>10</xdr:col>
                <xdr:colOff>220980</xdr:colOff>
                <xdr:row>203</xdr:row>
                <xdr:rowOff>30480</xdr:rowOff>
              </from>
              <to>
                <xdr:col>10</xdr:col>
                <xdr:colOff>525780</xdr:colOff>
                <xdr:row>204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80" r:id="rId179" name="Check Box 316">
          <controlPr defaultSize="0" autoFill="0" autoLine="0" autoPict="0">
            <anchor moveWithCells="1">
              <from>
                <xdr:col>10</xdr:col>
                <xdr:colOff>220980</xdr:colOff>
                <xdr:row>204</xdr:row>
                <xdr:rowOff>30480</xdr:rowOff>
              </from>
              <to>
                <xdr:col>11</xdr:col>
                <xdr:colOff>281940</xdr:colOff>
                <xdr:row>205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81" r:id="rId180" name="Check Box 317">
          <controlPr defaultSize="0" autoFill="0" autoLine="0" autoPict="0">
            <anchor moveWithCells="1">
              <from>
                <xdr:col>10</xdr:col>
                <xdr:colOff>30480</xdr:colOff>
                <xdr:row>206</xdr:row>
                <xdr:rowOff>30480</xdr:rowOff>
              </from>
              <to>
                <xdr:col>11</xdr:col>
                <xdr:colOff>91440</xdr:colOff>
                <xdr:row>206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82" r:id="rId181" name="Check Box 318">
          <controlPr defaultSize="0" autoFill="0" autoLine="0" autoPict="0">
            <anchor moveWithCells="1">
              <from>
                <xdr:col>10</xdr:col>
                <xdr:colOff>30480</xdr:colOff>
                <xdr:row>207</xdr:row>
                <xdr:rowOff>30480</xdr:rowOff>
              </from>
              <to>
                <xdr:col>11</xdr:col>
                <xdr:colOff>91440</xdr:colOff>
                <xdr:row>207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83" r:id="rId182" name="Check Box 319">
          <controlPr defaultSize="0" autoFill="0" autoLine="0" autoPict="0">
            <anchor moveWithCells="1">
              <from>
                <xdr:col>10</xdr:col>
                <xdr:colOff>30480</xdr:colOff>
                <xdr:row>208</xdr:row>
                <xdr:rowOff>30480</xdr:rowOff>
              </from>
              <to>
                <xdr:col>12</xdr:col>
                <xdr:colOff>0</xdr:colOff>
                <xdr:row>209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84" r:id="rId183" name="Check Box 320">
          <controlPr defaultSize="0" autoFill="0" autoLine="0" autoPict="0">
            <anchor moveWithCells="1">
              <from>
                <xdr:col>10</xdr:col>
                <xdr:colOff>30480</xdr:colOff>
                <xdr:row>209</xdr:row>
                <xdr:rowOff>30480</xdr:rowOff>
              </from>
              <to>
                <xdr:col>11</xdr:col>
                <xdr:colOff>91440</xdr:colOff>
                <xdr:row>209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85" r:id="rId184" name="Check Box 321">
          <controlPr defaultSize="0" autoFill="0" autoLine="0" autoPict="0">
            <anchor moveWithCells="1">
              <from>
                <xdr:col>10</xdr:col>
                <xdr:colOff>30480</xdr:colOff>
                <xdr:row>210</xdr:row>
                <xdr:rowOff>30480</xdr:rowOff>
              </from>
              <to>
                <xdr:col>10</xdr:col>
                <xdr:colOff>335280</xdr:colOff>
                <xdr:row>211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86" r:id="rId185" name="Check Box 322">
          <controlPr defaultSize="0" autoFill="0" autoLine="0" autoPict="0">
            <anchor moveWithCells="1">
              <from>
                <xdr:col>10</xdr:col>
                <xdr:colOff>220980</xdr:colOff>
                <xdr:row>211</xdr:row>
                <xdr:rowOff>30480</xdr:rowOff>
              </from>
              <to>
                <xdr:col>10</xdr:col>
                <xdr:colOff>525780</xdr:colOff>
                <xdr:row>212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87" r:id="rId186" name="Check Box 323">
          <controlPr defaultSize="0" autoFill="0" autoLine="0" autoPict="0">
            <anchor moveWithCells="1">
              <from>
                <xdr:col>10</xdr:col>
                <xdr:colOff>220980</xdr:colOff>
                <xdr:row>212</xdr:row>
                <xdr:rowOff>30480</xdr:rowOff>
              </from>
              <to>
                <xdr:col>10</xdr:col>
                <xdr:colOff>525780</xdr:colOff>
                <xdr:row>213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88" r:id="rId187" name="Check Box 324">
          <controlPr defaultSize="0" autoFill="0" autoLine="0" autoPict="0">
            <anchor moveWithCells="1">
              <from>
                <xdr:col>10</xdr:col>
                <xdr:colOff>220980</xdr:colOff>
                <xdr:row>213</xdr:row>
                <xdr:rowOff>30480</xdr:rowOff>
              </from>
              <to>
                <xdr:col>11</xdr:col>
                <xdr:colOff>281940</xdr:colOff>
                <xdr:row>214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89" r:id="rId188" name="Check Box 325">
          <controlPr defaultSize="0" autoFill="0" autoLine="0" autoPict="0">
            <anchor moveWithCells="1">
              <from>
                <xdr:col>10</xdr:col>
                <xdr:colOff>30480</xdr:colOff>
                <xdr:row>215</xdr:row>
                <xdr:rowOff>30480</xdr:rowOff>
              </from>
              <to>
                <xdr:col>11</xdr:col>
                <xdr:colOff>91440</xdr:colOff>
                <xdr:row>215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90" r:id="rId189" name="Check Box 326">
          <controlPr defaultSize="0" autoFill="0" autoLine="0" autoPict="0">
            <anchor moveWithCells="1">
              <from>
                <xdr:col>10</xdr:col>
                <xdr:colOff>30480</xdr:colOff>
                <xdr:row>216</xdr:row>
                <xdr:rowOff>30480</xdr:rowOff>
              </from>
              <to>
                <xdr:col>11</xdr:col>
                <xdr:colOff>91440</xdr:colOff>
                <xdr:row>216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91" r:id="rId190" name="Check Box 327">
          <controlPr defaultSize="0" autoFill="0" autoLine="0" autoPict="0">
            <anchor moveWithCells="1">
              <from>
                <xdr:col>10</xdr:col>
                <xdr:colOff>30480</xdr:colOff>
                <xdr:row>217</xdr:row>
                <xdr:rowOff>30480</xdr:rowOff>
              </from>
              <to>
                <xdr:col>12</xdr:col>
                <xdr:colOff>0</xdr:colOff>
                <xdr:row>217</xdr:row>
                <xdr:rowOff>205740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92" r:id="rId191" name="Check Box 328">
          <controlPr defaultSize="0" autoFill="0" autoLine="0" autoPict="0">
            <anchor moveWithCells="1">
              <from>
                <xdr:col>10</xdr:col>
                <xdr:colOff>30480</xdr:colOff>
                <xdr:row>218</xdr:row>
                <xdr:rowOff>30480</xdr:rowOff>
              </from>
              <to>
                <xdr:col>11</xdr:col>
                <xdr:colOff>91440</xdr:colOff>
                <xdr:row>218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93" r:id="rId192" name="Check Box 329">
          <controlPr defaultSize="0" autoFill="0" autoLine="0" autoPict="0">
            <anchor moveWithCells="1">
              <from>
                <xdr:col>10</xdr:col>
                <xdr:colOff>30480</xdr:colOff>
                <xdr:row>219</xdr:row>
                <xdr:rowOff>30480</xdr:rowOff>
              </from>
              <to>
                <xdr:col>10</xdr:col>
                <xdr:colOff>335280</xdr:colOff>
                <xdr:row>220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94" r:id="rId193" name="Check Box 330">
          <controlPr defaultSize="0" autoFill="0" autoLine="0" autoPict="0">
            <anchor moveWithCells="1">
              <from>
                <xdr:col>10</xdr:col>
                <xdr:colOff>220980</xdr:colOff>
                <xdr:row>220</xdr:row>
                <xdr:rowOff>30480</xdr:rowOff>
              </from>
              <to>
                <xdr:col>10</xdr:col>
                <xdr:colOff>525780</xdr:colOff>
                <xdr:row>221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95" r:id="rId194" name="Check Box 331">
          <controlPr defaultSize="0" autoFill="0" autoLine="0" autoPict="0">
            <anchor moveWithCells="1">
              <from>
                <xdr:col>10</xdr:col>
                <xdr:colOff>220980</xdr:colOff>
                <xdr:row>221</xdr:row>
                <xdr:rowOff>30480</xdr:rowOff>
              </from>
              <to>
                <xdr:col>10</xdr:col>
                <xdr:colOff>525780</xdr:colOff>
                <xdr:row>222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96" r:id="rId195" name="Check Box 332">
          <controlPr defaultSize="0" autoFill="0" autoLine="0" autoPict="0">
            <anchor moveWithCells="1">
              <from>
                <xdr:col>10</xdr:col>
                <xdr:colOff>220980</xdr:colOff>
                <xdr:row>222</xdr:row>
                <xdr:rowOff>30480</xdr:rowOff>
              </from>
              <to>
                <xdr:col>11</xdr:col>
                <xdr:colOff>281940</xdr:colOff>
                <xdr:row>223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97" r:id="rId196" name="Check Box 333">
          <controlPr defaultSize="0" autoFill="0" autoLine="0" autoPict="0">
            <anchor moveWithCells="1">
              <from>
                <xdr:col>10</xdr:col>
                <xdr:colOff>30480</xdr:colOff>
                <xdr:row>224</xdr:row>
                <xdr:rowOff>30480</xdr:rowOff>
              </from>
              <to>
                <xdr:col>11</xdr:col>
                <xdr:colOff>91440</xdr:colOff>
                <xdr:row>224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98" r:id="rId197" name="Check Box 334">
          <controlPr defaultSize="0" autoFill="0" autoLine="0" autoPict="0">
            <anchor moveWithCells="1">
              <from>
                <xdr:col>10</xdr:col>
                <xdr:colOff>30480</xdr:colOff>
                <xdr:row>225</xdr:row>
                <xdr:rowOff>30480</xdr:rowOff>
              </from>
              <to>
                <xdr:col>11</xdr:col>
                <xdr:colOff>91440</xdr:colOff>
                <xdr:row>225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99" r:id="rId198" name="Check Box 335">
          <controlPr defaultSize="0" autoFill="0" autoLine="0" autoPict="0">
            <anchor moveWithCells="1">
              <from>
                <xdr:col>10</xdr:col>
                <xdr:colOff>30480</xdr:colOff>
                <xdr:row>226</xdr:row>
                <xdr:rowOff>30480</xdr:rowOff>
              </from>
              <to>
                <xdr:col>12</xdr:col>
                <xdr:colOff>22860</xdr:colOff>
                <xdr:row>226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00" r:id="rId199" name="Check Box 336">
          <controlPr defaultSize="0" autoFill="0" autoLine="0" autoPict="0">
            <anchor moveWithCells="1">
              <from>
                <xdr:col>10</xdr:col>
                <xdr:colOff>30480</xdr:colOff>
                <xdr:row>227</xdr:row>
                <xdr:rowOff>30480</xdr:rowOff>
              </from>
              <to>
                <xdr:col>11</xdr:col>
                <xdr:colOff>91440</xdr:colOff>
                <xdr:row>227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01" r:id="rId200" name="Check Box 337">
          <controlPr defaultSize="0" autoFill="0" autoLine="0" autoPict="0">
            <anchor moveWithCells="1">
              <from>
                <xdr:col>10</xdr:col>
                <xdr:colOff>30480</xdr:colOff>
                <xdr:row>228</xdr:row>
                <xdr:rowOff>30480</xdr:rowOff>
              </from>
              <to>
                <xdr:col>10</xdr:col>
                <xdr:colOff>335280</xdr:colOff>
                <xdr:row>229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02" r:id="rId201" name="Check Box 338">
          <controlPr defaultSize="0" autoFill="0" autoLine="0" autoPict="0">
            <anchor moveWithCells="1">
              <from>
                <xdr:col>10</xdr:col>
                <xdr:colOff>220980</xdr:colOff>
                <xdr:row>229</xdr:row>
                <xdr:rowOff>30480</xdr:rowOff>
              </from>
              <to>
                <xdr:col>10</xdr:col>
                <xdr:colOff>525780</xdr:colOff>
                <xdr:row>230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03" r:id="rId202" name="Check Box 339">
          <controlPr defaultSize="0" autoFill="0" autoLine="0" autoPict="0">
            <anchor moveWithCells="1">
              <from>
                <xdr:col>10</xdr:col>
                <xdr:colOff>220980</xdr:colOff>
                <xdr:row>230</xdr:row>
                <xdr:rowOff>30480</xdr:rowOff>
              </from>
              <to>
                <xdr:col>10</xdr:col>
                <xdr:colOff>525780</xdr:colOff>
                <xdr:row>231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04" r:id="rId203" name="Check Box 340">
          <controlPr defaultSize="0" autoFill="0" autoLine="0" autoPict="0">
            <anchor moveWithCells="1">
              <from>
                <xdr:col>10</xdr:col>
                <xdr:colOff>220980</xdr:colOff>
                <xdr:row>231</xdr:row>
                <xdr:rowOff>30480</xdr:rowOff>
              </from>
              <to>
                <xdr:col>11</xdr:col>
                <xdr:colOff>281940</xdr:colOff>
                <xdr:row>232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05" r:id="rId204" name="Check Box 341">
          <controlPr defaultSize="0" autoFill="0" autoLine="0" autoPict="0">
            <anchor moveWithCells="1">
              <from>
                <xdr:col>10</xdr:col>
                <xdr:colOff>30480</xdr:colOff>
                <xdr:row>233</xdr:row>
                <xdr:rowOff>30480</xdr:rowOff>
              </from>
              <to>
                <xdr:col>11</xdr:col>
                <xdr:colOff>91440</xdr:colOff>
                <xdr:row>233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06" r:id="rId205" name="Check Box 342">
          <controlPr defaultSize="0" autoFill="0" autoLine="0" autoPict="0">
            <anchor moveWithCells="1">
              <from>
                <xdr:col>10</xdr:col>
                <xdr:colOff>30480</xdr:colOff>
                <xdr:row>234</xdr:row>
                <xdr:rowOff>30480</xdr:rowOff>
              </from>
              <to>
                <xdr:col>11</xdr:col>
                <xdr:colOff>91440</xdr:colOff>
                <xdr:row>234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07" r:id="rId206" name="Check Box 343">
          <controlPr defaultSize="0" autoFill="0" autoLine="0" autoPict="0">
            <anchor moveWithCells="1">
              <from>
                <xdr:col>10</xdr:col>
                <xdr:colOff>30480</xdr:colOff>
                <xdr:row>235</xdr:row>
                <xdr:rowOff>30480</xdr:rowOff>
              </from>
              <to>
                <xdr:col>12</xdr:col>
                <xdr:colOff>0</xdr:colOff>
                <xdr:row>235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08" r:id="rId207" name="Check Box 344">
          <controlPr defaultSize="0" autoFill="0" autoLine="0" autoPict="0">
            <anchor moveWithCells="1">
              <from>
                <xdr:col>10</xdr:col>
                <xdr:colOff>30480</xdr:colOff>
                <xdr:row>236</xdr:row>
                <xdr:rowOff>30480</xdr:rowOff>
              </from>
              <to>
                <xdr:col>11</xdr:col>
                <xdr:colOff>91440</xdr:colOff>
                <xdr:row>236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09" r:id="rId208" name="Check Box 345">
          <controlPr defaultSize="0" autoFill="0" autoLine="0" autoPict="0">
            <anchor moveWithCells="1">
              <from>
                <xdr:col>10</xdr:col>
                <xdr:colOff>30480</xdr:colOff>
                <xdr:row>246</xdr:row>
                <xdr:rowOff>30480</xdr:rowOff>
              </from>
              <to>
                <xdr:col>10</xdr:col>
                <xdr:colOff>335280</xdr:colOff>
                <xdr:row>247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10" r:id="rId209" name="Check Box 346">
          <controlPr defaultSize="0" autoFill="0" autoLine="0" autoPict="0">
            <anchor moveWithCells="1">
              <from>
                <xdr:col>10</xdr:col>
                <xdr:colOff>220980</xdr:colOff>
                <xdr:row>247</xdr:row>
                <xdr:rowOff>30480</xdr:rowOff>
              </from>
              <to>
                <xdr:col>10</xdr:col>
                <xdr:colOff>525780</xdr:colOff>
                <xdr:row>248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11" r:id="rId210" name="Check Box 347">
          <controlPr defaultSize="0" autoFill="0" autoLine="0" autoPict="0">
            <anchor moveWithCells="1">
              <from>
                <xdr:col>10</xdr:col>
                <xdr:colOff>220980</xdr:colOff>
                <xdr:row>248</xdr:row>
                <xdr:rowOff>30480</xdr:rowOff>
              </from>
              <to>
                <xdr:col>10</xdr:col>
                <xdr:colOff>525780</xdr:colOff>
                <xdr:row>249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12" r:id="rId211" name="Check Box 348">
          <controlPr defaultSize="0" autoFill="0" autoLine="0" autoPict="0">
            <anchor moveWithCells="1">
              <from>
                <xdr:col>10</xdr:col>
                <xdr:colOff>220980</xdr:colOff>
                <xdr:row>249</xdr:row>
                <xdr:rowOff>30480</xdr:rowOff>
              </from>
              <to>
                <xdr:col>11</xdr:col>
                <xdr:colOff>281940</xdr:colOff>
                <xdr:row>250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13" r:id="rId212" name="Check Box 349">
          <controlPr defaultSize="0" autoFill="0" autoLine="0" autoPict="0">
            <anchor moveWithCells="1">
              <from>
                <xdr:col>10</xdr:col>
                <xdr:colOff>30480</xdr:colOff>
                <xdr:row>251</xdr:row>
                <xdr:rowOff>30480</xdr:rowOff>
              </from>
              <to>
                <xdr:col>11</xdr:col>
                <xdr:colOff>91440</xdr:colOff>
                <xdr:row>251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14" r:id="rId213" name="Check Box 350">
          <controlPr defaultSize="0" autoFill="0" autoLine="0" autoPict="0">
            <anchor moveWithCells="1">
              <from>
                <xdr:col>10</xdr:col>
                <xdr:colOff>30480</xdr:colOff>
                <xdr:row>252</xdr:row>
                <xdr:rowOff>30480</xdr:rowOff>
              </from>
              <to>
                <xdr:col>11</xdr:col>
                <xdr:colOff>91440</xdr:colOff>
                <xdr:row>252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15" r:id="rId214" name="Check Box 351">
          <controlPr defaultSize="0" autoFill="0" autoLine="0" autoPict="0">
            <anchor moveWithCells="1">
              <from>
                <xdr:col>10</xdr:col>
                <xdr:colOff>30480</xdr:colOff>
                <xdr:row>253</xdr:row>
                <xdr:rowOff>30480</xdr:rowOff>
              </from>
              <to>
                <xdr:col>12</xdr:col>
                <xdr:colOff>0</xdr:colOff>
                <xdr:row>253</xdr:row>
                <xdr:rowOff>205740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16" r:id="rId215" name="Check Box 352">
          <controlPr defaultSize="0" autoFill="0" autoLine="0" autoPict="0">
            <anchor moveWithCells="1">
              <from>
                <xdr:col>10</xdr:col>
                <xdr:colOff>30480</xdr:colOff>
                <xdr:row>254</xdr:row>
                <xdr:rowOff>30480</xdr:rowOff>
              </from>
              <to>
                <xdr:col>11</xdr:col>
                <xdr:colOff>91440</xdr:colOff>
                <xdr:row>254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17" r:id="rId216" name="Check Box 353">
          <controlPr defaultSize="0" autoFill="0" autoLine="0" autoPict="0">
            <anchor moveWithCells="1">
              <from>
                <xdr:col>10</xdr:col>
                <xdr:colOff>30480</xdr:colOff>
                <xdr:row>237</xdr:row>
                <xdr:rowOff>30480</xdr:rowOff>
              </from>
              <to>
                <xdr:col>10</xdr:col>
                <xdr:colOff>335280</xdr:colOff>
                <xdr:row>238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18" r:id="rId217" name="Check Box 354">
          <controlPr defaultSize="0" autoFill="0" autoLine="0" autoPict="0">
            <anchor moveWithCells="1">
              <from>
                <xdr:col>10</xdr:col>
                <xdr:colOff>220980</xdr:colOff>
                <xdr:row>238</xdr:row>
                <xdr:rowOff>30480</xdr:rowOff>
              </from>
              <to>
                <xdr:col>10</xdr:col>
                <xdr:colOff>525780</xdr:colOff>
                <xdr:row>239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19" r:id="rId218" name="Check Box 355">
          <controlPr defaultSize="0" autoFill="0" autoLine="0" autoPict="0">
            <anchor moveWithCells="1">
              <from>
                <xdr:col>10</xdr:col>
                <xdr:colOff>220980</xdr:colOff>
                <xdr:row>239</xdr:row>
                <xdr:rowOff>30480</xdr:rowOff>
              </from>
              <to>
                <xdr:col>10</xdr:col>
                <xdr:colOff>525780</xdr:colOff>
                <xdr:row>240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20" r:id="rId219" name="Check Box 356">
          <controlPr defaultSize="0" autoFill="0" autoLine="0" autoPict="0">
            <anchor moveWithCells="1">
              <from>
                <xdr:col>10</xdr:col>
                <xdr:colOff>220980</xdr:colOff>
                <xdr:row>240</xdr:row>
                <xdr:rowOff>30480</xdr:rowOff>
              </from>
              <to>
                <xdr:col>11</xdr:col>
                <xdr:colOff>281940</xdr:colOff>
                <xdr:row>241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21" r:id="rId220" name="Check Box 357">
          <controlPr defaultSize="0" autoFill="0" autoLine="0" autoPict="0">
            <anchor moveWithCells="1">
              <from>
                <xdr:col>10</xdr:col>
                <xdr:colOff>30480</xdr:colOff>
                <xdr:row>242</xdr:row>
                <xdr:rowOff>30480</xdr:rowOff>
              </from>
              <to>
                <xdr:col>11</xdr:col>
                <xdr:colOff>91440</xdr:colOff>
                <xdr:row>242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22" r:id="rId221" name="Check Box 358">
          <controlPr defaultSize="0" autoFill="0" autoLine="0" autoPict="0">
            <anchor moveWithCells="1">
              <from>
                <xdr:col>10</xdr:col>
                <xdr:colOff>30480</xdr:colOff>
                <xdr:row>243</xdr:row>
                <xdr:rowOff>30480</xdr:rowOff>
              </from>
              <to>
                <xdr:col>11</xdr:col>
                <xdr:colOff>91440</xdr:colOff>
                <xdr:row>243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23" r:id="rId222" name="Check Box 359">
          <controlPr defaultSize="0" autoFill="0" autoLine="0" autoPict="0">
            <anchor moveWithCells="1">
              <from>
                <xdr:col>10</xdr:col>
                <xdr:colOff>30480</xdr:colOff>
                <xdr:row>244</xdr:row>
                <xdr:rowOff>30480</xdr:rowOff>
              </from>
              <to>
                <xdr:col>12</xdr:col>
                <xdr:colOff>30480</xdr:colOff>
                <xdr:row>244</xdr:row>
                <xdr:rowOff>205740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24" r:id="rId223" name="Check Box 360">
          <controlPr defaultSize="0" autoFill="0" autoLine="0" autoPict="0">
            <anchor moveWithCells="1">
              <from>
                <xdr:col>10</xdr:col>
                <xdr:colOff>30480</xdr:colOff>
                <xdr:row>245</xdr:row>
                <xdr:rowOff>30480</xdr:rowOff>
              </from>
              <to>
                <xdr:col>11</xdr:col>
                <xdr:colOff>91440</xdr:colOff>
                <xdr:row>245</xdr:row>
                <xdr:rowOff>213360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01" r:id="rId224" name="Check Box 437">
          <controlPr defaultSize="0" autoFill="0" autoLine="0" autoPict="0">
            <anchor moveWithCells="1">
              <from>
                <xdr:col>10</xdr:col>
                <xdr:colOff>220980</xdr:colOff>
                <xdr:row>65</xdr:row>
                <xdr:rowOff>205740</xdr:rowOff>
              </from>
              <to>
                <xdr:col>10</xdr:col>
                <xdr:colOff>716280</xdr:colOff>
                <xdr:row>67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29" r:id="rId225" name="Check Box 465">
          <controlPr defaultSize="0" autoFill="0" autoLine="0" autoPict="0">
            <anchor moveWithCells="1">
              <from>
                <xdr:col>10</xdr:col>
                <xdr:colOff>220980</xdr:colOff>
                <xdr:row>74</xdr:row>
                <xdr:rowOff>205740</xdr:rowOff>
              </from>
              <to>
                <xdr:col>11</xdr:col>
                <xdr:colOff>15240</xdr:colOff>
                <xdr:row>75</xdr:row>
                <xdr:rowOff>182880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30" r:id="rId226" name="Check Box 466">
          <controlPr defaultSize="0" autoFill="0" autoLine="0" autoPict="0">
            <anchor moveWithCells="1">
              <from>
                <xdr:col>10</xdr:col>
                <xdr:colOff>220980</xdr:colOff>
                <xdr:row>84</xdr:row>
                <xdr:rowOff>0</xdr:rowOff>
              </from>
              <to>
                <xdr:col>11</xdr:col>
                <xdr:colOff>0</xdr:colOff>
                <xdr:row>85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31" r:id="rId227" name="Check Box 467">
          <controlPr defaultSize="0" autoFill="0" autoLine="0" autoPict="0">
            <anchor moveWithCells="1">
              <from>
                <xdr:col>10</xdr:col>
                <xdr:colOff>220980</xdr:colOff>
                <xdr:row>93</xdr:row>
                <xdr:rowOff>0</xdr:rowOff>
              </from>
              <to>
                <xdr:col>11</xdr:col>
                <xdr:colOff>259080</xdr:colOff>
                <xdr:row>94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32" r:id="rId228" name="Check Box 468">
          <controlPr defaultSize="0" autoFill="0" autoLine="0" autoPict="0">
            <anchor moveWithCells="1">
              <from>
                <xdr:col>10</xdr:col>
                <xdr:colOff>220980</xdr:colOff>
                <xdr:row>102</xdr:row>
                <xdr:rowOff>0</xdr:rowOff>
              </from>
              <to>
                <xdr:col>11</xdr:col>
                <xdr:colOff>259080</xdr:colOff>
                <xdr:row>103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33" r:id="rId229" name="Check Box 469">
          <controlPr defaultSize="0" autoFill="0" autoLine="0" autoPict="0">
            <anchor moveWithCells="1">
              <from>
                <xdr:col>10</xdr:col>
                <xdr:colOff>220980</xdr:colOff>
                <xdr:row>111</xdr:row>
                <xdr:rowOff>0</xdr:rowOff>
              </from>
              <to>
                <xdr:col>11</xdr:col>
                <xdr:colOff>259080</xdr:colOff>
                <xdr:row>112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34" r:id="rId230" name="Check Box 470">
          <controlPr defaultSize="0" autoFill="0" autoLine="0" autoPict="0">
            <anchor moveWithCells="1">
              <from>
                <xdr:col>10</xdr:col>
                <xdr:colOff>220980</xdr:colOff>
                <xdr:row>122</xdr:row>
                <xdr:rowOff>0</xdr:rowOff>
              </from>
              <to>
                <xdr:col>11</xdr:col>
                <xdr:colOff>259080</xdr:colOff>
                <xdr:row>123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35" r:id="rId231" name="Check Box 471">
          <controlPr defaultSize="0" autoFill="0" autoLine="0" autoPict="0">
            <anchor moveWithCells="1">
              <from>
                <xdr:col>10</xdr:col>
                <xdr:colOff>220980</xdr:colOff>
                <xdr:row>131</xdr:row>
                <xdr:rowOff>0</xdr:rowOff>
              </from>
              <to>
                <xdr:col>11</xdr:col>
                <xdr:colOff>259080</xdr:colOff>
                <xdr:row>132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36" r:id="rId232" name="Check Box 472">
          <controlPr defaultSize="0" autoFill="0" autoLine="0" autoPict="0">
            <anchor moveWithCells="1">
              <from>
                <xdr:col>10</xdr:col>
                <xdr:colOff>220980</xdr:colOff>
                <xdr:row>140</xdr:row>
                <xdr:rowOff>0</xdr:rowOff>
              </from>
              <to>
                <xdr:col>11</xdr:col>
                <xdr:colOff>259080</xdr:colOff>
                <xdr:row>141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37" r:id="rId233" name="Check Box 473">
          <controlPr defaultSize="0" autoFill="0" autoLine="0" autoPict="0">
            <anchor moveWithCells="1">
              <from>
                <xdr:col>10</xdr:col>
                <xdr:colOff>220980</xdr:colOff>
                <xdr:row>149</xdr:row>
                <xdr:rowOff>0</xdr:rowOff>
              </from>
              <to>
                <xdr:col>11</xdr:col>
                <xdr:colOff>259080</xdr:colOff>
                <xdr:row>150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38" r:id="rId234" name="Check Box 474">
          <controlPr defaultSize="0" autoFill="0" autoLine="0" autoPict="0">
            <anchor moveWithCells="1">
              <from>
                <xdr:col>10</xdr:col>
                <xdr:colOff>220980</xdr:colOff>
                <xdr:row>158</xdr:row>
                <xdr:rowOff>15240</xdr:rowOff>
              </from>
              <to>
                <xdr:col>11</xdr:col>
                <xdr:colOff>259080</xdr:colOff>
                <xdr:row>159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39" r:id="rId235" name="Check Box 475">
          <controlPr defaultSize="0" autoFill="0" autoLine="0" autoPict="0">
            <anchor moveWithCells="1">
              <from>
                <xdr:col>10</xdr:col>
                <xdr:colOff>220980</xdr:colOff>
                <xdr:row>167</xdr:row>
                <xdr:rowOff>15240</xdr:rowOff>
              </from>
              <to>
                <xdr:col>11</xdr:col>
                <xdr:colOff>259080</xdr:colOff>
                <xdr:row>168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40" r:id="rId236" name="Check Box 476">
          <controlPr defaultSize="0" autoFill="0" autoLine="0" autoPict="0">
            <anchor moveWithCells="1">
              <from>
                <xdr:col>10</xdr:col>
                <xdr:colOff>220980</xdr:colOff>
                <xdr:row>176</xdr:row>
                <xdr:rowOff>15240</xdr:rowOff>
              </from>
              <to>
                <xdr:col>11</xdr:col>
                <xdr:colOff>259080</xdr:colOff>
                <xdr:row>177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41" r:id="rId237" name="Check Box 477">
          <controlPr defaultSize="0" autoFill="0" autoLine="0" autoPict="0">
            <anchor moveWithCells="1">
              <from>
                <xdr:col>10</xdr:col>
                <xdr:colOff>220980</xdr:colOff>
                <xdr:row>185</xdr:row>
                <xdr:rowOff>15240</xdr:rowOff>
              </from>
              <to>
                <xdr:col>11</xdr:col>
                <xdr:colOff>259080</xdr:colOff>
                <xdr:row>186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42" r:id="rId238" name="Check Box 478">
          <controlPr defaultSize="0" autoFill="0" autoLine="0" autoPict="0">
            <anchor moveWithCells="1">
              <from>
                <xdr:col>10</xdr:col>
                <xdr:colOff>220980</xdr:colOff>
                <xdr:row>194</xdr:row>
                <xdr:rowOff>15240</xdr:rowOff>
              </from>
              <to>
                <xdr:col>11</xdr:col>
                <xdr:colOff>259080</xdr:colOff>
                <xdr:row>195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43" r:id="rId239" name="Check Box 479">
          <controlPr defaultSize="0" autoFill="0" autoLine="0" autoPict="0">
            <anchor moveWithCells="1">
              <from>
                <xdr:col>10</xdr:col>
                <xdr:colOff>220980</xdr:colOff>
                <xdr:row>205</xdr:row>
                <xdr:rowOff>15240</xdr:rowOff>
              </from>
              <to>
                <xdr:col>11</xdr:col>
                <xdr:colOff>259080</xdr:colOff>
                <xdr:row>206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44" r:id="rId240" name="Check Box 480">
          <controlPr defaultSize="0" autoFill="0" autoLine="0" autoPict="0">
            <anchor moveWithCells="1">
              <from>
                <xdr:col>10</xdr:col>
                <xdr:colOff>220980</xdr:colOff>
                <xdr:row>214</xdr:row>
                <xdr:rowOff>15240</xdr:rowOff>
              </from>
              <to>
                <xdr:col>11</xdr:col>
                <xdr:colOff>259080</xdr:colOff>
                <xdr:row>215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45" r:id="rId241" name="Check Box 481">
          <controlPr defaultSize="0" autoFill="0" autoLine="0" autoPict="0">
            <anchor moveWithCells="1">
              <from>
                <xdr:col>10</xdr:col>
                <xdr:colOff>220980</xdr:colOff>
                <xdr:row>223</xdr:row>
                <xdr:rowOff>15240</xdr:rowOff>
              </from>
              <to>
                <xdr:col>11</xdr:col>
                <xdr:colOff>259080</xdr:colOff>
                <xdr:row>224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46" r:id="rId242" name="Check Box 482">
          <controlPr defaultSize="0" autoFill="0" autoLine="0" autoPict="0">
            <anchor moveWithCells="1">
              <from>
                <xdr:col>10</xdr:col>
                <xdr:colOff>220980</xdr:colOff>
                <xdr:row>232</xdr:row>
                <xdr:rowOff>15240</xdr:rowOff>
              </from>
              <to>
                <xdr:col>11</xdr:col>
                <xdr:colOff>259080</xdr:colOff>
                <xdr:row>233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47" r:id="rId243" name="Check Box 483">
          <controlPr defaultSize="0" autoFill="0" autoLine="0" autoPict="0">
            <anchor moveWithCells="1">
              <from>
                <xdr:col>10</xdr:col>
                <xdr:colOff>220980</xdr:colOff>
                <xdr:row>241</xdr:row>
                <xdr:rowOff>15240</xdr:rowOff>
              </from>
              <to>
                <xdr:col>11</xdr:col>
                <xdr:colOff>259080</xdr:colOff>
                <xdr:row>242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48" r:id="rId244" name="Check Box 484">
          <controlPr defaultSize="0" autoFill="0" autoLine="0" autoPict="0">
            <anchor moveWithCells="1">
              <from>
                <xdr:col>10</xdr:col>
                <xdr:colOff>220980</xdr:colOff>
                <xdr:row>250</xdr:row>
                <xdr:rowOff>15240</xdr:rowOff>
              </from>
              <to>
                <xdr:col>11</xdr:col>
                <xdr:colOff>259080</xdr:colOff>
                <xdr:row>251</xdr:row>
                <xdr:rowOff>15240</xdr:rowOff>
              </to>
            </anchor>
          </controlPr>
        </control>
      </mc:Choice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57D84C-692B-4B08-B9AA-5B9B69FE628C}">
          <x14:formula1>
            <xm:f>Sheet1!$A$16:$A$22</xm:f>
          </x14:formula1>
          <xm:sqref>C260:D260 C261:D261 C262:D262 C263:D263 C264:D264 C265:D265 C266:D266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C51D-AD19-4C03-A02B-3F3413502C71}">
  <sheetPr codeName="Sheet3">
    <tabColor theme="5" tint="-0.249977111117893"/>
    <pageSetUpPr fitToPage="1"/>
  </sheetPr>
  <dimension ref="A1:S175"/>
  <sheetViews>
    <sheetView zoomScale="64" zoomScaleNormal="64" workbookViewId="0">
      <selection activeCell="C15" sqref="C15:P15"/>
    </sheetView>
  </sheetViews>
  <sheetFormatPr defaultColWidth="8.5703125" defaultRowHeight="13.15"/>
  <cols>
    <col min="1" max="5" width="8.5703125" style="109"/>
    <col min="6" max="6" width="9.5703125" style="109" customWidth="1"/>
    <col min="7" max="8" width="8.5703125" style="109"/>
    <col min="9" max="9" width="7.5703125" style="109" bestFit="1" customWidth="1"/>
    <col min="10" max="10" width="7.140625" style="109" bestFit="1" customWidth="1"/>
    <col min="11" max="11" width="11.85546875" style="109" bestFit="1" customWidth="1"/>
    <col min="12" max="16384" width="8.5703125" style="109"/>
  </cols>
  <sheetData>
    <row r="1" spans="1:19" ht="13.9" thickBot="1">
      <c r="A1" s="85"/>
      <c r="Q1" s="85"/>
      <c r="S1" s="163"/>
    </row>
    <row r="2" spans="1:19" ht="14.45" thickBot="1">
      <c r="A2" s="85"/>
      <c r="C2" s="105"/>
      <c r="D2" s="92"/>
      <c r="E2" s="167" t="s">
        <v>718</v>
      </c>
      <c r="F2" s="168">
        <f>COUNTA(C9,C26,C43,C60,C77,C94,C111,C128,C145,C162)</f>
        <v>0</v>
      </c>
      <c r="Q2" s="85"/>
      <c r="S2" s="163"/>
    </row>
    <row r="3" spans="1:19" ht="13.9" thickBot="1">
      <c r="A3" s="85"/>
      <c r="Q3" s="85"/>
    </row>
    <row r="4" spans="1:19" ht="13.9" thickBot="1">
      <c r="A4" s="85"/>
      <c r="B4" s="106">
        <v>1</v>
      </c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110" t="s">
        <v>719</v>
      </c>
      <c r="P4" s="312"/>
      <c r="Q4" s="313"/>
    </row>
    <row r="5" spans="1:19">
      <c r="A5" s="85"/>
      <c r="B5" s="86"/>
      <c r="C5" s="314" t="s">
        <v>720</v>
      </c>
      <c r="D5" s="315"/>
      <c r="E5" s="315"/>
      <c r="F5" s="315"/>
      <c r="G5" s="315"/>
      <c r="H5" s="315"/>
      <c r="I5" s="315"/>
      <c r="J5" s="315"/>
      <c r="K5" s="315"/>
      <c r="L5" s="315"/>
      <c r="M5" s="315"/>
      <c r="N5" s="315"/>
      <c r="O5" s="315"/>
      <c r="P5" s="315"/>
      <c r="Q5" s="85"/>
    </row>
    <row r="6" spans="1:19" ht="51.95" customHeight="1">
      <c r="A6" s="85"/>
      <c r="B6" s="86"/>
      <c r="C6" s="300" t="s">
        <v>721</v>
      </c>
      <c r="D6" s="300"/>
      <c r="E6" s="300"/>
      <c r="F6" s="300"/>
      <c r="G6" s="300"/>
      <c r="H6" s="300"/>
      <c r="I6" s="300"/>
      <c r="J6" s="300"/>
      <c r="K6" s="300"/>
      <c r="L6" s="300"/>
      <c r="M6" s="300"/>
      <c r="N6" s="300"/>
      <c r="O6" s="300"/>
      <c r="P6" s="300"/>
      <c r="Q6" s="85"/>
    </row>
    <row r="7" spans="1:19" ht="17.25" customHeight="1">
      <c r="A7" s="85"/>
      <c r="B7" s="86"/>
      <c r="Q7" s="85"/>
    </row>
    <row r="8" spans="1:19" s="113" customFormat="1" ht="17.25" customHeight="1">
      <c r="A8" s="87"/>
      <c r="B8" s="112"/>
      <c r="C8" s="426" t="s">
        <v>722</v>
      </c>
      <c r="D8" s="516"/>
      <c r="E8" s="427"/>
      <c r="F8" s="433"/>
      <c r="G8" s="433"/>
      <c r="H8" s="433"/>
      <c r="I8" s="433"/>
      <c r="J8" s="433"/>
      <c r="K8" s="433"/>
      <c r="L8" s="433"/>
      <c r="M8" s="433"/>
      <c r="N8" s="433"/>
      <c r="O8" s="433"/>
      <c r="P8" s="434"/>
      <c r="Q8" s="104"/>
    </row>
    <row r="9" spans="1:19" s="113" customFormat="1" ht="51.95" customHeight="1">
      <c r="A9" s="87"/>
      <c r="B9" s="112"/>
      <c r="C9" s="458"/>
      <c r="D9" s="459"/>
      <c r="E9" s="459"/>
      <c r="F9" s="459"/>
      <c r="G9" s="459"/>
      <c r="H9" s="459"/>
      <c r="I9" s="459"/>
      <c r="J9" s="459"/>
      <c r="K9" s="459"/>
      <c r="L9" s="459"/>
      <c r="M9" s="459"/>
      <c r="N9" s="459"/>
      <c r="O9" s="459"/>
      <c r="P9" s="509"/>
      <c r="Q9" s="104"/>
    </row>
    <row r="10" spans="1:19" ht="17.25" customHeight="1">
      <c r="A10" s="85"/>
      <c r="B10" s="86"/>
      <c r="C10" s="426" t="s">
        <v>723</v>
      </c>
      <c r="D10" s="516"/>
      <c r="E10" s="516"/>
      <c r="F10" s="516"/>
      <c r="G10" s="516"/>
      <c r="H10" s="516"/>
      <c r="I10" s="516"/>
      <c r="J10" s="516"/>
      <c r="K10" s="516"/>
      <c r="L10" s="516"/>
      <c r="M10" s="516"/>
      <c r="N10" s="516"/>
      <c r="O10" s="516"/>
      <c r="P10" s="427"/>
      <c r="Q10" s="85"/>
    </row>
    <row r="11" spans="1:19" ht="51.95" customHeight="1">
      <c r="A11" s="85"/>
      <c r="B11" s="86"/>
      <c r="C11" s="468"/>
      <c r="D11" s="469"/>
      <c r="E11" s="469"/>
      <c r="F11" s="469"/>
      <c r="G11" s="469"/>
      <c r="H11" s="469"/>
      <c r="I11" s="469"/>
      <c r="J11" s="469"/>
      <c r="K11" s="469"/>
      <c r="L11" s="469"/>
      <c r="M11" s="469"/>
      <c r="N11" s="469"/>
      <c r="O11" s="469"/>
      <c r="P11" s="470"/>
      <c r="Q11" s="85"/>
    </row>
    <row r="12" spans="1:19" ht="17.25" customHeight="1">
      <c r="A12" s="85"/>
      <c r="B12" s="86"/>
      <c r="C12" s="426" t="s">
        <v>724</v>
      </c>
      <c r="D12" s="516"/>
      <c r="E12" s="516"/>
      <c r="F12" s="516"/>
      <c r="G12" s="516"/>
      <c r="H12" s="516"/>
      <c r="I12" s="516"/>
      <c r="J12" s="516"/>
      <c r="K12" s="516"/>
      <c r="L12" s="516"/>
      <c r="M12" s="516"/>
      <c r="N12" s="516"/>
      <c r="O12" s="516"/>
      <c r="P12" s="427"/>
      <c r="Q12" s="85"/>
    </row>
    <row r="13" spans="1:19" ht="51.95" customHeight="1">
      <c r="A13" s="85"/>
      <c r="B13" s="86"/>
      <c r="C13" s="468"/>
      <c r="D13" s="469"/>
      <c r="E13" s="469"/>
      <c r="F13" s="469"/>
      <c r="G13" s="469"/>
      <c r="H13" s="469"/>
      <c r="I13" s="469"/>
      <c r="J13" s="469"/>
      <c r="K13" s="469"/>
      <c r="L13" s="469"/>
      <c r="M13" s="469"/>
      <c r="N13" s="469"/>
      <c r="O13" s="469"/>
      <c r="P13" s="470"/>
      <c r="Q13" s="85"/>
    </row>
    <row r="14" spans="1:19" ht="17.25" customHeight="1">
      <c r="A14" s="85"/>
      <c r="B14" s="86"/>
      <c r="C14" s="426" t="s">
        <v>725</v>
      </c>
      <c r="D14" s="516"/>
      <c r="E14" s="516"/>
      <c r="F14" s="516"/>
      <c r="G14" s="516"/>
      <c r="H14" s="516"/>
      <c r="I14" s="516"/>
      <c r="J14" s="516"/>
      <c r="K14" s="516"/>
      <c r="L14" s="516"/>
      <c r="M14" s="516"/>
      <c r="N14" s="516"/>
      <c r="O14" s="516"/>
      <c r="P14" s="427"/>
      <c r="Q14" s="85"/>
    </row>
    <row r="15" spans="1:19" ht="51.95" customHeight="1">
      <c r="A15" s="85"/>
      <c r="B15" s="86"/>
      <c r="C15" s="468"/>
      <c r="D15" s="469"/>
      <c r="E15" s="469"/>
      <c r="F15" s="469"/>
      <c r="G15" s="469"/>
      <c r="H15" s="469"/>
      <c r="I15" s="469"/>
      <c r="J15" s="469"/>
      <c r="K15" s="469"/>
      <c r="L15" s="469"/>
      <c r="M15" s="469"/>
      <c r="N15" s="469"/>
      <c r="O15" s="469"/>
      <c r="P15" s="470"/>
      <c r="Q15" s="85"/>
    </row>
    <row r="16" spans="1:19" ht="17.25" customHeight="1">
      <c r="A16" s="85"/>
      <c r="B16" s="86"/>
      <c r="C16" s="426" t="s">
        <v>726</v>
      </c>
      <c r="D16" s="516"/>
      <c r="E16" s="516"/>
      <c r="F16" s="516"/>
      <c r="G16" s="516"/>
      <c r="H16" s="516"/>
      <c r="I16" s="516"/>
      <c r="J16" s="516"/>
      <c r="K16" s="516"/>
      <c r="L16" s="516"/>
      <c r="M16" s="516"/>
      <c r="N16" s="516"/>
      <c r="O16" s="516"/>
      <c r="P16" s="427"/>
      <c r="Q16" s="85"/>
    </row>
    <row r="17" spans="1:17" ht="51.95" customHeight="1">
      <c r="A17" s="85"/>
      <c r="B17" s="86"/>
      <c r="C17" s="468"/>
      <c r="D17" s="469"/>
      <c r="E17" s="469"/>
      <c r="F17" s="469"/>
      <c r="G17" s="469"/>
      <c r="H17" s="469"/>
      <c r="I17" s="469"/>
      <c r="J17" s="469"/>
      <c r="K17" s="469"/>
      <c r="L17" s="469"/>
      <c r="M17" s="469"/>
      <c r="N17" s="469"/>
      <c r="O17" s="469"/>
      <c r="P17" s="470"/>
      <c r="Q17" s="85"/>
    </row>
    <row r="18" spans="1:17" ht="17.25" customHeight="1">
      <c r="A18" s="85"/>
      <c r="B18" s="86"/>
      <c r="C18" s="426" t="s">
        <v>727</v>
      </c>
      <c r="D18" s="516"/>
      <c r="E18" s="516"/>
      <c r="F18" s="516"/>
      <c r="G18" s="516"/>
      <c r="H18" s="516"/>
      <c r="I18" s="516"/>
      <c r="J18" s="516"/>
      <c r="K18" s="516"/>
      <c r="L18" s="516"/>
      <c r="M18" s="516"/>
      <c r="N18" s="516"/>
      <c r="O18" s="516"/>
      <c r="P18" s="427"/>
      <c r="Q18" s="85"/>
    </row>
    <row r="19" spans="1:17" ht="51.95" customHeight="1">
      <c r="A19" s="85"/>
      <c r="B19" s="86"/>
      <c r="C19" s="468"/>
      <c r="D19" s="469"/>
      <c r="E19" s="469"/>
      <c r="F19" s="469"/>
      <c r="G19" s="469"/>
      <c r="H19" s="469"/>
      <c r="I19" s="469"/>
      <c r="J19" s="469"/>
      <c r="K19" s="469"/>
      <c r="L19" s="469"/>
      <c r="M19" s="469"/>
      <c r="N19" s="469"/>
      <c r="O19" s="469"/>
      <c r="P19" s="470"/>
      <c r="Q19" s="85"/>
    </row>
    <row r="20" spans="1:17" ht="17.25" customHeight="1">
      <c r="A20" s="85"/>
      <c r="B20" s="86"/>
      <c r="C20" s="426" t="s">
        <v>728</v>
      </c>
      <c r="D20" s="516"/>
      <c r="E20" s="516"/>
      <c r="F20" s="516"/>
      <c r="G20" s="516"/>
      <c r="H20" s="516"/>
      <c r="I20" s="516"/>
      <c r="J20" s="516"/>
      <c r="K20" s="516"/>
      <c r="L20" s="516"/>
      <c r="M20" s="516"/>
      <c r="N20" s="516"/>
      <c r="O20" s="516"/>
      <c r="P20" s="427"/>
      <c r="Q20" s="85"/>
    </row>
    <row r="21" spans="1:17" ht="51.95" customHeight="1">
      <c r="A21" s="85"/>
      <c r="B21" s="86"/>
      <c r="C21" s="468"/>
      <c r="D21" s="469"/>
      <c r="E21" s="469"/>
      <c r="F21" s="469"/>
      <c r="G21" s="469"/>
      <c r="H21" s="469"/>
      <c r="I21" s="469"/>
      <c r="J21" s="469"/>
      <c r="K21" s="469"/>
      <c r="L21" s="469"/>
      <c r="M21" s="469"/>
      <c r="N21" s="469"/>
      <c r="O21" s="469"/>
      <c r="P21" s="470"/>
      <c r="Q21" s="85"/>
    </row>
    <row r="22" spans="1:17" ht="14.25" customHeight="1" thickBot="1">
      <c r="A22" s="85"/>
      <c r="B22" s="88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90"/>
    </row>
    <row r="23" spans="1:17" ht="13.9" thickBot="1">
      <c r="A23" s="85"/>
      <c r="B23" s="106">
        <f>B4+1</f>
        <v>2</v>
      </c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110" t="s">
        <v>719</v>
      </c>
      <c r="P23" s="312"/>
      <c r="Q23" s="313"/>
    </row>
    <row r="24" spans="1:17">
      <c r="A24" s="85"/>
      <c r="B24" s="86"/>
      <c r="Q24" s="85"/>
    </row>
    <row r="25" spans="1:17" s="155" customFormat="1" ht="17.25" customHeight="1">
      <c r="A25" s="169"/>
      <c r="B25" s="170"/>
      <c r="C25" s="426" t="s">
        <v>722</v>
      </c>
      <c r="D25" s="516"/>
      <c r="E25" s="427"/>
      <c r="F25" s="432"/>
      <c r="G25" s="433"/>
      <c r="H25" s="433"/>
      <c r="I25" s="433"/>
      <c r="J25" s="433"/>
      <c r="K25" s="433"/>
      <c r="L25" s="433"/>
      <c r="M25" s="433"/>
      <c r="N25" s="433"/>
      <c r="O25" s="433"/>
      <c r="P25" s="434"/>
      <c r="Q25" s="171"/>
    </row>
    <row r="26" spans="1:17" s="113" customFormat="1" ht="51.95" customHeight="1">
      <c r="A26" s="87"/>
      <c r="B26" s="112"/>
      <c r="C26" s="468"/>
      <c r="D26" s="469"/>
      <c r="E26" s="469"/>
      <c r="F26" s="469"/>
      <c r="G26" s="469"/>
      <c r="H26" s="469"/>
      <c r="I26" s="469"/>
      <c r="J26" s="469"/>
      <c r="K26" s="469"/>
      <c r="L26" s="469"/>
      <c r="M26" s="469"/>
      <c r="N26" s="469"/>
      <c r="O26" s="469"/>
      <c r="P26" s="470"/>
      <c r="Q26" s="104"/>
    </row>
    <row r="27" spans="1:17" s="155" customFormat="1" ht="17.25" customHeight="1">
      <c r="A27" s="169"/>
      <c r="B27" s="170"/>
      <c r="C27" s="426" t="s">
        <v>723</v>
      </c>
      <c r="D27" s="516"/>
      <c r="E27" s="516"/>
      <c r="F27" s="516"/>
      <c r="G27" s="516"/>
      <c r="H27" s="516"/>
      <c r="I27" s="516"/>
      <c r="J27" s="516"/>
      <c r="K27" s="516"/>
      <c r="L27" s="516"/>
      <c r="M27" s="516"/>
      <c r="N27" s="516"/>
      <c r="O27" s="516"/>
      <c r="P27" s="427"/>
      <c r="Q27" s="169"/>
    </row>
    <row r="28" spans="1:17" s="113" customFormat="1" ht="51.95" customHeight="1">
      <c r="A28" s="87"/>
      <c r="B28" s="112"/>
      <c r="C28" s="468"/>
      <c r="D28" s="469"/>
      <c r="E28" s="469"/>
      <c r="F28" s="469"/>
      <c r="G28" s="469"/>
      <c r="H28" s="469"/>
      <c r="I28" s="469"/>
      <c r="J28" s="469"/>
      <c r="K28" s="469"/>
      <c r="L28" s="469"/>
      <c r="M28" s="469"/>
      <c r="N28" s="469"/>
      <c r="O28" s="469"/>
      <c r="P28" s="470"/>
      <c r="Q28" s="87"/>
    </row>
    <row r="29" spans="1:17" s="155" customFormat="1" ht="17.25" customHeight="1">
      <c r="A29" s="169"/>
      <c r="B29" s="170"/>
      <c r="C29" s="426" t="s">
        <v>724</v>
      </c>
      <c r="D29" s="516"/>
      <c r="E29" s="516"/>
      <c r="F29" s="516"/>
      <c r="G29" s="516"/>
      <c r="H29" s="516"/>
      <c r="I29" s="516"/>
      <c r="J29" s="516"/>
      <c r="K29" s="516"/>
      <c r="L29" s="516"/>
      <c r="M29" s="516"/>
      <c r="N29" s="516"/>
      <c r="O29" s="516"/>
      <c r="P29" s="427"/>
      <c r="Q29" s="169"/>
    </row>
    <row r="30" spans="1:17" s="113" customFormat="1" ht="51.95" customHeight="1">
      <c r="A30" s="87"/>
      <c r="B30" s="112"/>
      <c r="C30" s="468"/>
      <c r="D30" s="469"/>
      <c r="E30" s="469"/>
      <c r="F30" s="469"/>
      <c r="G30" s="469"/>
      <c r="H30" s="469"/>
      <c r="I30" s="469"/>
      <c r="J30" s="469"/>
      <c r="K30" s="469"/>
      <c r="L30" s="469"/>
      <c r="M30" s="469"/>
      <c r="N30" s="469"/>
      <c r="O30" s="469"/>
      <c r="P30" s="470"/>
      <c r="Q30" s="87"/>
    </row>
    <row r="31" spans="1:17" s="155" customFormat="1" ht="17.25" customHeight="1">
      <c r="A31" s="169"/>
      <c r="B31" s="170"/>
      <c r="C31" s="426" t="s">
        <v>725</v>
      </c>
      <c r="D31" s="516"/>
      <c r="E31" s="516"/>
      <c r="F31" s="516"/>
      <c r="G31" s="516"/>
      <c r="H31" s="516"/>
      <c r="I31" s="516"/>
      <c r="J31" s="516"/>
      <c r="K31" s="516"/>
      <c r="L31" s="516"/>
      <c r="M31" s="516"/>
      <c r="N31" s="516"/>
      <c r="O31" s="516"/>
      <c r="P31" s="427"/>
      <c r="Q31" s="169"/>
    </row>
    <row r="32" spans="1:17" s="113" customFormat="1" ht="51.95" customHeight="1">
      <c r="A32" s="87"/>
      <c r="B32" s="112"/>
      <c r="C32" s="468"/>
      <c r="D32" s="469"/>
      <c r="E32" s="469"/>
      <c r="F32" s="469"/>
      <c r="G32" s="469"/>
      <c r="H32" s="469"/>
      <c r="I32" s="469"/>
      <c r="J32" s="469"/>
      <c r="K32" s="469"/>
      <c r="L32" s="469"/>
      <c r="M32" s="469"/>
      <c r="N32" s="469"/>
      <c r="O32" s="469"/>
      <c r="P32" s="470"/>
      <c r="Q32" s="87"/>
    </row>
    <row r="33" spans="1:17" s="155" customFormat="1" ht="17.25" customHeight="1">
      <c r="A33" s="169"/>
      <c r="B33" s="170"/>
      <c r="C33" s="426" t="s">
        <v>726</v>
      </c>
      <c r="D33" s="516"/>
      <c r="E33" s="516"/>
      <c r="F33" s="516"/>
      <c r="G33" s="516"/>
      <c r="H33" s="516"/>
      <c r="I33" s="516"/>
      <c r="J33" s="516"/>
      <c r="K33" s="516"/>
      <c r="L33" s="516"/>
      <c r="M33" s="516"/>
      <c r="N33" s="516"/>
      <c r="O33" s="516"/>
      <c r="P33" s="427"/>
      <c r="Q33" s="169"/>
    </row>
    <row r="34" spans="1:17" s="113" customFormat="1" ht="51.95" customHeight="1">
      <c r="A34" s="87"/>
      <c r="B34" s="112"/>
      <c r="C34" s="468"/>
      <c r="D34" s="469"/>
      <c r="E34" s="469"/>
      <c r="F34" s="469"/>
      <c r="G34" s="469"/>
      <c r="H34" s="469"/>
      <c r="I34" s="469"/>
      <c r="J34" s="469"/>
      <c r="K34" s="469"/>
      <c r="L34" s="469"/>
      <c r="M34" s="469"/>
      <c r="N34" s="469"/>
      <c r="O34" s="469"/>
      <c r="P34" s="470"/>
      <c r="Q34" s="87"/>
    </row>
    <row r="35" spans="1:17" s="155" customFormat="1" ht="17.25" customHeight="1">
      <c r="A35" s="169"/>
      <c r="B35" s="170"/>
      <c r="C35" s="426" t="s">
        <v>727</v>
      </c>
      <c r="D35" s="516"/>
      <c r="E35" s="516"/>
      <c r="F35" s="516"/>
      <c r="G35" s="516"/>
      <c r="H35" s="516"/>
      <c r="I35" s="516"/>
      <c r="J35" s="516"/>
      <c r="K35" s="516"/>
      <c r="L35" s="516"/>
      <c r="M35" s="516"/>
      <c r="N35" s="516"/>
      <c r="O35" s="516"/>
      <c r="P35" s="427"/>
      <c r="Q35" s="169"/>
    </row>
    <row r="36" spans="1:17" s="113" customFormat="1" ht="51.95" customHeight="1">
      <c r="A36" s="87"/>
      <c r="B36" s="112"/>
      <c r="C36" s="468"/>
      <c r="D36" s="469"/>
      <c r="E36" s="469"/>
      <c r="F36" s="469"/>
      <c r="G36" s="469"/>
      <c r="H36" s="469"/>
      <c r="I36" s="469"/>
      <c r="J36" s="469"/>
      <c r="K36" s="469"/>
      <c r="L36" s="469"/>
      <c r="M36" s="469"/>
      <c r="N36" s="469"/>
      <c r="O36" s="469"/>
      <c r="P36" s="470"/>
      <c r="Q36" s="87"/>
    </row>
    <row r="37" spans="1:17" s="155" customFormat="1" ht="17.25" customHeight="1">
      <c r="A37" s="169"/>
      <c r="B37" s="170"/>
      <c r="C37" s="426" t="s">
        <v>728</v>
      </c>
      <c r="D37" s="516"/>
      <c r="E37" s="516"/>
      <c r="F37" s="516"/>
      <c r="G37" s="516"/>
      <c r="H37" s="516"/>
      <c r="I37" s="516"/>
      <c r="J37" s="516"/>
      <c r="K37" s="516"/>
      <c r="L37" s="516"/>
      <c r="M37" s="516"/>
      <c r="N37" s="516"/>
      <c r="O37" s="516"/>
      <c r="P37" s="427"/>
      <c r="Q37" s="169"/>
    </row>
    <row r="38" spans="1:17" s="113" customFormat="1" ht="51.95" customHeight="1">
      <c r="A38" s="87"/>
      <c r="B38" s="112"/>
      <c r="C38" s="468"/>
      <c r="D38" s="469"/>
      <c r="E38" s="469"/>
      <c r="F38" s="469"/>
      <c r="G38" s="469"/>
      <c r="H38" s="469"/>
      <c r="I38" s="469"/>
      <c r="J38" s="469"/>
      <c r="K38" s="469"/>
      <c r="L38" s="469"/>
      <c r="M38" s="469"/>
      <c r="N38" s="469"/>
      <c r="O38" s="469"/>
      <c r="P38" s="470"/>
      <c r="Q38" s="87"/>
    </row>
    <row r="39" spans="1:17" ht="14.25" customHeight="1" thickBot="1">
      <c r="A39" s="85"/>
      <c r="B39" s="88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90"/>
    </row>
    <row r="40" spans="1:17" ht="13.9" thickBot="1">
      <c r="A40" s="85"/>
      <c r="B40" s="106">
        <f>B23+1</f>
        <v>3</v>
      </c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110" t="s">
        <v>719</v>
      </c>
      <c r="P40" s="312"/>
      <c r="Q40" s="313"/>
    </row>
    <row r="41" spans="1:17">
      <c r="A41" s="85"/>
      <c r="B41" s="86"/>
      <c r="Q41" s="85"/>
    </row>
    <row r="42" spans="1:17" s="155" customFormat="1" ht="17.25" customHeight="1">
      <c r="A42" s="169"/>
      <c r="B42" s="170"/>
      <c r="C42" s="426" t="s">
        <v>722</v>
      </c>
      <c r="D42" s="516"/>
      <c r="E42" s="427"/>
      <c r="F42" s="432"/>
      <c r="G42" s="433"/>
      <c r="H42" s="433"/>
      <c r="I42" s="433"/>
      <c r="J42" s="433"/>
      <c r="K42" s="433"/>
      <c r="L42" s="433"/>
      <c r="M42" s="433"/>
      <c r="N42" s="433"/>
      <c r="O42" s="433"/>
      <c r="P42" s="434"/>
      <c r="Q42" s="171"/>
    </row>
    <row r="43" spans="1:17" s="113" customFormat="1" ht="51.95" customHeight="1">
      <c r="A43" s="87"/>
      <c r="B43" s="112"/>
      <c r="C43" s="468"/>
      <c r="D43" s="469"/>
      <c r="E43" s="469"/>
      <c r="F43" s="469"/>
      <c r="G43" s="469"/>
      <c r="H43" s="469"/>
      <c r="I43" s="469"/>
      <c r="J43" s="469"/>
      <c r="K43" s="469"/>
      <c r="L43" s="469"/>
      <c r="M43" s="469"/>
      <c r="N43" s="469"/>
      <c r="O43" s="469"/>
      <c r="P43" s="470"/>
      <c r="Q43" s="104"/>
    </row>
    <row r="44" spans="1:17" s="155" customFormat="1" ht="17.25" customHeight="1">
      <c r="A44" s="169"/>
      <c r="B44" s="170"/>
      <c r="C44" s="426" t="s">
        <v>723</v>
      </c>
      <c r="D44" s="516"/>
      <c r="E44" s="516"/>
      <c r="F44" s="516"/>
      <c r="G44" s="516"/>
      <c r="H44" s="516"/>
      <c r="I44" s="516"/>
      <c r="J44" s="516"/>
      <c r="K44" s="516"/>
      <c r="L44" s="516"/>
      <c r="M44" s="516"/>
      <c r="N44" s="516"/>
      <c r="O44" s="516"/>
      <c r="P44" s="427"/>
      <c r="Q44" s="169"/>
    </row>
    <row r="45" spans="1:17" s="113" customFormat="1" ht="51.95" customHeight="1">
      <c r="A45" s="87"/>
      <c r="B45" s="112"/>
      <c r="C45" s="468"/>
      <c r="D45" s="469"/>
      <c r="E45" s="469"/>
      <c r="F45" s="469"/>
      <c r="G45" s="469"/>
      <c r="H45" s="469"/>
      <c r="I45" s="469"/>
      <c r="J45" s="469"/>
      <c r="K45" s="469"/>
      <c r="L45" s="469"/>
      <c r="M45" s="469"/>
      <c r="N45" s="469"/>
      <c r="O45" s="469"/>
      <c r="P45" s="470"/>
      <c r="Q45" s="87"/>
    </row>
    <row r="46" spans="1:17" s="155" customFormat="1" ht="17.25" customHeight="1">
      <c r="A46" s="169"/>
      <c r="B46" s="170"/>
      <c r="C46" s="426" t="s">
        <v>724</v>
      </c>
      <c r="D46" s="516"/>
      <c r="E46" s="516"/>
      <c r="F46" s="516"/>
      <c r="G46" s="516"/>
      <c r="H46" s="516"/>
      <c r="I46" s="516"/>
      <c r="J46" s="516"/>
      <c r="K46" s="516"/>
      <c r="L46" s="516"/>
      <c r="M46" s="516"/>
      <c r="N46" s="516"/>
      <c r="O46" s="516"/>
      <c r="P46" s="427"/>
      <c r="Q46" s="169"/>
    </row>
    <row r="47" spans="1:17" s="113" customFormat="1" ht="51.95" customHeight="1">
      <c r="A47" s="87"/>
      <c r="B47" s="112"/>
      <c r="C47" s="468"/>
      <c r="D47" s="469"/>
      <c r="E47" s="469"/>
      <c r="F47" s="469"/>
      <c r="G47" s="469"/>
      <c r="H47" s="469"/>
      <c r="I47" s="469"/>
      <c r="J47" s="469"/>
      <c r="K47" s="469"/>
      <c r="L47" s="469"/>
      <c r="M47" s="469"/>
      <c r="N47" s="469"/>
      <c r="O47" s="469"/>
      <c r="P47" s="470"/>
      <c r="Q47" s="87"/>
    </row>
    <row r="48" spans="1:17" s="155" customFormat="1" ht="17.25" customHeight="1">
      <c r="A48" s="169"/>
      <c r="B48" s="170"/>
      <c r="C48" s="426" t="s">
        <v>725</v>
      </c>
      <c r="D48" s="516"/>
      <c r="E48" s="516"/>
      <c r="F48" s="516"/>
      <c r="G48" s="516"/>
      <c r="H48" s="516"/>
      <c r="I48" s="516"/>
      <c r="J48" s="516"/>
      <c r="K48" s="516"/>
      <c r="L48" s="516"/>
      <c r="M48" s="516"/>
      <c r="N48" s="516"/>
      <c r="O48" s="516"/>
      <c r="P48" s="427"/>
      <c r="Q48" s="169"/>
    </row>
    <row r="49" spans="1:17" s="113" customFormat="1" ht="51.95" customHeight="1">
      <c r="A49" s="87"/>
      <c r="B49" s="112"/>
      <c r="C49" s="468"/>
      <c r="D49" s="469"/>
      <c r="E49" s="469"/>
      <c r="F49" s="469"/>
      <c r="G49" s="469"/>
      <c r="H49" s="469"/>
      <c r="I49" s="469"/>
      <c r="J49" s="469"/>
      <c r="K49" s="469"/>
      <c r="L49" s="469"/>
      <c r="M49" s="469"/>
      <c r="N49" s="469"/>
      <c r="O49" s="469"/>
      <c r="P49" s="470"/>
      <c r="Q49" s="87"/>
    </row>
    <row r="50" spans="1:17" s="155" customFormat="1" ht="17.25" customHeight="1">
      <c r="A50" s="169"/>
      <c r="B50" s="170"/>
      <c r="C50" s="426" t="s">
        <v>726</v>
      </c>
      <c r="D50" s="516"/>
      <c r="E50" s="516"/>
      <c r="F50" s="516"/>
      <c r="G50" s="516"/>
      <c r="H50" s="516"/>
      <c r="I50" s="516"/>
      <c r="J50" s="516"/>
      <c r="K50" s="516"/>
      <c r="L50" s="516"/>
      <c r="M50" s="516"/>
      <c r="N50" s="516"/>
      <c r="O50" s="516"/>
      <c r="P50" s="427"/>
      <c r="Q50" s="169"/>
    </row>
    <row r="51" spans="1:17" s="113" customFormat="1" ht="51.95" customHeight="1">
      <c r="A51" s="87"/>
      <c r="B51" s="112"/>
      <c r="C51" s="468"/>
      <c r="D51" s="469"/>
      <c r="E51" s="469"/>
      <c r="F51" s="469"/>
      <c r="G51" s="469"/>
      <c r="H51" s="469"/>
      <c r="I51" s="469"/>
      <c r="J51" s="469"/>
      <c r="K51" s="469"/>
      <c r="L51" s="469"/>
      <c r="M51" s="469"/>
      <c r="N51" s="469"/>
      <c r="O51" s="469"/>
      <c r="P51" s="470"/>
      <c r="Q51" s="87"/>
    </row>
    <row r="52" spans="1:17" s="155" customFormat="1" ht="17.25" customHeight="1">
      <c r="A52" s="169"/>
      <c r="B52" s="170"/>
      <c r="C52" s="426" t="s">
        <v>727</v>
      </c>
      <c r="D52" s="516"/>
      <c r="E52" s="516"/>
      <c r="F52" s="516"/>
      <c r="G52" s="516"/>
      <c r="H52" s="516"/>
      <c r="I52" s="516"/>
      <c r="J52" s="516"/>
      <c r="K52" s="516"/>
      <c r="L52" s="516"/>
      <c r="M52" s="516"/>
      <c r="N52" s="516"/>
      <c r="O52" s="516"/>
      <c r="P52" s="427"/>
      <c r="Q52" s="169"/>
    </row>
    <row r="53" spans="1:17" s="113" customFormat="1" ht="51.95" customHeight="1">
      <c r="A53" s="87"/>
      <c r="B53" s="112"/>
      <c r="C53" s="468"/>
      <c r="D53" s="469"/>
      <c r="E53" s="469"/>
      <c r="F53" s="469"/>
      <c r="G53" s="469"/>
      <c r="H53" s="469"/>
      <c r="I53" s="469"/>
      <c r="J53" s="469"/>
      <c r="K53" s="469"/>
      <c r="L53" s="469"/>
      <c r="M53" s="469"/>
      <c r="N53" s="469"/>
      <c r="O53" s="469"/>
      <c r="P53" s="470"/>
      <c r="Q53" s="87"/>
    </row>
    <row r="54" spans="1:17" s="155" customFormat="1" ht="17.25" customHeight="1">
      <c r="A54" s="169"/>
      <c r="B54" s="170"/>
      <c r="C54" s="426" t="s">
        <v>728</v>
      </c>
      <c r="D54" s="516"/>
      <c r="E54" s="516"/>
      <c r="F54" s="516"/>
      <c r="G54" s="516"/>
      <c r="H54" s="516"/>
      <c r="I54" s="516"/>
      <c r="J54" s="516"/>
      <c r="K54" s="516"/>
      <c r="L54" s="516"/>
      <c r="M54" s="516"/>
      <c r="N54" s="516"/>
      <c r="O54" s="516"/>
      <c r="P54" s="427"/>
      <c r="Q54" s="169"/>
    </row>
    <row r="55" spans="1:17" s="113" customFormat="1" ht="51.95" customHeight="1">
      <c r="A55" s="87"/>
      <c r="B55" s="112"/>
      <c r="C55" s="468"/>
      <c r="D55" s="469"/>
      <c r="E55" s="469"/>
      <c r="F55" s="469"/>
      <c r="G55" s="469"/>
      <c r="H55" s="469"/>
      <c r="I55" s="469"/>
      <c r="J55" s="469"/>
      <c r="K55" s="469"/>
      <c r="L55" s="469"/>
      <c r="M55" s="469"/>
      <c r="N55" s="469"/>
      <c r="O55" s="469"/>
      <c r="P55" s="470"/>
      <c r="Q55" s="87"/>
    </row>
    <row r="56" spans="1:17" ht="14.25" customHeight="1" thickBot="1">
      <c r="A56" s="85"/>
      <c r="B56" s="88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90"/>
    </row>
    <row r="57" spans="1:17" ht="13.9" thickBot="1">
      <c r="A57" s="85"/>
      <c r="B57" s="106">
        <f>B40+1</f>
        <v>4</v>
      </c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110" t="s">
        <v>719</v>
      </c>
      <c r="P57" s="312"/>
      <c r="Q57" s="313"/>
    </row>
    <row r="58" spans="1:17">
      <c r="A58" s="85"/>
      <c r="B58" s="86"/>
      <c r="Q58" s="85"/>
    </row>
    <row r="59" spans="1:17" s="113" customFormat="1" ht="17.25" customHeight="1">
      <c r="A59" s="87"/>
      <c r="B59" s="112"/>
      <c r="C59" s="426" t="s">
        <v>722</v>
      </c>
      <c r="D59" s="516"/>
      <c r="E59" s="427"/>
      <c r="F59" s="432"/>
      <c r="G59" s="433"/>
      <c r="H59" s="433"/>
      <c r="I59" s="433"/>
      <c r="J59" s="433"/>
      <c r="K59" s="433"/>
      <c r="L59" s="433"/>
      <c r="M59" s="433"/>
      <c r="N59" s="433"/>
      <c r="O59" s="433"/>
      <c r="P59" s="434"/>
      <c r="Q59" s="104"/>
    </row>
    <row r="60" spans="1:17" s="113" customFormat="1" ht="51.95" customHeight="1">
      <c r="A60" s="87"/>
      <c r="B60" s="112"/>
      <c r="C60" s="468"/>
      <c r="D60" s="469"/>
      <c r="E60" s="469"/>
      <c r="F60" s="469"/>
      <c r="G60" s="469"/>
      <c r="H60" s="469"/>
      <c r="I60" s="469"/>
      <c r="J60" s="469"/>
      <c r="K60" s="469"/>
      <c r="L60" s="469"/>
      <c r="M60" s="469"/>
      <c r="N60" s="469"/>
      <c r="O60" s="469"/>
      <c r="P60" s="470"/>
      <c r="Q60" s="104"/>
    </row>
    <row r="61" spans="1:17" ht="17.25" customHeight="1">
      <c r="A61" s="85"/>
      <c r="B61" s="86"/>
      <c r="C61" s="426" t="s">
        <v>723</v>
      </c>
      <c r="D61" s="516"/>
      <c r="E61" s="516"/>
      <c r="F61" s="516"/>
      <c r="G61" s="516"/>
      <c r="H61" s="516"/>
      <c r="I61" s="516"/>
      <c r="J61" s="516"/>
      <c r="K61" s="516"/>
      <c r="L61" s="516"/>
      <c r="M61" s="516"/>
      <c r="N61" s="516"/>
      <c r="O61" s="516"/>
      <c r="P61" s="427"/>
      <c r="Q61" s="85"/>
    </row>
    <row r="62" spans="1:17" ht="51.95" customHeight="1">
      <c r="A62" s="85"/>
      <c r="B62" s="86"/>
      <c r="C62" s="468"/>
      <c r="D62" s="469"/>
      <c r="E62" s="469"/>
      <c r="F62" s="469"/>
      <c r="G62" s="469"/>
      <c r="H62" s="469"/>
      <c r="I62" s="469"/>
      <c r="J62" s="469"/>
      <c r="K62" s="469"/>
      <c r="L62" s="469"/>
      <c r="M62" s="469"/>
      <c r="N62" s="469"/>
      <c r="O62" s="469"/>
      <c r="P62" s="470"/>
      <c r="Q62" s="85"/>
    </row>
    <row r="63" spans="1:17" ht="17.25" customHeight="1">
      <c r="A63" s="85"/>
      <c r="B63" s="86"/>
      <c r="C63" s="426" t="s">
        <v>724</v>
      </c>
      <c r="D63" s="516"/>
      <c r="E63" s="516"/>
      <c r="F63" s="516"/>
      <c r="G63" s="516"/>
      <c r="H63" s="516"/>
      <c r="I63" s="516"/>
      <c r="J63" s="516"/>
      <c r="K63" s="516"/>
      <c r="L63" s="516"/>
      <c r="M63" s="516"/>
      <c r="N63" s="516"/>
      <c r="O63" s="516"/>
      <c r="P63" s="427"/>
      <c r="Q63" s="85"/>
    </row>
    <row r="64" spans="1:17" ht="51.95" customHeight="1">
      <c r="A64" s="85"/>
      <c r="B64" s="86"/>
      <c r="C64" s="468"/>
      <c r="D64" s="469"/>
      <c r="E64" s="469"/>
      <c r="F64" s="469"/>
      <c r="G64" s="469"/>
      <c r="H64" s="469"/>
      <c r="I64" s="469"/>
      <c r="J64" s="469"/>
      <c r="K64" s="469"/>
      <c r="L64" s="469"/>
      <c r="M64" s="469"/>
      <c r="N64" s="469"/>
      <c r="O64" s="469"/>
      <c r="P64" s="470"/>
      <c r="Q64" s="85"/>
    </row>
    <row r="65" spans="1:17" ht="17.25" customHeight="1">
      <c r="A65" s="85"/>
      <c r="B65" s="86"/>
      <c r="C65" s="426" t="s">
        <v>725</v>
      </c>
      <c r="D65" s="516"/>
      <c r="E65" s="516"/>
      <c r="F65" s="516"/>
      <c r="G65" s="516"/>
      <c r="H65" s="516"/>
      <c r="I65" s="516"/>
      <c r="J65" s="516"/>
      <c r="K65" s="516"/>
      <c r="L65" s="516"/>
      <c r="M65" s="516"/>
      <c r="N65" s="516"/>
      <c r="O65" s="516"/>
      <c r="P65" s="427"/>
      <c r="Q65" s="85"/>
    </row>
    <row r="66" spans="1:17" ht="51.95" customHeight="1">
      <c r="A66" s="85"/>
      <c r="B66" s="86"/>
      <c r="C66" s="468"/>
      <c r="D66" s="469"/>
      <c r="E66" s="469"/>
      <c r="F66" s="469"/>
      <c r="G66" s="469"/>
      <c r="H66" s="469"/>
      <c r="I66" s="469"/>
      <c r="J66" s="469"/>
      <c r="K66" s="469"/>
      <c r="L66" s="469"/>
      <c r="M66" s="469"/>
      <c r="N66" s="469"/>
      <c r="O66" s="469"/>
      <c r="P66" s="470"/>
      <c r="Q66" s="85"/>
    </row>
    <row r="67" spans="1:17" ht="17.25" customHeight="1">
      <c r="A67" s="85"/>
      <c r="B67" s="86"/>
      <c r="C67" s="426" t="s">
        <v>726</v>
      </c>
      <c r="D67" s="516"/>
      <c r="E67" s="516"/>
      <c r="F67" s="516"/>
      <c r="G67" s="516"/>
      <c r="H67" s="516"/>
      <c r="I67" s="516"/>
      <c r="J67" s="516"/>
      <c r="K67" s="516"/>
      <c r="L67" s="516"/>
      <c r="M67" s="516"/>
      <c r="N67" s="516"/>
      <c r="O67" s="516"/>
      <c r="P67" s="427"/>
      <c r="Q67" s="85"/>
    </row>
    <row r="68" spans="1:17" ht="51.95" customHeight="1">
      <c r="A68" s="85"/>
      <c r="B68" s="86"/>
      <c r="C68" s="468"/>
      <c r="D68" s="469"/>
      <c r="E68" s="469"/>
      <c r="F68" s="469"/>
      <c r="G68" s="469"/>
      <c r="H68" s="469"/>
      <c r="I68" s="469"/>
      <c r="J68" s="469"/>
      <c r="K68" s="469"/>
      <c r="L68" s="469"/>
      <c r="M68" s="469"/>
      <c r="N68" s="469"/>
      <c r="O68" s="469"/>
      <c r="P68" s="470"/>
      <c r="Q68" s="85"/>
    </row>
    <row r="69" spans="1:17" ht="17.25" customHeight="1">
      <c r="A69" s="85"/>
      <c r="B69" s="86"/>
      <c r="C69" s="426" t="s">
        <v>727</v>
      </c>
      <c r="D69" s="516"/>
      <c r="E69" s="516"/>
      <c r="F69" s="516"/>
      <c r="G69" s="516"/>
      <c r="H69" s="516"/>
      <c r="I69" s="516"/>
      <c r="J69" s="516"/>
      <c r="K69" s="516"/>
      <c r="L69" s="516"/>
      <c r="M69" s="516"/>
      <c r="N69" s="516"/>
      <c r="O69" s="516"/>
      <c r="P69" s="427"/>
      <c r="Q69" s="85"/>
    </row>
    <row r="70" spans="1:17" ht="51.95" customHeight="1">
      <c r="A70" s="85"/>
      <c r="B70" s="86"/>
      <c r="C70" s="468"/>
      <c r="D70" s="469"/>
      <c r="E70" s="469"/>
      <c r="F70" s="469"/>
      <c r="G70" s="469"/>
      <c r="H70" s="469"/>
      <c r="I70" s="469"/>
      <c r="J70" s="469"/>
      <c r="K70" s="469"/>
      <c r="L70" s="469"/>
      <c r="M70" s="469"/>
      <c r="N70" s="469"/>
      <c r="O70" s="469"/>
      <c r="P70" s="470"/>
      <c r="Q70" s="85"/>
    </row>
    <row r="71" spans="1:17" ht="17.25" customHeight="1">
      <c r="A71" s="85"/>
      <c r="B71" s="86"/>
      <c r="C71" s="426" t="s">
        <v>728</v>
      </c>
      <c r="D71" s="516"/>
      <c r="E71" s="516"/>
      <c r="F71" s="516"/>
      <c r="G71" s="516"/>
      <c r="H71" s="516"/>
      <c r="I71" s="516"/>
      <c r="J71" s="516"/>
      <c r="K71" s="516"/>
      <c r="L71" s="516"/>
      <c r="M71" s="516"/>
      <c r="N71" s="516"/>
      <c r="O71" s="516"/>
      <c r="P71" s="427"/>
      <c r="Q71" s="85"/>
    </row>
    <row r="72" spans="1:17" ht="51.95" customHeight="1">
      <c r="A72" s="85"/>
      <c r="B72" s="86"/>
      <c r="C72" s="468"/>
      <c r="D72" s="469"/>
      <c r="E72" s="469"/>
      <c r="F72" s="469"/>
      <c r="G72" s="469"/>
      <c r="H72" s="469"/>
      <c r="I72" s="469"/>
      <c r="J72" s="469"/>
      <c r="K72" s="469"/>
      <c r="L72" s="469"/>
      <c r="M72" s="469"/>
      <c r="N72" s="469"/>
      <c r="O72" s="469"/>
      <c r="P72" s="470"/>
      <c r="Q72" s="85"/>
    </row>
    <row r="73" spans="1:17" ht="14.25" customHeight="1" thickBot="1">
      <c r="A73" s="85"/>
      <c r="B73" s="88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90"/>
    </row>
    <row r="74" spans="1:17" ht="13.9" thickBot="1">
      <c r="A74" s="85"/>
      <c r="B74" s="106">
        <f>B57+1</f>
        <v>5</v>
      </c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110" t="s">
        <v>719</v>
      </c>
      <c r="P74" s="312"/>
      <c r="Q74" s="313"/>
    </row>
    <row r="75" spans="1:17">
      <c r="A75" s="85"/>
      <c r="B75" s="86"/>
      <c r="Q75" s="85"/>
    </row>
    <row r="76" spans="1:17" s="155" customFormat="1" ht="17.25" customHeight="1">
      <c r="A76" s="169"/>
      <c r="B76" s="170"/>
      <c r="C76" s="426" t="s">
        <v>722</v>
      </c>
      <c r="D76" s="516"/>
      <c r="E76" s="427"/>
      <c r="F76" s="432"/>
      <c r="G76" s="433"/>
      <c r="H76" s="433"/>
      <c r="I76" s="433"/>
      <c r="J76" s="433"/>
      <c r="K76" s="433"/>
      <c r="L76" s="433"/>
      <c r="M76" s="433"/>
      <c r="N76" s="433"/>
      <c r="O76" s="433"/>
      <c r="P76" s="434"/>
      <c r="Q76" s="171"/>
    </row>
    <row r="77" spans="1:17" s="113" customFormat="1" ht="51.95" customHeight="1">
      <c r="A77" s="87"/>
      <c r="B77" s="112"/>
      <c r="C77" s="468"/>
      <c r="D77" s="469"/>
      <c r="E77" s="469"/>
      <c r="F77" s="469"/>
      <c r="G77" s="469"/>
      <c r="H77" s="469"/>
      <c r="I77" s="469"/>
      <c r="J77" s="469"/>
      <c r="K77" s="469"/>
      <c r="L77" s="469"/>
      <c r="M77" s="469"/>
      <c r="N77" s="469"/>
      <c r="O77" s="469"/>
      <c r="P77" s="470"/>
      <c r="Q77" s="104"/>
    </row>
    <row r="78" spans="1:17" s="155" customFormat="1" ht="17.25" customHeight="1">
      <c r="A78" s="169"/>
      <c r="B78" s="170"/>
      <c r="C78" s="426" t="s">
        <v>723</v>
      </c>
      <c r="D78" s="516"/>
      <c r="E78" s="516"/>
      <c r="F78" s="516"/>
      <c r="G78" s="516"/>
      <c r="H78" s="516"/>
      <c r="I78" s="516"/>
      <c r="J78" s="516"/>
      <c r="K78" s="516"/>
      <c r="L78" s="516"/>
      <c r="M78" s="516"/>
      <c r="N78" s="516"/>
      <c r="O78" s="516"/>
      <c r="P78" s="427"/>
      <c r="Q78" s="169"/>
    </row>
    <row r="79" spans="1:17" s="113" customFormat="1" ht="51.95" customHeight="1">
      <c r="A79" s="87"/>
      <c r="B79" s="112"/>
      <c r="C79" s="468"/>
      <c r="D79" s="469"/>
      <c r="E79" s="469"/>
      <c r="F79" s="469"/>
      <c r="G79" s="469"/>
      <c r="H79" s="469"/>
      <c r="I79" s="469"/>
      <c r="J79" s="469"/>
      <c r="K79" s="469"/>
      <c r="L79" s="469"/>
      <c r="M79" s="469"/>
      <c r="N79" s="469"/>
      <c r="O79" s="469"/>
      <c r="P79" s="470"/>
      <c r="Q79" s="87"/>
    </row>
    <row r="80" spans="1:17" s="155" customFormat="1" ht="17.25" customHeight="1">
      <c r="A80" s="169"/>
      <c r="B80" s="170"/>
      <c r="C80" s="426" t="s">
        <v>724</v>
      </c>
      <c r="D80" s="516"/>
      <c r="E80" s="516"/>
      <c r="F80" s="516"/>
      <c r="G80" s="516"/>
      <c r="H80" s="516"/>
      <c r="I80" s="516"/>
      <c r="J80" s="516"/>
      <c r="K80" s="516"/>
      <c r="L80" s="516"/>
      <c r="M80" s="516"/>
      <c r="N80" s="516"/>
      <c r="O80" s="516"/>
      <c r="P80" s="427"/>
      <c r="Q80" s="169"/>
    </row>
    <row r="81" spans="1:17" s="113" customFormat="1" ht="51.95" customHeight="1">
      <c r="A81" s="87"/>
      <c r="B81" s="112"/>
      <c r="C81" s="468"/>
      <c r="D81" s="469"/>
      <c r="E81" s="469"/>
      <c r="F81" s="469"/>
      <c r="G81" s="469"/>
      <c r="H81" s="469"/>
      <c r="I81" s="469"/>
      <c r="J81" s="469"/>
      <c r="K81" s="469"/>
      <c r="L81" s="469"/>
      <c r="M81" s="469"/>
      <c r="N81" s="469"/>
      <c r="O81" s="469"/>
      <c r="P81" s="470"/>
      <c r="Q81" s="87"/>
    </row>
    <row r="82" spans="1:17" s="155" customFormat="1" ht="17.25" customHeight="1">
      <c r="A82" s="169"/>
      <c r="B82" s="170"/>
      <c r="C82" s="426" t="s">
        <v>725</v>
      </c>
      <c r="D82" s="516"/>
      <c r="E82" s="516"/>
      <c r="F82" s="516"/>
      <c r="G82" s="516"/>
      <c r="H82" s="516"/>
      <c r="I82" s="516"/>
      <c r="J82" s="516"/>
      <c r="K82" s="516"/>
      <c r="L82" s="516"/>
      <c r="M82" s="516"/>
      <c r="N82" s="516"/>
      <c r="O82" s="516"/>
      <c r="P82" s="427"/>
      <c r="Q82" s="169"/>
    </row>
    <row r="83" spans="1:17" s="113" customFormat="1" ht="51.95" customHeight="1">
      <c r="A83" s="87"/>
      <c r="B83" s="112"/>
      <c r="C83" s="468"/>
      <c r="D83" s="469"/>
      <c r="E83" s="469"/>
      <c r="F83" s="469"/>
      <c r="G83" s="469"/>
      <c r="H83" s="469"/>
      <c r="I83" s="469"/>
      <c r="J83" s="469"/>
      <c r="K83" s="469"/>
      <c r="L83" s="469"/>
      <c r="M83" s="469"/>
      <c r="N83" s="469"/>
      <c r="O83" s="469"/>
      <c r="P83" s="470"/>
      <c r="Q83" s="87"/>
    </row>
    <row r="84" spans="1:17" s="155" customFormat="1" ht="17.25" customHeight="1">
      <c r="A84" s="169"/>
      <c r="B84" s="170"/>
      <c r="C84" s="426" t="s">
        <v>726</v>
      </c>
      <c r="D84" s="516"/>
      <c r="E84" s="516"/>
      <c r="F84" s="516"/>
      <c r="G84" s="516"/>
      <c r="H84" s="516"/>
      <c r="I84" s="516"/>
      <c r="J84" s="516"/>
      <c r="K84" s="516"/>
      <c r="L84" s="516"/>
      <c r="M84" s="516"/>
      <c r="N84" s="516"/>
      <c r="O84" s="516"/>
      <c r="P84" s="427"/>
      <c r="Q84" s="169"/>
    </row>
    <row r="85" spans="1:17" s="113" customFormat="1" ht="51.95" customHeight="1">
      <c r="A85" s="87"/>
      <c r="B85" s="112"/>
      <c r="C85" s="468"/>
      <c r="D85" s="469"/>
      <c r="E85" s="469"/>
      <c r="F85" s="469"/>
      <c r="G85" s="469"/>
      <c r="H85" s="469"/>
      <c r="I85" s="469"/>
      <c r="J85" s="469"/>
      <c r="K85" s="469"/>
      <c r="L85" s="469"/>
      <c r="M85" s="469"/>
      <c r="N85" s="469"/>
      <c r="O85" s="469"/>
      <c r="P85" s="470"/>
      <c r="Q85" s="87"/>
    </row>
    <row r="86" spans="1:17" s="155" customFormat="1" ht="17.25" customHeight="1">
      <c r="A86" s="169"/>
      <c r="B86" s="170"/>
      <c r="C86" s="426" t="s">
        <v>727</v>
      </c>
      <c r="D86" s="516"/>
      <c r="E86" s="516"/>
      <c r="F86" s="516"/>
      <c r="G86" s="516"/>
      <c r="H86" s="516"/>
      <c r="I86" s="516"/>
      <c r="J86" s="516"/>
      <c r="K86" s="516"/>
      <c r="L86" s="516"/>
      <c r="M86" s="516"/>
      <c r="N86" s="516"/>
      <c r="O86" s="516"/>
      <c r="P86" s="427"/>
      <c r="Q86" s="169"/>
    </row>
    <row r="87" spans="1:17" s="113" customFormat="1" ht="51.95" customHeight="1">
      <c r="A87" s="87"/>
      <c r="B87" s="112"/>
      <c r="C87" s="468"/>
      <c r="D87" s="469"/>
      <c r="E87" s="469"/>
      <c r="F87" s="469"/>
      <c r="G87" s="469"/>
      <c r="H87" s="469"/>
      <c r="I87" s="469"/>
      <c r="J87" s="469"/>
      <c r="K87" s="469"/>
      <c r="L87" s="469"/>
      <c r="M87" s="469"/>
      <c r="N87" s="469"/>
      <c r="O87" s="469"/>
      <c r="P87" s="470"/>
      <c r="Q87" s="87"/>
    </row>
    <row r="88" spans="1:17" s="155" customFormat="1" ht="17.25" customHeight="1">
      <c r="A88" s="169"/>
      <c r="B88" s="170"/>
      <c r="C88" s="426" t="s">
        <v>728</v>
      </c>
      <c r="D88" s="516"/>
      <c r="E88" s="516"/>
      <c r="F88" s="516"/>
      <c r="G88" s="516"/>
      <c r="H88" s="516"/>
      <c r="I88" s="516"/>
      <c r="J88" s="516"/>
      <c r="K88" s="516"/>
      <c r="L88" s="516"/>
      <c r="M88" s="516"/>
      <c r="N88" s="516"/>
      <c r="O88" s="516"/>
      <c r="P88" s="427"/>
      <c r="Q88" s="169"/>
    </row>
    <row r="89" spans="1:17" s="113" customFormat="1" ht="51.95" customHeight="1">
      <c r="A89" s="87"/>
      <c r="B89" s="112"/>
      <c r="C89" s="468"/>
      <c r="D89" s="469"/>
      <c r="E89" s="469"/>
      <c r="F89" s="469"/>
      <c r="G89" s="469"/>
      <c r="H89" s="469"/>
      <c r="I89" s="469"/>
      <c r="J89" s="469"/>
      <c r="K89" s="469"/>
      <c r="L89" s="469"/>
      <c r="M89" s="469"/>
      <c r="N89" s="469"/>
      <c r="O89" s="469"/>
      <c r="P89" s="470"/>
      <c r="Q89" s="87"/>
    </row>
    <row r="90" spans="1:17" ht="14.25" customHeight="1" thickBot="1">
      <c r="A90" s="85"/>
      <c r="B90" s="88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90"/>
    </row>
    <row r="91" spans="1:17" ht="13.9" thickBot="1">
      <c r="A91" s="85"/>
      <c r="B91" s="106">
        <f>B74+1</f>
        <v>6</v>
      </c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110" t="s">
        <v>719</v>
      </c>
      <c r="P91" s="312"/>
      <c r="Q91" s="313"/>
    </row>
    <row r="92" spans="1:17">
      <c r="A92" s="85"/>
      <c r="B92" s="86"/>
      <c r="Q92" s="85"/>
    </row>
    <row r="93" spans="1:17" s="155" customFormat="1" ht="17.25" customHeight="1">
      <c r="A93" s="169"/>
      <c r="B93" s="170"/>
      <c r="C93" s="426" t="s">
        <v>722</v>
      </c>
      <c r="D93" s="516"/>
      <c r="E93" s="427"/>
      <c r="F93" s="432"/>
      <c r="G93" s="433"/>
      <c r="H93" s="433"/>
      <c r="I93" s="433"/>
      <c r="J93" s="433"/>
      <c r="K93" s="433"/>
      <c r="L93" s="433"/>
      <c r="M93" s="433"/>
      <c r="N93" s="433"/>
      <c r="O93" s="433"/>
      <c r="P93" s="434"/>
      <c r="Q93" s="171"/>
    </row>
    <row r="94" spans="1:17" s="113" customFormat="1" ht="51.95" customHeight="1">
      <c r="A94" s="87"/>
      <c r="B94" s="112"/>
      <c r="C94" s="468"/>
      <c r="D94" s="469"/>
      <c r="E94" s="469"/>
      <c r="F94" s="469"/>
      <c r="G94" s="469"/>
      <c r="H94" s="469"/>
      <c r="I94" s="469"/>
      <c r="J94" s="469"/>
      <c r="K94" s="469"/>
      <c r="L94" s="469"/>
      <c r="M94" s="469"/>
      <c r="N94" s="469"/>
      <c r="O94" s="469"/>
      <c r="P94" s="470"/>
      <c r="Q94" s="104"/>
    </row>
    <row r="95" spans="1:17" s="155" customFormat="1" ht="17.25" customHeight="1">
      <c r="A95" s="169"/>
      <c r="B95" s="170"/>
      <c r="C95" s="426" t="s">
        <v>723</v>
      </c>
      <c r="D95" s="516"/>
      <c r="E95" s="516"/>
      <c r="F95" s="516"/>
      <c r="G95" s="516"/>
      <c r="H95" s="516"/>
      <c r="I95" s="516"/>
      <c r="J95" s="516"/>
      <c r="K95" s="516"/>
      <c r="L95" s="516"/>
      <c r="M95" s="516"/>
      <c r="N95" s="516"/>
      <c r="O95" s="516"/>
      <c r="P95" s="427"/>
      <c r="Q95" s="169"/>
    </row>
    <row r="96" spans="1:17" s="113" customFormat="1" ht="51.95" customHeight="1">
      <c r="A96" s="87"/>
      <c r="B96" s="112"/>
      <c r="C96" s="468"/>
      <c r="D96" s="469"/>
      <c r="E96" s="469"/>
      <c r="F96" s="469"/>
      <c r="G96" s="469"/>
      <c r="H96" s="469"/>
      <c r="I96" s="469"/>
      <c r="J96" s="469"/>
      <c r="K96" s="469"/>
      <c r="L96" s="469"/>
      <c r="M96" s="469"/>
      <c r="N96" s="469"/>
      <c r="O96" s="469"/>
      <c r="P96" s="470"/>
      <c r="Q96" s="87"/>
    </row>
    <row r="97" spans="1:17" s="155" customFormat="1" ht="17.25" customHeight="1">
      <c r="A97" s="169"/>
      <c r="B97" s="170"/>
      <c r="C97" s="426" t="s">
        <v>724</v>
      </c>
      <c r="D97" s="516"/>
      <c r="E97" s="516"/>
      <c r="F97" s="516"/>
      <c r="G97" s="516"/>
      <c r="H97" s="516"/>
      <c r="I97" s="516"/>
      <c r="J97" s="516"/>
      <c r="K97" s="516"/>
      <c r="L97" s="516"/>
      <c r="M97" s="516"/>
      <c r="N97" s="516"/>
      <c r="O97" s="516"/>
      <c r="P97" s="427"/>
      <c r="Q97" s="169"/>
    </row>
    <row r="98" spans="1:17" s="113" customFormat="1" ht="51.95" customHeight="1">
      <c r="A98" s="87"/>
      <c r="B98" s="112"/>
      <c r="C98" s="468"/>
      <c r="D98" s="469"/>
      <c r="E98" s="469"/>
      <c r="F98" s="469"/>
      <c r="G98" s="469"/>
      <c r="H98" s="469"/>
      <c r="I98" s="469"/>
      <c r="J98" s="469"/>
      <c r="K98" s="469"/>
      <c r="L98" s="469"/>
      <c r="M98" s="469"/>
      <c r="N98" s="469"/>
      <c r="O98" s="469"/>
      <c r="P98" s="470"/>
      <c r="Q98" s="87"/>
    </row>
    <row r="99" spans="1:17" s="155" customFormat="1" ht="17.25" customHeight="1">
      <c r="A99" s="169"/>
      <c r="B99" s="170"/>
      <c r="C99" s="426" t="s">
        <v>725</v>
      </c>
      <c r="D99" s="516"/>
      <c r="E99" s="516"/>
      <c r="F99" s="516"/>
      <c r="G99" s="516"/>
      <c r="H99" s="516"/>
      <c r="I99" s="516"/>
      <c r="J99" s="516"/>
      <c r="K99" s="516"/>
      <c r="L99" s="516"/>
      <c r="M99" s="516"/>
      <c r="N99" s="516"/>
      <c r="O99" s="516"/>
      <c r="P99" s="427"/>
      <c r="Q99" s="169"/>
    </row>
    <row r="100" spans="1:17" s="113" customFormat="1" ht="51.95" customHeight="1">
      <c r="A100" s="87"/>
      <c r="B100" s="112"/>
      <c r="C100" s="468"/>
      <c r="D100" s="469"/>
      <c r="E100" s="469"/>
      <c r="F100" s="469"/>
      <c r="G100" s="469"/>
      <c r="H100" s="469"/>
      <c r="I100" s="469"/>
      <c r="J100" s="469"/>
      <c r="K100" s="469"/>
      <c r="L100" s="469"/>
      <c r="M100" s="469"/>
      <c r="N100" s="469"/>
      <c r="O100" s="469"/>
      <c r="P100" s="470"/>
      <c r="Q100" s="87"/>
    </row>
    <row r="101" spans="1:17" s="155" customFormat="1" ht="17.25" customHeight="1">
      <c r="A101" s="169"/>
      <c r="B101" s="170"/>
      <c r="C101" s="426" t="s">
        <v>726</v>
      </c>
      <c r="D101" s="516"/>
      <c r="E101" s="516"/>
      <c r="F101" s="516"/>
      <c r="G101" s="516"/>
      <c r="H101" s="516"/>
      <c r="I101" s="516"/>
      <c r="J101" s="516"/>
      <c r="K101" s="516"/>
      <c r="L101" s="516"/>
      <c r="M101" s="516"/>
      <c r="N101" s="516"/>
      <c r="O101" s="516"/>
      <c r="P101" s="427"/>
      <c r="Q101" s="169"/>
    </row>
    <row r="102" spans="1:17" s="113" customFormat="1" ht="51.95" customHeight="1">
      <c r="A102" s="87"/>
      <c r="B102" s="112"/>
      <c r="C102" s="468"/>
      <c r="D102" s="469"/>
      <c r="E102" s="469"/>
      <c r="F102" s="469"/>
      <c r="G102" s="469"/>
      <c r="H102" s="469"/>
      <c r="I102" s="469"/>
      <c r="J102" s="469"/>
      <c r="K102" s="469"/>
      <c r="L102" s="469"/>
      <c r="M102" s="469"/>
      <c r="N102" s="469"/>
      <c r="O102" s="469"/>
      <c r="P102" s="470"/>
      <c r="Q102" s="87"/>
    </row>
    <row r="103" spans="1:17" s="155" customFormat="1" ht="17.25" customHeight="1">
      <c r="A103" s="169"/>
      <c r="B103" s="170"/>
      <c r="C103" s="426" t="s">
        <v>727</v>
      </c>
      <c r="D103" s="516"/>
      <c r="E103" s="516"/>
      <c r="F103" s="516"/>
      <c r="G103" s="516"/>
      <c r="H103" s="516"/>
      <c r="I103" s="516"/>
      <c r="J103" s="516"/>
      <c r="K103" s="516"/>
      <c r="L103" s="516"/>
      <c r="M103" s="516"/>
      <c r="N103" s="516"/>
      <c r="O103" s="516"/>
      <c r="P103" s="427"/>
      <c r="Q103" s="169"/>
    </row>
    <row r="104" spans="1:17" s="113" customFormat="1" ht="51.95" customHeight="1">
      <c r="A104" s="87"/>
      <c r="B104" s="112"/>
      <c r="C104" s="468"/>
      <c r="D104" s="469"/>
      <c r="E104" s="469"/>
      <c r="F104" s="469"/>
      <c r="G104" s="469"/>
      <c r="H104" s="469"/>
      <c r="I104" s="469"/>
      <c r="J104" s="469"/>
      <c r="K104" s="469"/>
      <c r="L104" s="469"/>
      <c r="M104" s="469"/>
      <c r="N104" s="469"/>
      <c r="O104" s="469"/>
      <c r="P104" s="470"/>
      <c r="Q104" s="87"/>
    </row>
    <row r="105" spans="1:17" s="155" customFormat="1" ht="17.25" customHeight="1">
      <c r="A105" s="169"/>
      <c r="B105" s="170"/>
      <c r="C105" s="426" t="s">
        <v>728</v>
      </c>
      <c r="D105" s="516"/>
      <c r="E105" s="516"/>
      <c r="F105" s="516"/>
      <c r="G105" s="516"/>
      <c r="H105" s="516"/>
      <c r="I105" s="516"/>
      <c r="J105" s="516"/>
      <c r="K105" s="516"/>
      <c r="L105" s="516"/>
      <c r="M105" s="516"/>
      <c r="N105" s="516"/>
      <c r="O105" s="516"/>
      <c r="P105" s="427"/>
      <c r="Q105" s="169"/>
    </row>
    <row r="106" spans="1:17" s="113" customFormat="1" ht="51.95" customHeight="1">
      <c r="A106" s="87"/>
      <c r="B106" s="112"/>
      <c r="C106" s="468"/>
      <c r="D106" s="469"/>
      <c r="E106" s="469"/>
      <c r="F106" s="469"/>
      <c r="G106" s="469"/>
      <c r="H106" s="469"/>
      <c r="I106" s="469"/>
      <c r="J106" s="469"/>
      <c r="K106" s="469"/>
      <c r="L106" s="469"/>
      <c r="M106" s="469"/>
      <c r="N106" s="469"/>
      <c r="O106" s="469"/>
      <c r="P106" s="470"/>
      <c r="Q106" s="87"/>
    </row>
    <row r="107" spans="1:17" ht="14.25" customHeight="1" thickBot="1">
      <c r="A107" s="85"/>
      <c r="B107" s="88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90"/>
    </row>
    <row r="108" spans="1:17" ht="13.9" thickBot="1">
      <c r="A108" s="85"/>
      <c r="B108" s="106">
        <f>B91+1</f>
        <v>7</v>
      </c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110" t="s">
        <v>719</v>
      </c>
      <c r="P108" s="312"/>
      <c r="Q108" s="313"/>
    </row>
    <row r="109" spans="1:17">
      <c r="A109" s="85"/>
      <c r="B109" s="86"/>
      <c r="Q109" s="85"/>
    </row>
    <row r="110" spans="1:17" s="155" customFormat="1" ht="14.25" customHeight="1">
      <c r="A110" s="169"/>
      <c r="B110" s="170"/>
      <c r="C110" s="426" t="s">
        <v>722</v>
      </c>
      <c r="D110" s="516"/>
      <c r="E110" s="427"/>
      <c r="F110" s="432"/>
      <c r="G110" s="433"/>
      <c r="H110" s="433"/>
      <c r="I110" s="433"/>
      <c r="J110" s="433"/>
      <c r="K110" s="433"/>
      <c r="L110" s="433"/>
      <c r="M110" s="433"/>
      <c r="N110" s="433"/>
      <c r="O110" s="433"/>
      <c r="P110" s="434"/>
      <c r="Q110" s="171"/>
    </row>
    <row r="111" spans="1:17" s="113" customFormat="1" ht="51.95" customHeight="1">
      <c r="A111" s="87"/>
      <c r="B111" s="112"/>
      <c r="C111" s="468"/>
      <c r="D111" s="469"/>
      <c r="E111" s="469"/>
      <c r="F111" s="469"/>
      <c r="G111" s="469"/>
      <c r="H111" s="469"/>
      <c r="I111" s="469"/>
      <c r="J111" s="469"/>
      <c r="K111" s="469"/>
      <c r="L111" s="469"/>
      <c r="M111" s="469"/>
      <c r="N111" s="469"/>
      <c r="O111" s="469"/>
      <c r="P111" s="470"/>
      <c r="Q111" s="104"/>
    </row>
    <row r="112" spans="1:17" s="155" customFormat="1" ht="14.25" customHeight="1">
      <c r="A112" s="169"/>
      <c r="B112" s="170"/>
      <c r="C112" s="426" t="s">
        <v>723</v>
      </c>
      <c r="D112" s="516"/>
      <c r="E112" s="516"/>
      <c r="F112" s="516"/>
      <c r="G112" s="516"/>
      <c r="H112" s="516"/>
      <c r="I112" s="516"/>
      <c r="J112" s="516"/>
      <c r="K112" s="516"/>
      <c r="L112" s="516"/>
      <c r="M112" s="516"/>
      <c r="N112" s="516"/>
      <c r="O112" s="516"/>
      <c r="P112" s="427"/>
      <c r="Q112" s="169"/>
    </row>
    <row r="113" spans="1:17" s="113" customFormat="1" ht="51.95" customHeight="1">
      <c r="A113" s="87"/>
      <c r="B113" s="112"/>
      <c r="C113" s="468"/>
      <c r="D113" s="469"/>
      <c r="E113" s="469"/>
      <c r="F113" s="469"/>
      <c r="G113" s="469"/>
      <c r="H113" s="469"/>
      <c r="I113" s="469"/>
      <c r="J113" s="469"/>
      <c r="K113" s="469"/>
      <c r="L113" s="469"/>
      <c r="M113" s="469"/>
      <c r="N113" s="469"/>
      <c r="O113" s="469"/>
      <c r="P113" s="470"/>
      <c r="Q113" s="87"/>
    </row>
    <row r="114" spans="1:17" s="155" customFormat="1" ht="14.25" customHeight="1">
      <c r="A114" s="169"/>
      <c r="B114" s="170"/>
      <c r="C114" s="426" t="s">
        <v>724</v>
      </c>
      <c r="D114" s="516"/>
      <c r="E114" s="516"/>
      <c r="F114" s="516"/>
      <c r="G114" s="516"/>
      <c r="H114" s="516"/>
      <c r="I114" s="516"/>
      <c r="J114" s="516"/>
      <c r="K114" s="516"/>
      <c r="L114" s="516"/>
      <c r="M114" s="516"/>
      <c r="N114" s="516"/>
      <c r="O114" s="516"/>
      <c r="P114" s="427"/>
      <c r="Q114" s="169"/>
    </row>
    <row r="115" spans="1:17" s="113" customFormat="1" ht="51.95" customHeight="1">
      <c r="A115" s="87"/>
      <c r="B115" s="112"/>
      <c r="C115" s="468"/>
      <c r="D115" s="469"/>
      <c r="E115" s="469"/>
      <c r="F115" s="469"/>
      <c r="G115" s="469"/>
      <c r="H115" s="469"/>
      <c r="I115" s="469"/>
      <c r="J115" s="469"/>
      <c r="K115" s="469"/>
      <c r="L115" s="469"/>
      <c r="M115" s="469"/>
      <c r="N115" s="469"/>
      <c r="O115" s="469"/>
      <c r="P115" s="470"/>
      <c r="Q115" s="87"/>
    </row>
    <row r="116" spans="1:17" s="155" customFormat="1" ht="14.25" customHeight="1">
      <c r="A116" s="169"/>
      <c r="B116" s="170"/>
      <c r="C116" s="426" t="s">
        <v>725</v>
      </c>
      <c r="D116" s="516"/>
      <c r="E116" s="516"/>
      <c r="F116" s="516"/>
      <c r="G116" s="516"/>
      <c r="H116" s="516"/>
      <c r="I116" s="516"/>
      <c r="J116" s="516"/>
      <c r="K116" s="516"/>
      <c r="L116" s="516"/>
      <c r="M116" s="516"/>
      <c r="N116" s="516"/>
      <c r="O116" s="516"/>
      <c r="P116" s="427"/>
      <c r="Q116" s="169"/>
    </row>
    <row r="117" spans="1:17" s="113" customFormat="1" ht="51.95" customHeight="1">
      <c r="A117" s="87"/>
      <c r="B117" s="112"/>
      <c r="C117" s="468"/>
      <c r="D117" s="469"/>
      <c r="E117" s="469"/>
      <c r="F117" s="469"/>
      <c r="G117" s="469"/>
      <c r="H117" s="469"/>
      <c r="I117" s="469"/>
      <c r="J117" s="469"/>
      <c r="K117" s="469"/>
      <c r="L117" s="469"/>
      <c r="M117" s="469"/>
      <c r="N117" s="469"/>
      <c r="O117" s="469"/>
      <c r="P117" s="470"/>
      <c r="Q117" s="87"/>
    </row>
    <row r="118" spans="1:17" s="155" customFormat="1" ht="14.25" customHeight="1">
      <c r="A118" s="169"/>
      <c r="B118" s="170"/>
      <c r="C118" s="426" t="s">
        <v>726</v>
      </c>
      <c r="D118" s="516"/>
      <c r="E118" s="516"/>
      <c r="F118" s="516"/>
      <c r="G118" s="516"/>
      <c r="H118" s="516"/>
      <c r="I118" s="516"/>
      <c r="J118" s="516"/>
      <c r="K118" s="516"/>
      <c r="L118" s="516"/>
      <c r="M118" s="516"/>
      <c r="N118" s="516"/>
      <c r="O118" s="516"/>
      <c r="P118" s="427"/>
      <c r="Q118" s="169"/>
    </row>
    <row r="119" spans="1:17" s="113" customFormat="1" ht="51.95" customHeight="1">
      <c r="A119" s="87"/>
      <c r="B119" s="112"/>
      <c r="C119" s="468"/>
      <c r="D119" s="469"/>
      <c r="E119" s="469"/>
      <c r="F119" s="469"/>
      <c r="G119" s="469"/>
      <c r="H119" s="469"/>
      <c r="I119" s="469"/>
      <c r="J119" s="469"/>
      <c r="K119" s="469"/>
      <c r="L119" s="469"/>
      <c r="M119" s="469"/>
      <c r="N119" s="469"/>
      <c r="O119" s="469"/>
      <c r="P119" s="470"/>
      <c r="Q119" s="87"/>
    </row>
    <row r="120" spans="1:17" s="155" customFormat="1" ht="14.25" customHeight="1">
      <c r="A120" s="169"/>
      <c r="B120" s="170"/>
      <c r="C120" s="426" t="s">
        <v>727</v>
      </c>
      <c r="D120" s="516"/>
      <c r="E120" s="516"/>
      <c r="F120" s="516"/>
      <c r="G120" s="516"/>
      <c r="H120" s="516"/>
      <c r="I120" s="516"/>
      <c r="J120" s="516"/>
      <c r="K120" s="516"/>
      <c r="L120" s="516"/>
      <c r="M120" s="516"/>
      <c r="N120" s="516"/>
      <c r="O120" s="516"/>
      <c r="P120" s="427"/>
      <c r="Q120" s="169"/>
    </row>
    <row r="121" spans="1:17" s="113" customFormat="1" ht="51.95" customHeight="1">
      <c r="A121" s="87"/>
      <c r="B121" s="112"/>
      <c r="C121" s="468"/>
      <c r="D121" s="469"/>
      <c r="E121" s="469"/>
      <c r="F121" s="469"/>
      <c r="G121" s="469"/>
      <c r="H121" s="469"/>
      <c r="I121" s="469"/>
      <c r="J121" s="469"/>
      <c r="K121" s="469"/>
      <c r="L121" s="469"/>
      <c r="M121" s="469"/>
      <c r="N121" s="469"/>
      <c r="O121" s="469"/>
      <c r="P121" s="470"/>
      <c r="Q121" s="87"/>
    </row>
    <row r="122" spans="1:17" s="155" customFormat="1" ht="14.25" customHeight="1">
      <c r="A122" s="169"/>
      <c r="B122" s="170"/>
      <c r="C122" s="426" t="s">
        <v>728</v>
      </c>
      <c r="D122" s="516"/>
      <c r="E122" s="516"/>
      <c r="F122" s="516"/>
      <c r="G122" s="516"/>
      <c r="H122" s="516"/>
      <c r="I122" s="516"/>
      <c r="J122" s="516"/>
      <c r="K122" s="516"/>
      <c r="L122" s="516"/>
      <c r="M122" s="516"/>
      <c r="N122" s="516"/>
      <c r="O122" s="516"/>
      <c r="P122" s="427"/>
      <c r="Q122" s="169"/>
    </row>
    <row r="123" spans="1:17" s="113" customFormat="1" ht="51.95" customHeight="1">
      <c r="A123" s="87"/>
      <c r="B123" s="112"/>
      <c r="C123" s="468"/>
      <c r="D123" s="469"/>
      <c r="E123" s="469"/>
      <c r="F123" s="469"/>
      <c r="G123" s="469"/>
      <c r="H123" s="469"/>
      <c r="I123" s="469"/>
      <c r="J123" s="469"/>
      <c r="K123" s="469"/>
      <c r="L123" s="469"/>
      <c r="M123" s="469"/>
      <c r="N123" s="469"/>
      <c r="O123" s="469"/>
      <c r="P123" s="470"/>
      <c r="Q123" s="87"/>
    </row>
    <row r="124" spans="1:17" ht="14.25" customHeight="1" thickBot="1">
      <c r="A124" s="85"/>
      <c r="B124" s="88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90"/>
    </row>
    <row r="125" spans="1:17" ht="13.9" thickBot="1">
      <c r="A125" s="85"/>
      <c r="B125" s="106">
        <f>B108+1</f>
        <v>8</v>
      </c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110" t="s">
        <v>719</v>
      </c>
      <c r="P125" s="312"/>
      <c r="Q125" s="313"/>
    </row>
    <row r="126" spans="1:17">
      <c r="A126" s="85"/>
      <c r="B126" s="86"/>
      <c r="Q126" s="85"/>
    </row>
    <row r="127" spans="1:17" s="155" customFormat="1" ht="14.25" customHeight="1">
      <c r="A127" s="169"/>
      <c r="B127" s="170"/>
      <c r="C127" s="426" t="s">
        <v>722</v>
      </c>
      <c r="D127" s="516"/>
      <c r="E127" s="427"/>
      <c r="F127" s="432"/>
      <c r="G127" s="433"/>
      <c r="H127" s="433"/>
      <c r="I127" s="433"/>
      <c r="J127" s="433"/>
      <c r="K127" s="433"/>
      <c r="L127" s="433"/>
      <c r="M127" s="433"/>
      <c r="N127" s="433"/>
      <c r="O127" s="433"/>
      <c r="P127" s="434"/>
      <c r="Q127" s="171"/>
    </row>
    <row r="128" spans="1:17" s="113" customFormat="1" ht="51.95" customHeight="1">
      <c r="A128" s="87"/>
      <c r="B128" s="112"/>
      <c r="C128" s="468"/>
      <c r="D128" s="469"/>
      <c r="E128" s="469"/>
      <c r="F128" s="469"/>
      <c r="G128" s="469"/>
      <c r="H128" s="469"/>
      <c r="I128" s="469"/>
      <c r="J128" s="469"/>
      <c r="K128" s="469"/>
      <c r="L128" s="469"/>
      <c r="M128" s="469"/>
      <c r="N128" s="469"/>
      <c r="O128" s="469"/>
      <c r="P128" s="470"/>
      <c r="Q128" s="104"/>
    </row>
    <row r="129" spans="1:17" s="155" customFormat="1" ht="14.25" customHeight="1">
      <c r="A129" s="169"/>
      <c r="B129" s="170"/>
      <c r="C129" s="426" t="s">
        <v>723</v>
      </c>
      <c r="D129" s="516"/>
      <c r="E129" s="516"/>
      <c r="F129" s="516"/>
      <c r="G129" s="516"/>
      <c r="H129" s="516"/>
      <c r="I129" s="516"/>
      <c r="J129" s="516"/>
      <c r="K129" s="516"/>
      <c r="L129" s="516"/>
      <c r="M129" s="516"/>
      <c r="N129" s="516"/>
      <c r="O129" s="516"/>
      <c r="P129" s="427"/>
      <c r="Q129" s="169"/>
    </row>
    <row r="130" spans="1:17" s="113" customFormat="1" ht="51.95" customHeight="1">
      <c r="A130" s="87"/>
      <c r="B130" s="112"/>
      <c r="C130" s="468"/>
      <c r="D130" s="469"/>
      <c r="E130" s="469"/>
      <c r="F130" s="469"/>
      <c r="G130" s="469"/>
      <c r="H130" s="469"/>
      <c r="I130" s="469"/>
      <c r="J130" s="469"/>
      <c r="K130" s="469"/>
      <c r="L130" s="469"/>
      <c r="M130" s="469"/>
      <c r="N130" s="469"/>
      <c r="O130" s="469"/>
      <c r="P130" s="470"/>
      <c r="Q130" s="87"/>
    </row>
    <row r="131" spans="1:17" s="155" customFormat="1" ht="14.25" customHeight="1">
      <c r="A131" s="169"/>
      <c r="B131" s="170"/>
      <c r="C131" s="426" t="s">
        <v>724</v>
      </c>
      <c r="D131" s="516"/>
      <c r="E131" s="516"/>
      <c r="F131" s="516"/>
      <c r="G131" s="516"/>
      <c r="H131" s="516"/>
      <c r="I131" s="516"/>
      <c r="J131" s="516"/>
      <c r="K131" s="516"/>
      <c r="L131" s="516"/>
      <c r="M131" s="516"/>
      <c r="N131" s="516"/>
      <c r="O131" s="516"/>
      <c r="P131" s="427"/>
      <c r="Q131" s="169"/>
    </row>
    <row r="132" spans="1:17" s="113" customFormat="1" ht="51.95" customHeight="1">
      <c r="A132" s="87"/>
      <c r="B132" s="112"/>
      <c r="C132" s="468"/>
      <c r="D132" s="469"/>
      <c r="E132" s="469"/>
      <c r="F132" s="469"/>
      <c r="G132" s="469"/>
      <c r="H132" s="469"/>
      <c r="I132" s="469"/>
      <c r="J132" s="469"/>
      <c r="K132" s="469"/>
      <c r="L132" s="469"/>
      <c r="M132" s="469"/>
      <c r="N132" s="469"/>
      <c r="O132" s="469"/>
      <c r="P132" s="470"/>
      <c r="Q132" s="87"/>
    </row>
    <row r="133" spans="1:17" s="155" customFormat="1" ht="14.25" customHeight="1">
      <c r="A133" s="169"/>
      <c r="B133" s="170"/>
      <c r="C133" s="426" t="s">
        <v>725</v>
      </c>
      <c r="D133" s="516"/>
      <c r="E133" s="516"/>
      <c r="F133" s="516"/>
      <c r="G133" s="516"/>
      <c r="H133" s="516"/>
      <c r="I133" s="516"/>
      <c r="J133" s="516"/>
      <c r="K133" s="516"/>
      <c r="L133" s="516"/>
      <c r="M133" s="516"/>
      <c r="N133" s="516"/>
      <c r="O133" s="516"/>
      <c r="P133" s="427"/>
      <c r="Q133" s="169"/>
    </row>
    <row r="134" spans="1:17" s="113" customFormat="1" ht="51.95" customHeight="1">
      <c r="A134" s="87"/>
      <c r="B134" s="112"/>
      <c r="C134" s="468"/>
      <c r="D134" s="469"/>
      <c r="E134" s="469"/>
      <c r="F134" s="469"/>
      <c r="G134" s="469"/>
      <c r="H134" s="469"/>
      <c r="I134" s="469"/>
      <c r="J134" s="469"/>
      <c r="K134" s="469"/>
      <c r="L134" s="469"/>
      <c r="M134" s="469"/>
      <c r="N134" s="469"/>
      <c r="O134" s="469"/>
      <c r="P134" s="470"/>
      <c r="Q134" s="87"/>
    </row>
    <row r="135" spans="1:17" s="155" customFormat="1" ht="14.25" customHeight="1">
      <c r="A135" s="169"/>
      <c r="B135" s="170"/>
      <c r="C135" s="426" t="s">
        <v>726</v>
      </c>
      <c r="D135" s="516"/>
      <c r="E135" s="516"/>
      <c r="F135" s="516"/>
      <c r="G135" s="516"/>
      <c r="H135" s="516"/>
      <c r="I135" s="516"/>
      <c r="J135" s="516"/>
      <c r="K135" s="516"/>
      <c r="L135" s="516"/>
      <c r="M135" s="516"/>
      <c r="N135" s="516"/>
      <c r="O135" s="516"/>
      <c r="P135" s="427"/>
      <c r="Q135" s="169"/>
    </row>
    <row r="136" spans="1:17" s="113" customFormat="1" ht="51.95" customHeight="1">
      <c r="A136" s="87"/>
      <c r="B136" s="112"/>
      <c r="C136" s="468"/>
      <c r="D136" s="469"/>
      <c r="E136" s="469"/>
      <c r="F136" s="469"/>
      <c r="G136" s="469"/>
      <c r="H136" s="469"/>
      <c r="I136" s="469"/>
      <c r="J136" s="469"/>
      <c r="K136" s="469"/>
      <c r="L136" s="469"/>
      <c r="M136" s="469"/>
      <c r="N136" s="469"/>
      <c r="O136" s="469"/>
      <c r="P136" s="470"/>
      <c r="Q136" s="87"/>
    </row>
    <row r="137" spans="1:17" s="155" customFormat="1" ht="14.25" customHeight="1">
      <c r="A137" s="169"/>
      <c r="B137" s="170"/>
      <c r="C137" s="426" t="s">
        <v>727</v>
      </c>
      <c r="D137" s="516"/>
      <c r="E137" s="516"/>
      <c r="F137" s="516"/>
      <c r="G137" s="516"/>
      <c r="H137" s="516"/>
      <c r="I137" s="516"/>
      <c r="J137" s="516"/>
      <c r="K137" s="516"/>
      <c r="L137" s="516"/>
      <c r="M137" s="516"/>
      <c r="N137" s="516"/>
      <c r="O137" s="516"/>
      <c r="P137" s="427"/>
      <c r="Q137" s="169"/>
    </row>
    <row r="138" spans="1:17" s="113" customFormat="1" ht="51.95" customHeight="1">
      <c r="A138" s="87"/>
      <c r="B138" s="112"/>
      <c r="C138" s="468"/>
      <c r="D138" s="469"/>
      <c r="E138" s="469"/>
      <c r="F138" s="469"/>
      <c r="G138" s="469"/>
      <c r="H138" s="469"/>
      <c r="I138" s="469"/>
      <c r="J138" s="469"/>
      <c r="K138" s="469"/>
      <c r="L138" s="469"/>
      <c r="M138" s="469"/>
      <c r="N138" s="469"/>
      <c r="O138" s="469"/>
      <c r="P138" s="470"/>
      <c r="Q138" s="87"/>
    </row>
    <row r="139" spans="1:17" s="155" customFormat="1" ht="14.25" customHeight="1">
      <c r="A139" s="169"/>
      <c r="B139" s="170"/>
      <c r="C139" s="426" t="s">
        <v>728</v>
      </c>
      <c r="D139" s="516"/>
      <c r="E139" s="516"/>
      <c r="F139" s="516"/>
      <c r="G139" s="516"/>
      <c r="H139" s="516"/>
      <c r="I139" s="516"/>
      <c r="J139" s="516"/>
      <c r="K139" s="516"/>
      <c r="L139" s="516"/>
      <c r="M139" s="516"/>
      <c r="N139" s="516"/>
      <c r="O139" s="516"/>
      <c r="P139" s="427"/>
      <c r="Q139" s="169"/>
    </row>
    <row r="140" spans="1:17" s="113" customFormat="1" ht="51.95" customHeight="1">
      <c r="A140" s="87"/>
      <c r="B140" s="112"/>
      <c r="C140" s="468"/>
      <c r="D140" s="469"/>
      <c r="E140" s="469"/>
      <c r="F140" s="469"/>
      <c r="G140" s="469"/>
      <c r="H140" s="469"/>
      <c r="I140" s="469"/>
      <c r="J140" s="469"/>
      <c r="K140" s="469"/>
      <c r="L140" s="469"/>
      <c r="M140" s="469"/>
      <c r="N140" s="469"/>
      <c r="O140" s="469"/>
      <c r="P140" s="470"/>
      <c r="Q140" s="87"/>
    </row>
    <row r="141" spans="1:17" ht="14.25" customHeight="1" thickBot="1">
      <c r="A141" s="85"/>
      <c r="B141" s="88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90"/>
    </row>
    <row r="142" spans="1:17" ht="13.9" thickBot="1">
      <c r="A142" s="85"/>
      <c r="B142" s="106">
        <f>B125+1</f>
        <v>9</v>
      </c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110" t="s">
        <v>719</v>
      </c>
      <c r="P142" s="312"/>
      <c r="Q142" s="313"/>
    </row>
    <row r="143" spans="1:17">
      <c r="A143" s="85"/>
      <c r="B143" s="86"/>
      <c r="Q143" s="85"/>
    </row>
    <row r="144" spans="1:17" s="155" customFormat="1" ht="14.25" customHeight="1">
      <c r="A144" s="169"/>
      <c r="B144" s="170"/>
      <c r="C144" s="426" t="s">
        <v>722</v>
      </c>
      <c r="D144" s="516"/>
      <c r="E144" s="427"/>
      <c r="F144" s="432"/>
      <c r="G144" s="433"/>
      <c r="H144" s="433"/>
      <c r="I144" s="433"/>
      <c r="J144" s="433"/>
      <c r="K144" s="433"/>
      <c r="L144" s="433"/>
      <c r="M144" s="433"/>
      <c r="N144" s="433"/>
      <c r="O144" s="433"/>
      <c r="P144" s="434"/>
      <c r="Q144" s="171"/>
    </row>
    <row r="145" spans="1:17" s="113" customFormat="1" ht="51.95" customHeight="1">
      <c r="A145" s="87"/>
      <c r="B145" s="112"/>
      <c r="C145" s="468"/>
      <c r="D145" s="469"/>
      <c r="E145" s="469"/>
      <c r="F145" s="469"/>
      <c r="G145" s="469"/>
      <c r="H145" s="469"/>
      <c r="I145" s="469"/>
      <c r="J145" s="469"/>
      <c r="K145" s="469"/>
      <c r="L145" s="469"/>
      <c r="M145" s="469"/>
      <c r="N145" s="469"/>
      <c r="O145" s="469"/>
      <c r="P145" s="470"/>
      <c r="Q145" s="104"/>
    </row>
    <row r="146" spans="1:17" s="155" customFormat="1" ht="14.25" customHeight="1">
      <c r="A146" s="169"/>
      <c r="B146" s="170"/>
      <c r="C146" s="426" t="s">
        <v>723</v>
      </c>
      <c r="D146" s="516"/>
      <c r="E146" s="516"/>
      <c r="F146" s="516"/>
      <c r="G146" s="516"/>
      <c r="H146" s="516"/>
      <c r="I146" s="516"/>
      <c r="J146" s="516"/>
      <c r="K146" s="516"/>
      <c r="L146" s="516"/>
      <c r="M146" s="516"/>
      <c r="N146" s="516"/>
      <c r="O146" s="516"/>
      <c r="P146" s="427"/>
      <c r="Q146" s="169"/>
    </row>
    <row r="147" spans="1:17" s="113" customFormat="1" ht="51.95" customHeight="1">
      <c r="A147" s="87"/>
      <c r="B147" s="112"/>
      <c r="C147" s="468"/>
      <c r="D147" s="469"/>
      <c r="E147" s="469"/>
      <c r="F147" s="469"/>
      <c r="G147" s="469"/>
      <c r="H147" s="469"/>
      <c r="I147" s="469"/>
      <c r="J147" s="469"/>
      <c r="K147" s="469"/>
      <c r="L147" s="469"/>
      <c r="M147" s="469"/>
      <c r="N147" s="469"/>
      <c r="O147" s="469"/>
      <c r="P147" s="470"/>
      <c r="Q147" s="87"/>
    </row>
    <row r="148" spans="1:17" s="155" customFormat="1" ht="14.25" customHeight="1">
      <c r="A148" s="169"/>
      <c r="B148" s="170"/>
      <c r="C148" s="426" t="s">
        <v>724</v>
      </c>
      <c r="D148" s="516"/>
      <c r="E148" s="516"/>
      <c r="F148" s="516"/>
      <c r="G148" s="516"/>
      <c r="H148" s="516"/>
      <c r="I148" s="516"/>
      <c r="J148" s="516"/>
      <c r="K148" s="516"/>
      <c r="L148" s="516"/>
      <c r="M148" s="516"/>
      <c r="N148" s="516"/>
      <c r="O148" s="516"/>
      <c r="P148" s="427"/>
      <c r="Q148" s="169"/>
    </row>
    <row r="149" spans="1:17" s="113" customFormat="1" ht="51.95" customHeight="1">
      <c r="A149" s="87"/>
      <c r="B149" s="112"/>
      <c r="C149" s="468"/>
      <c r="D149" s="469"/>
      <c r="E149" s="469"/>
      <c r="F149" s="469"/>
      <c r="G149" s="469"/>
      <c r="H149" s="469"/>
      <c r="I149" s="469"/>
      <c r="J149" s="469"/>
      <c r="K149" s="469"/>
      <c r="L149" s="469"/>
      <c r="M149" s="469"/>
      <c r="N149" s="469"/>
      <c r="O149" s="469"/>
      <c r="P149" s="470"/>
      <c r="Q149" s="87"/>
    </row>
    <row r="150" spans="1:17" s="155" customFormat="1" ht="14.25" customHeight="1">
      <c r="A150" s="169"/>
      <c r="B150" s="170"/>
      <c r="C150" s="426" t="s">
        <v>725</v>
      </c>
      <c r="D150" s="516"/>
      <c r="E150" s="516"/>
      <c r="F150" s="516"/>
      <c r="G150" s="516"/>
      <c r="H150" s="516"/>
      <c r="I150" s="516"/>
      <c r="J150" s="516"/>
      <c r="K150" s="516"/>
      <c r="L150" s="516"/>
      <c r="M150" s="516"/>
      <c r="N150" s="516"/>
      <c r="O150" s="516"/>
      <c r="P150" s="427"/>
      <c r="Q150" s="169"/>
    </row>
    <row r="151" spans="1:17" s="113" customFormat="1" ht="51.95" customHeight="1">
      <c r="A151" s="87"/>
      <c r="B151" s="112"/>
      <c r="C151" s="468"/>
      <c r="D151" s="469"/>
      <c r="E151" s="469"/>
      <c r="F151" s="469"/>
      <c r="G151" s="469"/>
      <c r="H151" s="469"/>
      <c r="I151" s="469"/>
      <c r="J151" s="469"/>
      <c r="K151" s="469"/>
      <c r="L151" s="469"/>
      <c r="M151" s="469"/>
      <c r="N151" s="469"/>
      <c r="O151" s="469"/>
      <c r="P151" s="470"/>
      <c r="Q151" s="87"/>
    </row>
    <row r="152" spans="1:17" s="155" customFormat="1" ht="14.25" customHeight="1">
      <c r="A152" s="169"/>
      <c r="B152" s="170"/>
      <c r="C152" s="426" t="s">
        <v>726</v>
      </c>
      <c r="D152" s="516"/>
      <c r="E152" s="516"/>
      <c r="F152" s="516"/>
      <c r="G152" s="516"/>
      <c r="H152" s="516"/>
      <c r="I152" s="516"/>
      <c r="J152" s="516"/>
      <c r="K152" s="516"/>
      <c r="L152" s="516"/>
      <c r="M152" s="516"/>
      <c r="N152" s="516"/>
      <c r="O152" s="516"/>
      <c r="P152" s="427"/>
      <c r="Q152" s="169"/>
    </row>
    <row r="153" spans="1:17" s="113" customFormat="1" ht="51.95" customHeight="1">
      <c r="A153" s="87"/>
      <c r="B153" s="112"/>
      <c r="C153" s="468"/>
      <c r="D153" s="469"/>
      <c r="E153" s="469"/>
      <c r="F153" s="469"/>
      <c r="G153" s="469"/>
      <c r="H153" s="469"/>
      <c r="I153" s="469"/>
      <c r="J153" s="469"/>
      <c r="K153" s="469"/>
      <c r="L153" s="469"/>
      <c r="M153" s="469"/>
      <c r="N153" s="469"/>
      <c r="O153" s="469"/>
      <c r="P153" s="470"/>
      <c r="Q153" s="87"/>
    </row>
    <row r="154" spans="1:17" s="155" customFormat="1" ht="14.25" customHeight="1">
      <c r="A154" s="169"/>
      <c r="B154" s="170"/>
      <c r="C154" s="426" t="s">
        <v>727</v>
      </c>
      <c r="D154" s="516"/>
      <c r="E154" s="516"/>
      <c r="F154" s="516"/>
      <c r="G154" s="516"/>
      <c r="H154" s="516"/>
      <c r="I154" s="516"/>
      <c r="J154" s="516"/>
      <c r="K154" s="516"/>
      <c r="L154" s="516"/>
      <c r="M154" s="516"/>
      <c r="N154" s="516"/>
      <c r="O154" s="516"/>
      <c r="P154" s="427"/>
      <c r="Q154" s="169"/>
    </row>
    <row r="155" spans="1:17" s="113" customFormat="1" ht="51.95" customHeight="1">
      <c r="A155" s="87"/>
      <c r="B155" s="112"/>
      <c r="C155" s="468"/>
      <c r="D155" s="469"/>
      <c r="E155" s="469"/>
      <c r="F155" s="469"/>
      <c r="G155" s="469"/>
      <c r="H155" s="469"/>
      <c r="I155" s="469"/>
      <c r="J155" s="469"/>
      <c r="K155" s="469"/>
      <c r="L155" s="469"/>
      <c r="M155" s="469"/>
      <c r="N155" s="469"/>
      <c r="O155" s="469"/>
      <c r="P155" s="470"/>
      <c r="Q155" s="87"/>
    </row>
    <row r="156" spans="1:17" s="155" customFormat="1" ht="14.25" customHeight="1">
      <c r="A156" s="169"/>
      <c r="B156" s="170"/>
      <c r="C156" s="426" t="s">
        <v>728</v>
      </c>
      <c r="D156" s="516"/>
      <c r="E156" s="516"/>
      <c r="F156" s="516"/>
      <c r="G156" s="516"/>
      <c r="H156" s="516"/>
      <c r="I156" s="516"/>
      <c r="J156" s="516"/>
      <c r="K156" s="516"/>
      <c r="L156" s="516"/>
      <c r="M156" s="516"/>
      <c r="N156" s="516"/>
      <c r="O156" s="516"/>
      <c r="P156" s="427"/>
      <c r="Q156" s="169"/>
    </row>
    <row r="157" spans="1:17" s="113" customFormat="1" ht="51.95" customHeight="1">
      <c r="A157" s="87"/>
      <c r="B157" s="112"/>
      <c r="C157" s="468"/>
      <c r="D157" s="469"/>
      <c r="E157" s="469"/>
      <c r="F157" s="469"/>
      <c r="G157" s="469"/>
      <c r="H157" s="469"/>
      <c r="I157" s="469"/>
      <c r="J157" s="469"/>
      <c r="K157" s="469"/>
      <c r="L157" s="469"/>
      <c r="M157" s="469"/>
      <c r="N157" s="469"/>
      <c r="O157" s="469"/>
      <c r="P157" s="470"/>
      <c r="Q157" s="87"/>
    </row>
    <row r="158" spans="1:17" ht="14.25" customHeight="1" thickBot="1">
      <c r="A158" s="85"/>
      <c r="B158" s="88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90"/>
    </row>
    <row r="159" spans="1:17" ht="13.9" thickBot="1">
      <c r="A159" s="85"/>
      <c r="B159" s="106">
        <f>B142+1</f>
        <v>10</v>
      </c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110" t="s">
        <v>719</v>
      </c>
      <c r="P159" s="312"/>
      <c r="Q159" s="313"/>
    </row>
    <row r="160" spans="1:17">
      <c r="A160" s="85"/>
      <c r="B160" s="86"/>
      <c r="Q160" s="85"/>
    </row>
    <row r="161" spans="1:17" s="155" customFormat="1" ht="14.25" customHeight="1">
      <c r="A161" s="169"/>
      <c r="B161" s="170"/>
      <c r="C161" s="426" t="s">
        <v>722</v>
      </c>
      <c r="D161" s="516"/>
      <c r="E161" s="427"/>
      <c r="F161" s="432"/>
      <c r="G161" s="433"/>
      <c r="H161" s="433"/>
      <c r="I161" s="433"/>
      <c r="J161" s="433"/>
      <c r="K161" s="433"/>
      <c r="L161" s="433"/>
      <c r="M161" s="433"/>
      <c r="N161" s="433"/>
      <c r="O161" s="433"/>
      <c r="P161" s="434"/>
      <c r="Q161" s="171"/>
    </row>
    <row r="162" spans="1:17" s="113" customFormat="1" ht="51.95" customHeight="1">
      <c r="A162" s="87"/>
      <c r="B162" s="112"/>
      <c r="C162" s="468"/>
      <c r="D162" s="469"/>
      <c r="E162" s="469"/>
      <c r="F162" s="469"/>
      <c r="G162" s="469"/>
      <c r="H162" s="469"/>
      <c r="I162" s="469"/>
      <c r="J162" s="469"/>
      <c r="K162" s="469"/>
      <c r="L162" s="469"/>
      <c r="M162" s="469"/>
      <c r="N162" s="469"/>
      <c r="O162" s="469"/>
      <c r="P162" s="470"/>
      <c r="Q162" s="104"/>
    </row>
    <row r="163" spans="1:17" s="155" customFormat="1" ht="14.25" customHeight="1">
      <c r="A163" s="169"/>
      <c r="B163" s="170"/>
      <c r="C163" s="426" t="s">
        <v>723</v>
      </c>
      <c r="D163" s="516"/>
      <c r="E163" s="516"/>
      <c r="F163" s="516"/>
      <c r="G163" s="516"/>
      <c r="H163" s="516"/>
      <c r="I163" s="516"/>
      <c r="J163" s="516"/>
      <c r="K163" s="516"/>
      <c r="L163" s="516"/>
      <c r="M163" s="516"/>
      <c r="N163" s="516"/>
      <c r="O163" s="516"/>
      <c r="P163" s="427"/>
      <c r="Q163" s="169"/>
    </row>
    <row r="164" spans="1:17" s="113" customFormat="1" ht="51.95" customHeight="1">
      <c r="A164" s="87"/>
      <c r="B164" s="112"/>
      <c r="C164" s="468"/>
      <c r="D164" s="469"/>
      <c r="E164" s="469"/>
      <c r="F164" s="469"/>
      <c r="G164" s="469"/>
      <c r="H164" s="469"/>
      <c r="I164" s="469"/>
      <c r="J164" s="469"/>
      <c r="K164" s="469"/>
      <c r="L164" s="469"/>
      <c r="M164" s="469"/>
      <c r="N164" s="469"/>
      <c r="O164" s="469"/>
      <c r="P164" s="470"/>
      <c r="Q164" s="87"/>
    </row>
    <row r="165" spans="1:17" s="155" customFormat="1" ht="14.25" customHeight="1">
      <c r="A165" s="169"/>
      <c r="B165" s="170"/>
      <c r="C165" s="426" t="s">
        <v>724</v>
      </c>
      <c r="D165" s="516"/>
      <c r="E165" s="516"/>
      <c r="F165" s="516"/>
      <c r="G165" s="516"/>
      <c r="H165" s="516"/>
      <c r="I165" s="516"/>
      <c r="J165" s="516"/>
      <c r="K165" s="516"/>
      <c r="L165" s="516"/>
      <c r="M165" s="516"/>
      <c r="N165" s="516"/>
      <c r="O165" s="516"/>
      <c r="P165" s="427"/>
      <c r="Q165" s="169"/>
    </row>
    <row r="166" spans="1:17" s="113" customFormat="1" ht="51.95" customHeight="1">
      <c r="A166" s="87"/>
      <c r="B166" s="112"/>
      <c r="C166" s="468"/>
      <c r="D166" s="469"/>
      <c r="E166" s="469"/>
      <c r="F166" s="469"/>
      <c r="G166" s="469"/>
      <c r="H166" s="469"/>
      <c r="I166" s="469"/>
      <c r="J166" s="469"/>
      <c r="K166" s="469"/>
      <c r="L166" s="469"/>
      <c r="M166" s="469"/>
      <c r="N166" s="469"/>
      <c r="O166" s="469"/>
      <c r="P166" s="470"/>
      <c r="Q166" s="87"/>
    </row>
    <row r="167" spans="1:17" s="155" customFormat="1" ht="14.25" customHeight="1">
      <c r="A167" s="169"/>
      <c r="B167" s="170"/>
      <c r="C167" s="426" t="s">
        <v>725</v>
      </c>
      <c r="D167" s="516"/>
      <c r="E167" s="516"/>
      <c r="F167" s="516"/>
      <c r="G167" s="516"/>
      <c r="H167" s="516"/>
      <c r="I167" s="516"/>
      <c r="J167" s="516"/>
      <c r="K167" s="516"/>
      <c r="L167" s="516"/>
      <c r="M167" s="516"/>
      <c r="N167" s="516"/>
      <c r="O167" s="516"/>
      <c r="P167" s="427"/>
      <c r="Q167" s="169"/>
    </row>
    <row r="168" spans="1:17" s="113" customFormat="1" ht="51.95" customHeight="1">
      <c r="A168" s="87"/>
      <c r="B168" s="112"/>
      <c r="C168" s="468"/>
      <c r="D168" s="469"/>
      <c r="E168" s="469"/>
      <c r="F168" s="469"/>
      <c r="G168" s="469"/>
      <c r="H168" s="469"/>
      <c r="I168" s="469"/>
      <c r="J168" s="469"/>
      <c r="K168" s="469"/>
      <c r="L168" s="469"/>
      <c r="M168" s="469"/>
      <c r="N168" s="469"/>
      <c r="O168" s="469"/>
      <c r="P168" s="470"/>
      <c r="Q168" s="87"/>
    </row>
    <row r="169" spans="1:17" s="155" customFormat="1" ht="14.25" customHeight="1">
      <c r="A169" s="169"/>
      <c r="B169" s="170"/>
      <c r="C169" s="426" t="s">
        <v>726</v>
      </c>
      <c r="D169" s="516"/>
      <c r="E169" s="516"/>
      <c r="F169" s="516"/>
      <c r="G169" s="516"/>
      <c r="H169" s="516"/>
      <c r="I169" s="516"/>
      <c r="J169" s="516"/>
      <c r="K169" s="516"/>
      <c r="L169" s="516"/>
      <c r="M169" s="516"/>
      <c r="N169" s="516"/>
      <c r="O169" s="516"/>
      <c r="P169" s="427"/>
      <c r="Q169" s="169"/>
    </row>
    <row r="170" spans="1:17" s="113" customFormat="1" ht="51.95" customHeight="1">
      <c r="A170" s="87"/>
      <c r="B170" s="112"/>
      <c r="C170" s="468"/>
      <c r="D170" s="469"/>
      <c r="E170" s="469"/>
      <c r="F170" s="469"/>
      <c r="G170" s="469"/>
      <c r="H170" s="469"/>
      <c r="I170" s="469"/>
      <c r="J170" s="469"/>
      <c r="K170" s="469"/>
      <c r="L170" s="469"/>
      <c r="M170" s="469"/>
      <c r="N170" s="469"/>
      <c r="O170" s="469"/>
      <c r="P170" s="470"/>
      <c r="Q170" s="87"/>
    </row>
    <row r="171" spans="1:17" s="155" customFormat="1" ht="14.25" customHeight="1">
      <c r="A171" s="169"/>
      <c r="B171" s="170"/>
      <c r="C171" s="426" t="s">
        <v>727</v>
      </c>
      <c r="D171" s="516"/>
      <c r="E171" s="516"/>
      <c r="F171" s="516"/>
      <c r="G171" s="516"/>
      <c r="H171" s="516"/>
      <c r="I171" s="516"/>
      <c r="J171" s="516"/>
      <c r="K171" s="516"/>
      <c r="L171" s="516"/>
      <c r="M171" s="516"/>
      <c r="N171" s="516"/>
      <c r="O171" s="516"/>
      <c r="P171" s="427"/>
      <c r="Q171" s="169"/>
    </row>
    <row r="172" spans="1:17" s="113" customFormat="1" ht="51.95" customHeight="1">
      <c r="A172" s="87"/>
      <c r="B172" s="112"/>
      <c r="C172" s="468"/>
      <c r="D172" s="469"/>
      <c r="E172" s="469"/>
      <c r="F172" s="469"/>
      <c r="G172" s="469"/>
      <c r="H172" s="469"/>
      <c r="I172" s="469"/>
      <c r="J172" s="469"/>
      <c r="K172" s="469"/>
      <c r="L172" s="469"/>
      <c r="M172" s="469"/>
      <c r="N172" s="469"/>
      <c r="O172" s="469"/>
      <c r="P172" s="470"/>
      <c r="Q172" s="87"/>
    </row>
    <row r="173" spans="1:17" s="155" customFormat="1" ht="14.25" customHeight="1">
      <c r="A173" s="169"/>
      <c r="B173" s="170"/>
      <c r="C173" s="426" t="s">
        <v>728</v>
      </c>
      <c r="D173" s="516"/>
      <c r="E173" s="516"/>
      <c r="F173" s="516"/>
      <c r="G173" s="516"/>
      <c r="H173" s="516"/>
      <c r="I173" s="516"/>
      <c r="J173" s="516"/>
      <c r="K173" s="516"/>
      <c r="L173" s="516"/>
      <c r="M173" s="516"/>
      <c r="N173" s="516"/>
      <c r="O173" s="516"/>
      <c r="P173" s="427"/>
      <c r="Q173" s="169"/>
    </row>
    <row r="174" spans="1:17" s="113" customFormat="1" ht="51.95" customHeight="1">
      <c r="A174" s="87"/>
      <c r="B174" s="112"/>
      <c r="C174" s="468"/>
      <c r="D174" s="469"/>
      <c r="E174" s="469"/>
      <c r="F174" s="469"/>
      <c r="G174" s="469"/>
      <c r="H174" s="469"/>
      <c r="I174" s="469"/>
      <c r="J174" s="469"/>
      <c r="K174" s="469"/>
      <c r="L174" s="469"/>
      <c r="M174" s="469"/>
      <c r="N174" s="469"/>
      <c r="O174" s="469"/>
      <c r="P174" s="470"/>
      <c r="Q174" s="87"/>
    </row>
    <row r="175" spans="1:17" ht="14.25" customHeight="1" thickBot="1">
      <c r="A175" s="85"/>
      <c r="B175" s="88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90"/>
    </row>
  </sheetData>
  <sheetProtection algorithmName="SHA-512" hashValue="E1/yR8jhr/G2Y0xO2w8rZ7ZuCtu3rPpv4SW6hUz+MuiHb0eKoJ04etEnnKVWWjPA3w16cj4oVZZxLU/57XwzlQ==" saltValue="9v+5YIz3zc8T+hZkqi6gcw==" spinCount="100000" sheet="1" selectLockedCells="1"/>
  <mergeCells count="162">
    <mergeCell ref="C174:P174"/>
    <mergeCell ref="C162:P162"/>
    <mergeCell ref="C164:P164"/>
    <mergeCell ref="C166:P166"/>
    <mergeCell ref="C168:P168"/>
    <mergeCell ref="C170:P170"/>
    <mergeCell ref="C172:P172"/>
    <mergeCell ref="P159:Q159"/>
    <mergeCell ref="C165:P165"/>
    <mergeCell ref="C167:P167"/>
    <mergeCell ref="C169:P169"/>
    <mergeCell ref="C171:P171"/>
    <mergeCell ref="C173:P173"/>
    <mergeCell ref="C161:E161"/>
    <mergeCell ref="F161:P161"/>
    <mergeCell ref="C121:P121"/>
    <mergeCell ref="C123:P123"/>
    <mergeCell ref="C128:P128"/>
    <mergeCell ref="C130:P130"/>
    <mergeCell ref="C132:P132"/>
    <mergeCell ref="C134:P134"/>
    <mergeCell ref="C136:P136"/>
    <mergeCell ref="P125:Q125"/>
    <mergeCell ref="C122:P122"/>
    <mergeCell ref="C129:P129"/>
    <mergeCell ref="C131:P131"/>
    <mergeCell ref="C133:P133"/>
    <mergeCell ref="C127:E127"/>
    <mergeCell ref="F127:P127"/>
    <mergeCell ref="C96:P96"/>
    <mergeCell ref="C98:P98"/>
    <mergeCell ref="C100:P100"/>
    <mergeCell ref="C102:P102"/>
    <mergeCell ref="C104:P104"/>
    <mergeCell ref="C106:P106"/>
    <mergeCell ref="C111:P111"/>
    <mergeCell ref="C113:P113"/>
    <mergeCell ref="P91:Q91"/>
    <mergeCell ref="P108:Q108"/>
    <mergeCell ref="C97:P97"/>
    <mergeCell ref="C112:P112"/>
    <mergeCell ref="C33:P33"/>
    <mergeCell ref="C35:P35"/>
    <mergeCell ref="C68:P68"/>
    <mergeCell ref="C50:P50"/>
    <mergeCell ref="C52:P52"/>
    <mergeCell ref="C54:P54"/>
    <mergeCell ref="C72:P72"/>
    <mergeCell ref="C77:P77"/>
    <mergeCell ref="C79:P79"/>
    <mergeCell ref="C61:P61"/>
    <mergeCell ref="C63:P63"/>
    <mergeCell ref="C65:P65"/>
    <mergeCell ref="C67:P67"/>
    <mergeCell ref="C51:P51"/>
    <mergeCell ref="C53:P53"/>
    <mergeCell ref="C55:P55"/>
    <mergeCell ref="C60:P60"/>
    <mergeCell ref="C62:P62"/>
    <mergeCell ref="C64:P64"/>
    <mergeCell ref="C66:P66"/>
    <mergeCell ref="C59:E59"/>
    <mergeCell ref="F59:P59"/>
    <mergeCell ref="C37:P37"/>
    <mergeCell ref="C44:P44"/>
    <mergeCell ref="C8:E8"/>
    <mergeCell ref="F8:P8"/>
    <mergeCell ref="P4:Q4"/>
    <mergeCell ref="P23:Q23"/>
    <mergeCell ref="P40:Q40"/>
    <mergeCell ref="P57:Q57"/>
    <mergeCell ref="P74:Q74"/>
    <mergeCell ref="C21:P21"/>
    <mergeCell ref="C19:P19"/>
    <mergeCell ref="C17:P17"/>
    <mergeCell ref="C5:P5"/>
    <mergeCell ref="C6:P6"/>
    <mergeCell ref="C15:P15"/>
    <mergeCell ref="C13:P13"/>
    <mergeCell ref="C11:P11"/>
    <mergeCell ref="C9:P9"/>
    <mergeCell ref="C47:P47"/>
    <mergeCell ref="C26:P26"/>
    <mergeCell ref="C28:P28"/>
    <mergeCell ref="C30:P30"/>
    <mergeCell ref="C32:P32"/>
    <mergeCell ref="C34:P34"/>
    <mergeCell ref="C36:P36"/>
    <mergeCell ref="C31:P31"/>
    <mergeCell ref="C18:P18"/>
    <mergeCell ref="C20:P20"/>
    <mergeCell ref="C27:P27"/>
    <mergeCell ref="C29:P29"/>
    <mergeCell ref="C10:P10"/>
    <mergeCell ref="C12:P12"/>
    <mergeCell ref="C14:P14"/>
    <mergeCell ref="C16:P16"/>
    <mergeCell ref="F25:P25"/>
    <mergeCell ref="C25:E25"/>
    <mergeCell ref="C46:P46"/>
    <mergeCell ref="C48:P48"/>
    <mergeCell ref="C38:P38"/>
    <mergeCell ref="C43:P43"/>
    <mergeCell ref="C45:P45"/>
    <mergeCell ref="C49:P49"/>
    <mergeCell ref="C42:E42"/>
    <mergeCell ref="F42:P42"/>
    <mergeCell ref="C84:P84"/>
    <mergeCell ref="C86:P86"/>
    <mergeCell ref="C88:P88"/>
    <mergeCell ref="C95:P95"/>
    <mergeCell ref="C69:P69"/>
    <mergeCell ref="C71:P71"/>
    <mergeCell ref="C78:P78"/>
    <mergeCell ref="C80:P80"/>
    <mergeCell ref="C70:P70"/>
    <mergeCell ref="C85:P85"/>
    <mergeCell ref="C87:P87"/>
    <mergeCell ref="C89:P89"/>
    <mergeCell ref="C94:P94"/>
    <mergeCell ref="C76:E76"/>
    <mergeCell ref="F76:P76"/>
    <mergeCell ref="C93:E93"/>
    <mergeCell ref="F93:P93"/>
    <mergeCell ref="C81:P81"/>
    <mergeCell ref="C83:P83"/>
    <mergeCell ref="C82:P82"/>
    <mergeCell ref="C114:P114"/>
    <mergeCell ref="C116:P116"/>
    <mergeCell ref="C118:P118"/>
    <mergeCell ref="C120:P120"/>
    <mergeCell ref="C99:P99"/>
    <mergeCell ref="C101:P101"/>
    <mergeCell ref="C103:P103"/>
    <mergeCell ref="C105:P105"/>
    <mergeCell ref="C115:P115"/>
    <mergeCell ref="C117:P117"/>
    <mergeCell ref="C119:P119"/>
    <mergeCell ref="C110:E110"/>
    <mergeCell ref="F110:P110"/>
    <mergeCell ref="C152:P152"/>
    <mergeCell ref="C154:P154"/>
    <mergeCell ref="C156:P156"/>
    <mergeCell ref="C163:P163"/>
    <mergeCell ref="C135:P135"/>
    <mergeCell ref="C137:P137"/>
    <mergeCell ref="C139:P139"/>
    <mergeCell ref="C146:P146"/>
    <mergeCell ref="C138:P138"/>
    <mergeCell ref="C140:P140"/>
    <mergeCell ref="C145:P145"/>
    <mergeCell ref="C147:P147"/>
    <mergeCell ref="C149:P149"/>
    <mergeCell ref="C151:P151"/>
    <mergeCell ref="P142:Q142"/>
    <mergeCell ref="C148:P148"/>
    <mergeCell ref="C150:P150"/>
    <mergeCell ref="C153:P153"/>
    <mergeCell ref="C155:P155"/>
    <mergeCell ref="C157:P157"/>
    <mergeCell ref="C144:E144"/>
    <mergeCell ref="F144:P144"/>
  </mergeCells>
  <pageMargins left="0.7" right="0.7" top="0.75" bottom="0.75" header="0.3" footer="0.3"/>
  <pageSetup scale="66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FE93B3-B4B1-489F-B196-22507D7B6CD5}">
          <x14:formula1>
            <xm:f>Sheet1!$A$2:$A$7</xm:f>
          </x14:formula1>
          <xm:sqref>F25:P25 F8:P8 F42:P42 F59:P59 F76:P76 F93:P93 F110:P110 F127:P127 F144:P144 F161:P161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F73C-AAE3-4EFF-9C45-FC7732E3CFB1}">
  <sheetPr codeName="Sheet4"/>
  <dimension ref="A1:A22"/>
  <sheetViews>
    <sheetView workbookViewId="0">
      <selection activeCell="A23" sqref="A23"/>
    </sheetView>
  </sheetViews>
  <sheetFormatPr defaultRowHeight="13.15"/>
  <sheetData>
    <row r="1" spans="1:1">
      <c r="A1" s="131" t="s">
        <v>720</v>
      </c>
    </row>
    <row r="2" spans="1:1">
      <c r="A2" t="s">
        <v>729</v>
      </c>
    </row>
    <row r="3" spans="1:1">
      <c r="A3" t="s">
        <v>730</v>
      </c>
    </row>
    <row r="4" spans="1:1">
      <c r="A4" t="s">
        <v>731</v>
      </c>
    </row>
    <row r="5" spans="1:1">
      <c r="A5" t="s">
        <v>732</v>
      </c>
    </row>
    <row r="6" spans="1:1">
      <c r="A6" t="s">
        <v>733</v>
      </c>
    </row>
    <row r="7" spans="1:1">
      <c r="A7" t="s">
        <v>734</v>
      </c>
    </row>
    <row r="9" spans="1:1">
      <c r="A9" s="131" t="s">
        <v>735</v>
      </c>
    </row>
    <row r="10" spans="1:1">
      <c r="A10" t="s">
        <v>736</v>
      </c>
    </row>
    <row r="12" spans="1:1">
      <c r="A12" s="131" t="s">
        <v>737</v>
      </c>
    </row>
    <row r="13" spans="1:1">
      <c r="A13" t="s">
        <v>738</v>
      </c>
    </row>
    <row r="15" spans="1:1">
      <c r="A15" s="131" t="s">
        <v>701</v>
      </c>
    </row>
    <row r="16" spans="1:1">
      <c r="A16" t="s">
        <v>739</v>
      </c>
    </row>
    <row r="17" spans="1:1">
      <c r="A17" t="s">
        <v>740</v>
      </c>
    </row>
    <row r="18" spans="1:1">
      <c r="A18" t="s">
        <v>741</v>
      </c>
    </row>
    <row r="19" spans="1:1">
      <c r="A19" t="s">
        <v>742</v>
      </c>
    </row>
    <row r="20" spans="1:1">
      <c r="A20" t="s">
        <v>743</v>
      </c>
    </row>
    <row r="21" spans="1:1">
      <c r="A21" t="s">
        <v>744</v>
      </c>
    </row>
    <row r="22" spans="1:1">
      <c r="A22" t="s">
        <v>745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FEFE663C2B9948B4BC9BC6A230AA86" ma:contentTypeVersion="7" ma:contentTypeDescription="Create a new document." ma:contentTypeScope="" ma:versionID="3f9f25fcc0b2ded96f3e206266435b73">
  <xsd:schema xmlns:xsd="http://www.w3.org/2001/XMLSchema" xmlns:xs="http://www.w3.org/2001/XMLSchema" xmlns:p="http://schemas.microsoft.com/office/2006/metadata/properties" xmlns:ns2="6b49529e-fc0c-4b10-8c72-66cb2163420f" targetNamespace="http://schemas.microsoft.com/office/2006/metadata/properties" ma:root="true" ma:fieldsID="48ff9f24b1bfde6df9cf1fe377df4f97" ns2:_="">
    <xsd:import namespace="6b49529e-fc0c-4b10-8c72-66cb216342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9529e-fc0c-4b10-8c72-66cb216342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79C36F-EBA1-4609-AB18-2F482FC96274}"/>
</file>

<file path=customXml/itemProps2.xml><?xml version="1.0" encoding="utf-8"?>
<ds:datastoreItem xmlns:ds="http://schemas.openxmlformats.org/officeDocument/2006/customXml" ds:itemID="{A664AC4C-A0D5-4D0D-B477-F669EE56F941}"/>
</file>

<file path=customXml/itemProps3.xml><?xml version="1.0" encoding="utf-8"?>
<ds:datastoreItem xmlns:ds="http://schemas.openxmlformats.org/officeDocument/2006/customXml" ds:itemID="{A1A78A7B-DE14-423B-8CD4-0B77FDDAAD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Hoagland, Margaux</dc:creator>
  <cp:keywords/>
  <dc:description/>
  <cp:lastModifiedBy/>
  <cp:revision/>
  <dcterms:created xsi:type="dcterms:W3CDTF">2022-01-28T20:25:39Z</dcterms:created>
  <dcterms:modified xsi:type="dcterms:W3CDTF">2025-10-23T07:05:20Z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0x01010085FEFE663C2B9948B4BC9BC6A230AA86</vt:lpwstr>
  </property>
</Properties>
</file>