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Desktop\100days\DAY-9\"/>
    </mc:Choice>
  </mc:AlternateContent>
  <xr:revisionPtr revIDLastSave="0" documentId="8_{9DAFD264-53A4-4DE1-8375-83E80EBE06CB}" xr6:coauthVersionLast="47" xr6:coauthVersionMax="47" xr10:uidLastSave="{00000000-0000-0000-0000-000000000000}"/>
  <bookViews>
    <workbookView showSheetTabs="0" xWindow="-108" yWindow="-108" windowWidth="23256" windowHeight="12456" tabRatio="836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7" l="1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I21" i="6"/>
  <c r="I22" i="6"/>
  <c r="J19" i="6"/>
  <c r="J20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H16" i="8" l="1"/>
  <c r="H17" i="8"/>
  <c r="H18" i="8"/>
  <c r="G17" i="8"/>
  <c r="G16" i="8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7" i="8" l="1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<sst xmlns="http://schemas.openxmlformats.org/spreadsheetml/2006/main" count="205" uniqueCount="95">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</sst>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₹&quot;\ * #,##0_ ;_ &quot;₹&quot;\ * \-#,##0_ ;_ &quot;₹&quot;\ * &quot;-&quot;_ ;_ @_ "/>
    <numFmt numFmtId="164" formatCode="&quot;₹&quot;\ #,##0"/>
  </numFmts>
  <fonts count="6" x14ac:knownFonts="1">
    <font>
      <sz val="20"/>
      <color theme="1"/>
      <name val="Tw Cen MT"/>
      <family val="2"/>
      <scheme val="minor"/>
    </font>
    <font>
      <b/>
      <sz val="20"/>
      <color theme="1"/>
      <name val="Tw Cen MT"/>
      <family val="2"/>
      <scheme val="minor"/>
    </font>
    <font>
      <sz val="16"/>
      <color theme="1"/>
      <name val="Tw Cen MT"/>
      <family val="2"/>
      <scheme val="minor"/>
    </font>
    <font>
      <u/>
      <sz val="20"/>
      <color theme="10"/>
      <name val="Tw Cen MT"/>
      <family val="2"/>
      <scheme val="minor"/>
    </font>
    <font>
      <u/>
      <sz val="20"/>
      <color theme="1"/>
      <name val="Tw Cen MT"/>
      <family val="2"/>
      <scheme val="minor"/>
    </font>
    <font>
      <sz val="12"/>
      <color theme="1"/>
      <name val="Bahnschrift SemiLigh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2" fontId="2" fillId="2" borderId="0" xfId="0" applyNumberFormat="1" applyFont="1" applyFill="1"/>
    <xf numFmtId="0" fontId="4" fillId="2" borderId="0" xfId="1" applyFont="1" applyFill="1"/>
    <xf numFmtId="14" fontId="2" fillId="2" borderId="0" xfId="0" applyNumberFormat="1" applyFont="1" applyFill="1"/>
    <xf numFmtId="0" fontId="0" fillId="5" borderId="0" xfId="0" applyFill="1"/>
    <xf numFmtId="4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left" indent="1"/>
    </xf>
    <xf numFmtId="0" fontId="1" fillId="4" borderId="4" xfId="0" applyFont="1" applyFill="1" applyBorder="1"/>
    <xf numFmtId="164" fontId="2" fillId="2" borderId="0" xfId="0" applyNumberFormat="1" applyFont="1" applyFill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numFmt numFmtId="164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26" Type="http://schemas.openxmlformats.org/officeDocument/2006/relationships/image" Target="../media/image19.svg"/><Relationship Id="rId3" Type="http://schemas.openxmlformats.org/officeDocument/2006/relationships/hyperlink" Target="#Dashboard!A1"/><Relationship Id="rId21" Type="http://schemas.openxmlformats.org/officeDocument/2006/relationships/image" Target="../media/image14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image" Target="../media/image3.svg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29" Type="http://schemas.openxmlformats.org/officeDocument/2006/relationships/chart" Target="../charts/chart3.xml"/><Relationship Id="rId1" Type="http://schemas.openxmlformats.org/officeDocument/2006/relationships/image" Target="../media/image2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7.svg"/><Relationship Id="rId5" Type="http://schemas.openxmlformats.org/officeDocument/2006/relationships/image" Target="../media/image5.svg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2.png"/><Relationship Id="rId4" Type="http://schemas.openxmlformats.org/officeDocument/2006/relationships/image" Target="../media/image4.png"/><Relationship Id="rId9" Type="http://schemas.openxmlformats.org/officeDocument/2006/relationships/hyperlink" Target="#'New Entry'!A1"/><Relationship Id="rId14" Type="http://schemas.openxmlformats.org/officeDocument/2006/relationships/image" Target="../media/image7.svg"/><Relationship Id="rId22" Type="http://schemas.openxmlformats.org/officeDocument/2006/relationships/image" Target="../media/image15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22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image" Target="../media/image3.svg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image" Target="../media/image2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hyperlink" Target="#Purchase!A1"/><Relationship Id="rId19" Type="http://schemas.openxmlformats.org/officeDocument/2006/relationships/image" Target="../media/image12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7.svg"/><Relationship Id="rId22" Type="http://schemas.openxmlformats.org/officeDocument/2006/relationships/image" Target="../media/image23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4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image" Target="../media/image3.svg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image" Target="../media/image2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7.svg"/><Relationship Id="rId5" Type="http://schemas.openxmlformats.org/officeDocument/2006/relationships/image" Target="../media/image21.svg"/><Relationship Id="rId15" Type="http://schemas.openxmlformats.org/officeDocument/2006/relationships/image" Target="../media/image8.png"/><Relationship Id="rId23" Type="http://schemas.openxmlformats.org/officeDocument/2006/relationships/image" Target="../media/image26.png"/><Relationship Id="rId10" Type="http://schemas.openxmlformats.org/officeDocument/2006/relationships/hyperlink" Target="#Purchase!A1"/><Relationship Id="rId19" Type="http://schemas.openxmlformats.org/officeDocument/2006/relationships/image" Target="../media/image12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26" Type="http://schemas.openxmlformats.org/officeDocument/2006/relationships/image" Target="../media/image29.svg"/><Relationship Id="rId3" Type="http://schemas.openxmlformats.org/officeDocument/2006/relationships/hyperlink" Target="#Dashboard!A1"/><Relationship Id="rId21" Type="http://schemas.openxmlformats.org/officeDocument/2006/relationships/image" Target="../media/image14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10.png"/><Relationship Id="rId25" Type="http://schemas.openxmlformats.org/officeDocument/2006/relationships/image" Target="../media/image28.png"/><Relationship Id="rId2" Type="http://schemas.openxmlformats.org/officeDocument/2006/relationships/image" Target="../media/image3.svg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image" Target="../media/image2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hyperlink" Target="#Purchase!A1"/><Relationship Id="rId19" Type="http://schemas.openxmlformats.org/officeDocument/2006/relationships/image" Target="../media/image12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4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image" Target="../media/image3.svg"/><Relationship Id="rId16" Type="http://schemas.openxmlformats.org/officeDocument/2006/relationships/image" Target="../media/image9.svg"/><Relationship Id="rId20" Type="http://schemas.openxmlformats.org/officeDocument/2006/relationships/image" Target="../media/image31.svg"/><Relationship Id="rId1" Type="http://schemas.openxmlformats.org/officeDocument/2006/relationships/image" Target="../media/image2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hyperlink" Target="#Purchase!A1"/><Relationship Id="rId19" Type="http://schemas.openxmlformats.org/officeDocument/2006/relationships/image" Target="../media/image30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4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image" Target="../media/image3.svg"/><Relationship Id="rId16" Type="http://schemas.openxmlformats.org/officeDocument/2006/relationships/image" Target="../media/image33.svg"/><Relationship Id="rId20" Type="http://schemas.openxmlformats.org/officeDocument/2006/relationships/image" Target="../media/image13.svg"/><Relationship Id="rId1" Type="http://schemas.openxmlformats.org/officeDocument/2006/relationships/image" Target="../media/image2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32.png"/><Relationship Id="rId23" Type="http://schemas.openxmlformats.org/officeDocument/2006/relationships/image" Target="../media/image16.png"/><Relationship Id="rId10" Type="http://schemas.openxmlformats.org/officeDocument/2006/relationships/hyperlink" Target="#Purchase!A1"/><Relationship Id="rId19" Type="http://schemas.openxmlformats.org/officeDocument/2006/relationships/image" Target="../media/image12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6.png"/><Relationship Id="rId18" Type="http://schemas.openxmlformats.org/officeDocument/2006/relationships/image" Target="../media/image35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4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4.png"/><Relationship Id="rId25" Type="http://schemas.openxmlformats.org/officeDocument/2006/relationships/image" Target="../media/image18.png"/><Relationship Id="rId2" Type="http://schemas.openxmlformats.org/officeDocument/2006/relationships/image" Target="../media/image3.svg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image" Target="../media/image2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hyperlink" Target="#Purchase!A1"/><Relationship Id="rId19" Type="http://schemas.openxmlformats.org/officeDocument/2006/relationships/image" Target="../media/image12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6.png"/><Relationship Id="rId18" Type="http://schemas.openxmlformats.org/officeDocument/2006/relationships/image" Target="../media/image11.svg"/><Relationship Id="rId26" Type="http://schemas.openxmlformats.org/officeDocument/2006/relationships/image" Target="../media/image25.svg"/><Relationship Id="rId3" Type="http://schemas.openxmlformats.org/officeDocument/2006/relationships/hyperlink" Target="#Dashboard!A1"/><Relationship Id="rId21" Type="http://schemas.openxmlformats.org/officeDocument/2006/relationships/image" Target="../media/image14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image" Target="../media/image3.svg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image" Target="../media/image2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4.svg"/><Relationship Id="rId5" Type="http://schemas.openxmlformats.org/officeDocument/2006/relationships/image" Target="../media/image21.svg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hyperlink" Target="#Purchase!A1"/><Relationship Id="rId19" Type="http://schemas.openxmlformats.org/officeDocument/2006/relationships/image" Target="../media/image12.png"/><Relationship Id="rId4" Type="http://schemas.openxmlformats.org/officeDocument/2006/relationships/image" Target="../media/image20.png"/><Relationship Id="rId9" Type="http://schemas.openxmlformats.org/officeDocument/2006/relationships/hyperlink" Target="#'New Entry'!A1"/><Relationship Id="rId14" Type="http://schemas.openxmlformats.org/officeDocument/2006/relationships/image" Target="../media/image37.svg"/><Relationship Id="rId22" Type="http://schemas.openxmlformats.org/officeDocument/2006/relationships/image" Target="../media/image1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3</xdr:row>
      <xdr:rowOff>261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131885</xdr:colOff>
      <xdr:row>1</xdr:row>
      <xdr:rowOff>6350</xdr:rowOff>
    </xdr:from>
    <xdr:to>
      <xdr:col>9</xdr:col>
      <xdr:colOff>57727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337067" y="329623"/>
          <a:ext cx="10466842" cy="659245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Inventory Management System </a:t>
          </a:r>
        </a:p>
      </xdr:txBody>
    </xdr:sp>
    <xdr:clientData/>
  </xdr:twoCellAnchor>
  <xdr:twoCellAnchor editAs="absolute">
    <xdr:from>
      <xdr:col>2</xdr:col>
      <xdr:colOff>138235</xdr:colOff>
      <xdr:row>3</xdr:row>
      <xdr:rowOff>196850</xdr:rowOff>
    </xdr:from>
    <xdr:to>
      <xdr:col>4</xdr:col>
      <xdr:colOff>149958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2</xdr:col>
      <xdr:colOff>138235</xdr:colOff>
      <xdr:row>3</xdr:row>
      <xdr:rowOff>196850</xdr:rowOff>
    </xdr:from>
    <xdr:to>
      <xdr:col>3</xdr:col>
      <xdr:colOff>75224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365858</xdr:colOff>
      <xdr:row>3</xdr:row>
      <xdr:rowOff>196850</xdr:rowOff>
    </xdr:from>
    <xdr:to>
      <xdr:col>5</xdr:col>
      <xdr:colOff>612043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365858</xdr:colOff>
      <xdr:row>3</xdr:row>
      <xdr:rowOff>196850</xdr:rowOff>
    </xdr:from>
    <xdr:to>
      <xdr:col>4</xdr:col>
      <xdr:colOff>537308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796193</xdr:colOff>
      <xdr:row>3</xdr:row>
      <xdr:rowOff>203200</xdr:rowOff>
    </xdr:from>
    <xdr:to>
      <xdr:col>6</xdr:col>
      <xdr:colOff>1067777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796193</xdr:colOff>
      <xdr:row>3</xdr:row>
      <xdr:rowOff>203200</xdr:rowOff>
    </xdr:from>
    <xdr:to>
      <xdr:col>5</xdr:col>
      <xdr:colOff>993043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94762</xdr:colOff>
      <xdr:row>3</xdr:row>
      <xdr:rowOff>203200</xdr:rowOff>
    </xdr:from>
    <xdr:to>
      <xdr:col>7</xdr:col>
      <xdr:colOff>1549400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94762</xdr:colOff>
      <xdr:row>3</xdr:row>
      <xdr:rowOff>203200</xdr:rowOff>
    </xdr:from>
    <xdr:to>
      <xdr:col>7</xdr:col>
      <xdr:colOff>266212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D5E787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1739900</xdr:colOff>
      <xdr:row>3</xdr:row>
      <xdr:rowOff>203200</xdr:rowOff>
    </xdr:from>
    <xdr:to>
      <xdr:col>8</xdr:col>
      <xdr:colOff>1184031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1739900</xdr:colOff>
      <xdr:row>3</xdr:row>
      <xdr:rowOff>203200</xdr:rowOff>
    </xdr:from>
    <xdr:to>
      <xdr:col>7</xdr:col>
      <xdr:colOff>1911350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1571951</xdr:colOff>
      <xdr:row>3</xdr:row>
      <xdr:rowOff>222250</xdr:rowOff>
    </xdr:from>
    <xdr:to>
      <xdr:col>8</xdr:col>
      <xdr:colOff>2994351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785224" y="1192068"/>
          <a:ext cx="1422400" cy="589396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1387231</xdr:colOff>
      <xdr:row>3</xdr:row>
      <xdr:rowOff>222250</xdr:rowOff>
    </xdr:from>
    <xdr:to>
      <xdr:col>8</xdr:col>
      <xdr:colOff>1558681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106974</xdr:colOff>
      <xdr:row>4</xdr:row>
      <xdr:rowOff>88900</xdr:rowOff>
    </xdr:from>
    <xdr:to>
      <xdr:col>4</xdr:col>
      <xdr:colOff>143608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550008</xdr:colOff>
      <xdr:row>4</xdr:row>
      <xdr:rowOff>69850</xdr:rowOff>
    </xdr:from>
    <xdr:to>
      <xdr:col>5</xdr:col>
      <xdr:colOff>586643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967643</xdr:colOff>
      <xdr:row>4</xdr:row>
      <xdr:rowOff>82550</xdr:rowOff>
    </xdr:from>
    <xdr:to>
      <xdr:col>7</xdr:col>
      <xdr:colOff>748812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55,43,995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253512</xdr:colOff>
      <xdr:row>4</xdr:row>
      <xdr:rowOff>76200</xdr:rowOff>
    </xdr:from>
    <xdr:to>
      <xdr:col>8</xdr:col>
      <xdr:colOff>466481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30,71,878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1917700</xdr:colOff>
      <xdr:row>4</xdr:row>
      <xdr:rowOff>101600</xdr:rowOff>
    </xdr:from>
    <xdr:to>
      <xdr:col>8</xdr:col>
      <xdr:colOff>2098431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1770500</xdr:colOff>
      <xdr:row>4</xdr:row>
      <xdr:rowOff>95250</xdr:rowOff>
    </xdr:from>
    <xdr:to>
      <xdr:col>8</xdr:col>
      <xdr:colOff>3015100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983773" y="1388341"/>
          <a:ext cx="1244600" cy="3550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29,84,097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544830</xdr:colOff>
      <xdr:row>1</xdr:row>
      <xdr:rowOff>109220</xdr:rowOff>
    </xdr:from>
    <xdr:to>
      <xdr:col>1</xdr:col>
      <xdr:colOff>1097280</xdr:colOff>
      <xdr:row>3</xdr:row>
      <xdr:rowOff>19050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30480</xdr:colOff>
      <xdr:row>2</xdr:row>
      <xdr:rowOff>288290</xdr:rowOff>
    </xdr:from>
    <xdr:to>
      <xdr:col>1</xdr:col>
      <xdr:colOff>1573530</xdr:colOff>
      <xdr:row>4</xdr:row>
      <xdr:rowOff>271780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341630</xdr:colOff>
      <xdr:row>5</xdr:row>
      <xdr:rowOff>69850</xdr:rowOff>
    </xdr:from>
    <xdr:to>
      <xdr:col>1</xdr:col>
      <xdr:colOff>1516380</xdr:colOff>
      <xdr:row>6</xdr:row>
      <xdr:rowOff>90170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74930</xdr:colOff>
      <xdr:row>5</xdr:row>
      <xdr:rowOff>57150</xdr:rowOff>
    </xdr:from>
    <xdr:to>
      <xdr:col>1</xdr:col>
      <xdr:colOff>405130</xdr:colOff>
      <xdr:row>6</xdr:row>
      <xdr:rowOff>64770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341630</xdr:colOff>
      <xdr:row>6</xdr:row>
      <xdr:rowOff>85634</xdr:rowOff>
    </xdr:from>
    <xdr:to>
      <xdr:col>1</xdr:col>
      <xdr:colOff>1516380</xdr:colOff>
      <xdr:row>7</xdr:row>
      <xdr:rowOff>105954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341630</xdr:colOff>
      <xdr:row>7</xdr:row>
      <xdr:rowOff>101418</xdr:rowOff>
    </xdr:from>
    <xdr:to>
      <xdr:col>1</xdr:col>
      <xdr:colOff>1516380</xdr:colOff>
      <xdr:row>8</xdr:row>
      <xdr:rowOff>121738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341630</xdr:colOff>
      <xdr:row>8</xdr:row>
      <xdr:rowOff>117202</xdr:rowOff>
    </xdr:from>
    <xdr:to>
      <xdr:col>1</xdr:col>
      <xdr:colOff>1516380</xdr:colOff>
      <xdr:row>9</xdr:row>
      <xdr:rowOff>137522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341630</xdr:colOff>
      <xdr:row>9</xdr:row>
      <xdr:rowOff>132986</xdr:rowOff>
    </xdr:from>
    <xdr:to>
      <xdr:col>1</xdr:col>
      <xdr:colOff>1516380</xdr:colOff>
      <xdr:row>10</xdr:row>
      <xdr:rowOff>153306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341630</xdr:colOff>
      <xdr:row>10</xdr:row>
      <xdr:rowOff>148770</xdr:rowOff>
    </xdr:from>
    <xdr:to>
      <xdr:col>1</xdr:col>
      <xdr:colOff>1516380</xdr:colOff>
      <xdr:row>11</xdr:row>
      <xdr:rowOff>169090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341630</xdr:colOff>
      <xdr:row>11</xdr:row>
      <xdr:rowOff>164554</xdr:rowOff>
    </xdr:from>
    <xdr:to>
      <xdr:col>1</xdr:col>
      <xdr:colOff>1516380</xdr:colOff>
      <xdr:row>12</xdr:row>
      <xdr:rowOff>184874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341630</xdr:colOff>
      <xdr:row>12</xdr:row>
      <xdr:rowOff>180340</xdr:rowOff>
    </xdr:from>
    <xdr:to>
      <xdr:col>1</xdr:col>
      <xdr:colOff>1516380</xdr:colOff>
      <xdr:row>13</xdr:row>
      <xdr:rowOff>200660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74930</xdr:colOff>
      <xdr:row>12</xdr:row>
      <xdr:rowOff>173990</xdr:rowOff>
    </xdr:from>
    <xdr:to>
      <xdr:col>1</xdr:col>
      <xdr:colOff>326930</xdr:colOff>
      <xdr:row>13</xdr:row>
      <xdr:rowOff>103410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10</xdr:row>
      <xdr:rowOff>188100</xdr:rowOff>
    </xdr:from>
    <xdr:to>
      <xdr:col>1</xdr:col>
      <xdr:colOff>326930</xdr:colOff>
      <xdr:row>11</xdr:row>
      <xdr:rowOff>117520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11</xdr:row>
      <xdr:rowOff>180620</xdr:rowOff>
    </xdr:from>
    <xdr:to>
      <xdr:col>1</xdr:col>
      <xdr:colOff>326930</xdr:colOff>
      <xdr:row>12</xdr:row>
      <xdr:rowOff>110040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9</xdr:row>
      <xdr:rowOff>124880</xdr:rowOff>
    </xdr:from>
    <xdr:to>
      <xdr:col>1</xdr:col>
      <xdr:colOff>326930</xdr:colOff>
      <xdr:row>10</xdr:row>
      <xdr:rowOff>56840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6</xdr:row>
      <xdr:rowOff>86920</xdr:rowOff>
    </xdr:from>
    <xdr:to>
      <xdr:col>1</xdr:col>
      <xdr:colOff>326930</xdr:colOff>
      <xdr:row>7</xdr:row>
      <xdr:rowOff>18880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7</xdr:row>
      <xdr:rowOff>60390</xdr:rowOff>
    </xdr:from>
    <xdr:to>
      <xdr:col>1</xdr:col>
      <xdr:colOff>326930</xdr:colOff>
      <xdr:row>7</xdr:row>
      <xdr:rowOff>312390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8</xdr:row>
      <xdr:rowOff>92710</xdr:rowOff>
    </xdr:from>
    <xdr:to>
      <xdr:col>1</xdr:col>
      <xdr:colOff>326930</xdr:colOff>
      <xdr:row>9</xdr:row>
      <xdr:rowOff>24670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114300</xdr:colOff>
      <xdr:row>1</xdr:row>
      <xdr:rowOff>13970</xdr:rowOff>
    </xdr:from>
    <xdr:to>
      <xdr:col>7</xdr:col>
      <xdr:colOff>2002790</xdr:colOff>
      <xdr:row>3</xdr:row>
      <xdr:rowOff>41910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544830</xdr:colOff>
      <xdr:row>1</xdr:row>
      <xdr:rowOff>109220</xdr:rowOff>
    </xdr:from>
    <xdr:to>
      <xdr:col>1</xdr:col>
      <xdr:colOff>1097280</xdr:colOff>
      <xdr:row>3</xdr:row>
      <xdr:rowOff>19050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30480</xdr:colOff>
      <xdr:row>2</xdr:row>
      <xdr:rowOff>288290</xdr:rowOff>
    </xdr:from>
    <xdr:to>
      <xdr:col>1</xdr:col>
      <xdr:colOff>1573530</xdr:colOff>
      <xdr:row>4</xdr:row>
      <xdr:rowOff>271780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341630</xdr:colOff>
      <xdr:row>5</xdr:row>
      <xdr:rowOff>69850</xdr:rowOff>
    </xdr:from>
    <xdr:to>
      <xdr:col>1</xdr:col>
      <xdr:colOff>1516380</xdr:colOff>
      <xdr:row>6</xdr:row>
      <xdr:rowOff>90170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74930</xdr:colOff>
      <xdr:row>5</xdr:row>
      <xdr:rowOff>57150</xdr:rowOff>
    </xdr:from>
    <xdr:to>
      <xdr:col>1</xdr:col>
      <xdr:colOff>405130</xdr:colOff>
      <xdr:row>6</xdr:row>
      <xdr:rowOff>64770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341630</xdr:colOff>
      <xdr:row>6</xdr:row>
      <xdr:rowOff>85634</xdr:rowOff>
    </xdr:from>
    <xdr:to>
      <xdr:col>1</xdr:col>
      <xdr:colOff>1516380</xdr:colOff>
      <xdr:row>7</xdr:row>
      <xdr:rowOff>105954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341630</xdr:colOff>
      <xdr:row>7</xdr:row>
      <xdr:rowOff>101418</xdr:rowOff>
    </xdr:from>
    <xdr:to>
      <xdr:col>1</xdr:col>
      <xdr:colOff>1516380</xdr:colOff>
      <xdr:row>8</xdr:row>
      <xdr:rowOff>121738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341630</xdr:colOff>
      <xdr:row>8</xdr:row>
      <xdr:rowOff>117202</xdr:rowOff>
    </xdr:from>
    <xdr:to>
      <xdr:col>1</xdr:col>
      <xdr:colOff>1516380</xdr:colOff>
      <xdr:row>9</xdr:row>
      <xdr:rowOff>137522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341630</xdr:colOff>
      <xdr:row>9</xdr:row>
      <xdr:rowOff>132986</xdr:rowOff>
    </xdr:from>
    <xdr:to>
      <xdr:col>1</xdr:col>
      <xdr:colOff>1516380</xdr:colOff>
      <xdr:row>10</xdr:row>
      <xdr:rowOff>153306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341630</xdr:colOff>
      <xdr:row>10</xdr:row>
      <xdr:rowOff>148770</xdr:rowOff>
    </xdr:from>
    <xdr:to>
      <xdr:col>1</xdr:col>
      <xdr:colOff>1516380</xdr:colOff>
      <xdr:row>11</xdr:row>
      <xdr:rowOff>169090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341630</xdr:colOff>
      <xdr:row>11</xdr:row>
      <xdr:rowOff>164554</xdr:rowOff>
    </xdr:from>
    <xdr:to>
      <xdr:col>1</xdr:col>
      <xdr:colOff>1516380</xdr:colOff>
      <xdr:row>12</xdr:row>
      <xdr:rowOff>184874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341630</xdr:colOff>
      <xdr:row>12</xdr:row>
      <xdr:rowOff>180340</xdr:rowOff>
    </xdr:from>
    <xdr:to>
      <xdr:col>1</xdr:col>
      <xdr:colOff>1516380</xdr:colOff>
      <xdr:row>13</xdr:row>
      <xdr:rowOff>200660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74930</xdr:colOff>
      <xdr:row>12</xdr:row>
      <xdr:rowOff>173990</xdr:rowOff>
    </xdr:from>
    <xdr:to>
      <xdr:col>1</xdr:col>
      <xdr:colOff>326930</xdr:colOff>
      <xdr:row>13</xdr:row>
      <xdr:rowOff>103410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10</xdr:row>
      <xdr:rowOff>188100</xdr:rowOff>
    </xdr:from>
    <xdr:to>
      <xdr:col>1</xdr:col>
      <xdr:colOff>326930</xdr:colOff>
      <xdr:row>11</xdr:row>
      <xdr:rowOff>117520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11</xdr:row>
      <xdr:rowOff>180620</xdr:rowOff>
    </xdr:from>
    <xdr:to>
      <xdr:col>1</xdr:col>
      <xdr:colOff>326930</xdr:colOff>
      <xdr:row>12</xdr:row>
      <xdr:rowOff>110040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9</xdr:row>
      <xdr:rowOff>124880</xdr:rowOff>
    </xdr:from>
    <xdr:to>
      <xdr:col>1</xdr:col>
      <xdr:colOff>326930</xdr:colOff>
      <xdr:row>10</xdr:row>
      <xdr:rowOff>56840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6</xdr:row>
      <xdr:rowOff>86920</xdr:rowOff>
    </xdr:from>
    <xdr:to>
      <xdr:col>1</xdr:col>
      <xdr:colOff>326930</xdr:colOff>
      <xdr:row>7</xdr:row>
      <xdr:rowOff>18880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7</xdr:row>
      <xdr:rowOff>60390</xdr:rowOff>
    </xdr:from>
    <xdr:to>
      <xdr:col>1</xdr:col>
      <xdr:colOff>326930</xdr:colOff>
      <xdr:row>7</xdr:row>
      <xdr:rowOff>312390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8</xdr:row>
      <xdr:rowOff>92710</xdr:rowOff>
    </xdr:from>
    <xdr:to>
      <xdr:col>1</xdr:col>
      <xdr:colOff>326930</xdr:colOff>
      <xdr:row>9</xdr:row>
      <xdr:rowOff>24670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114300</xdr:colOff>
      <xdr:row>1</xdr:row>
      <xdr:rowOff>13970</xdr:rowOff>
    </xdr:from>
    <xdr:to>
      <xdr:col>8</xdr:col>
      <xdr:colOff>900430</xdr:colOff>
      <xdr:row>3</xdr:row>
      <xdr:rowOff>41910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540727</xdr:colOff>
      <xdr:row>1</xdr:row>
      <xdr:rowOff>113323</xdr:rowOff>
    </xdr:from>
    <xdr:to>
      <xdr:col>1</xdr:col>
      <xdr:colOff>1093177</xdr:colOff>
      <xdr:row>3</xdr:row>
      <xdr:rowOff>30773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26377</xdr:colOff>
      <xdr:row>2</xdr:row>
      <xdr:rowOff>296496</xdr:rowOff>
    </xdr:from>
    <xdr:to>
      <xdr:col>1</xdr:col>
      <xdr:colOff>1569427</xdr:colOff>
      <xdr:row>4</xdr:row>
      <xdr:rowOff>288193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337527</xdr:colOff>
      <xdr:row>5</xdr:row>
      <xdr:rowOff>90366</xdr:rowOff>
    </xdr:from>
    <xdr:to>
      <xdr:col>1</xdr:col>
      <xdr:colOff>1512277</xdr:colOff>
      <xdr:row>6</xdr:row>
      <xdr:rowOff>114789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70827</xdr:colOff>
      <xdr:row>5</xdr:row>
      <xdr:rowOff>77666</xdr:rowOff>
    </xdr:from>
    <xdr:to>
      <xdr:col>1</xdr:col>
      <xdr:colOff>401027</xdr:colOff>
      <xdr:row>6</xdr:row>
      <xdr:rowOff>89389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337527</xdr:colOff>
      <xdr:row>6</xdr:row>
      <xdr:rowOff>110253</xdr:rowOff>
    </xdr:from>
    <xdr:to>
      <xdr:col>1</xdr:col>
      <xdr:colOff>1512277</xdr:colOff>
      <xdr:row>7</xdr:row>
      <xdr:rowOff>134675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337527</xdr:colOff>
      <xdr:row>7</xdr:row>
      <xdr:rowOff>130139</xdr:rowOff>
    </xdr:from>
    <xdr:to>
      <xdr:col>1</xdr:col>
      <xdr:colOff>1512277</xdr:colOff>
      <xdr:row>8</xdr:row>
      <xdr:rowOff>154562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337527</xdr:colOff>
      <xdr:row>8</xdr:row>
      <xdr:rowOff>150026</xdr:rowOff>
    </xdr:from>
    <xdr:to>
      <xdr:col>1</xdr:col>
      <xdr:colOff>1512277</xdr:colOff>
      <xdr:row>9</xdr:row>
      <xdr:rowOff>174449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337527</xdr:colOff>
      <xdr:row>9</xdr:row>
      <xdr:rowOff>169913</xdr:rowOff>
    </xdr:from>
    <xdr:to>
      <xdr:col>1</xdr:col>
      <xdr:colOff>1512277</xdr:colOff>
      <xdr:row>10</xdr:row>
      <xdr:rowOff>194337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337527</xdr:colOff>
      <xdr:row>10</xdr:row>
      <xdr:rowOff>189801</xdr:rowOff>
    </xdr:from>
    <xdr:to>
      <xdr:col>1</xdr:col>
      <xdr:colOff>1512277</xdr:colOff>
      <xdr:row>11</xdr:row>
      <xdr:rowOff>214224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337527</xdr:colOff>
      <xdr:row>11</xdr:row>
      <xdr:rowOff>209688</xdr:rowOff>
    </xdr:from>
    <xdr:to>
      <xdr:col>1</xdr:col>
      <xdr:colOff>1512277</xdr:colOff>
      <xdr:row>12</xdr:row>
      <xdr:rowOff>234111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337527</xdr:colOff>
      <xdr:row>12</xdr:row>
      <xdr:rowOff>229577</xdr:rowOff>
    </xdr:from>
    <xdr:to>
      <xdr:col>1</xdr:col>
      <xdr:colOff>1512277</xdr:colOff>
      <xdr:row>13</xdr:row>
      <xdr:rowOff>254000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70827</xdr:colOff>
      <xdr:row>12</xdr:row>
      <xdr:rowOff>223227</xdr:rowOff>
    </xdr:from>
    <xdr:to>
      <xdr:col>1</xdr:col>
      <xdr:colOff>322827</xdr:colOff>
      <xdr:row>13</xdr:row>
      <xdr:rowOff>156750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70827</xdr:colOff>
      <xdr:row>10</xdr:row>
      <xdr:rowOff>229131</xdr:rowOff>
    </xdr:from>
    <xdr:to>
      <xdr:col>1</xdr:col>
      <xdr:colOff>322827</xdr:colOff>
      <xdr:row>11</xdr:row>
      <xdr:rowOff>162654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70827</xdr:colOff>
      <xdr:row>11</xdr:row>
      <xdr:rowOff>225754</xdr:rowOff>
    </xdr:from>
    <xdr:to>
      <xdr:col>1</xdr:col>
      <xdr:colOff>322827</xdr:colOff>
      <xdr:row>12</xdr:row>
      <xdr:rowOff>159277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70827</xdr:colOff>
      <xdr:row>9</xdr:row>
      <xdr:rowOff>161807</xdr:rowOff>
    </xdr:from>
    <xdr:to>
      <xdr:col>1</xdr:col>
      <xdr:colOff>322827</xdr:colOff>
      <xdr:row>10</xdr:row>
      <xdr:rowOff>97284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70827</xdr:colOff>
      <xdr:row>6</xdr:row>
      <xdr:rowOff>111539</xdr:rowOff>
    </xdr:from>
    <xdr:to>
      <xdr:col>1</xdr:col>
      <xdr:colOff>322827</xdr:colOff>
      <xdr:row>7</xdr:row>
      <xdr:rowOff>47015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70827</xdr:colOff>
      <xdr:row>7</xdr:row>
      <xdr:rowOff>89111</xdr:rowOff>
    </xdr:from>
    <xdr:to>
      <xdr:col>1</xdr:col>
      <xdr:colOff>322827</xdr:colOff>
      <xdr:row>8</xdr:row>
      <xdr:rowOff>24588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70827</xdr:colOff>
      <xdr:row>8</xdr:row>
      <xdr:rowOff>125534</xdr:rowOff>
    </xdr:from>
    <xdr:to>
      <xdr:col>1</xdr:col>
      <xdr:colOff>322827</xdr:colOff>
      <xdr:row>9</xdr:row>
      <xdr:rowOff>61011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117231</xdr:colOff>
      <xdr:row>1</xdr:row>
      <xdr:rowOff>18073</xdr:rowOff>
    </xdr:from>
    <xdr:to>
      <xdr:col>10</xdr:col>
      <xdr:colOff>29796</xdr:colOff>
      <xdr:row>3</xdr:row>
      <xdr:rowOff>54219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544830</xdr:colOff>
      <xdr:row>1</xdr:row>
      <xdr:rowOff>109220</xdr:rowOff>
    </xdr:from>
    <xdr:to>
      <xdr:col>1</xdr:col>
      <xdr:colOff>1097280</xdr:colOff>
      <xdr:row>3</xdr:row>
      <xdr:rowOff>19050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30480</xdr:colOff>
      <xdr:row>2</xdr:row>
      <xdr:rowOff>288290</xdr:rowOff>
    </xdr:from>
    <xdr:to>
      <xdr:col>1</xdr:col>
      <xdr:colOff>1573530</xdr:colOff>
      <xdr:row>4</xdr:row>
      <xdr:rowOff>271780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341630</xdr:colOff>
      <xdr:row>5</xdr:row>
      <xdr:rowOff>69850</xdr:rowOff>
    </xdr:from>
    <xdr:to>
      <xdr:col>1</xdr:col>
      <xdr:colOff>1516380</xdr:colOff>
      <xdr:row>6</xdr:row>
      <xdr:rowOff>90170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74930</xdr:colOff>
      <xdr:row>5</xdr:row>
      <xdr:rowOff>57150</xdr:rowOff>
    </xdr:from>
    <xdr:to>
      <xdr:col>1</xdr:col>
      <xdr:colOff>405130</xdr:colOff>
      <xdr:row>6</xdr:row>
      <xdr:rowOff>64770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341630</xdr:colOff>
      <xdr:row>6</xdr:row>
      <xdr:rowOff>85634</xdr:rowOff>
    </xdr:from>
    <xdr:to>
      <xdr:col>1</xdr:col>
      <xdr:colOff>1516380</xdr:colOff>
      <xdr:row>7</xdr:row>
      <xdr:rowOff>105954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341630</xdr:colOff>
      <xdr:row>7</xdr:row>
      <xdr:rowOff>101418</xdr:rowOff>
    </xdr:from>
    <xdr:to>
      <xdr:col>1</xdr:col>
      <xdr:colOff>1516380</xdr:colOff>
      <xdr:row>8</xdr:row>
      <xdr:rowOff>121738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341630</xdr:colOff>
      <xdr:row>8</xdr:row>
      <xdr:rowOff>117202</xdr:rowOff>
    </xdr:from>
    <xdr:to>
      <xdr:col>1</xdr:col>
      <xdr:colOff>1516380</xdr:colOff>
      <xdr:row>9</xdr:row>
      <xdr:rowOff>137522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341630</xdr:colOff>
      <xdr:row>9</xdr:row>
      <xdr:rowOff>132986</xdr:rowOff>
    </xdr:from>
    <xdr:to>
      <xdr:col>1</xdr:col>
      <xdr:colOff>1516380</xdr:colOff>
      <xdr:row>10</xdr:row>
      <xdr:rowOff>153306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341630</xdr:colOff>
      <xdr:row>10</xdr:row>
      <xdr:rowOff>148770</xdr:rowOff>
    </xdr:from>
    <xdr:to>
      <xdr:col>1</xdr:col>
      <xdr:colOff>1516380</xdr:colOff>
      <xdr:row>11</xdr:row>
      <xdr:rowOff>169090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341630</xdr:colOff>
      <xdr:row>11</xdr:row>
      <xdr:rowOff>164554</xdr:rowOff>
    </xdr:from>
    <xdr:to>
      <xdr:col>1</xdr:col>
      <xdr:colOff>1516380</xdr:colOff>
      <xdr:row>12</xdr:row>
      <xdr:rowOff>184874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341630</xdr:colOff>
      <xdr:row>12</xdr:row>
      <xdr:rowOff>180340</xdr:rowOff>
    </xdr:from>
    <xdr:to>
      <xdr:col>1</xdr:col>
      <xdr:colOff>1516380</xdr:colOff>
      <xdr:row>13</xdr:row>
      <xdr:rowOff>200660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74930</xdr:colOff>
      <xdr:row>12</xdr:row>
      <xdr:rowOff>173990</xdr:rowOff>
    </xdr:from>
    <xdr:to>
      <xdr:col>1</xdr:col>
      <xdr:colOff>326930</xdr:colOff>
      <xdr:row>13</xdr:row>
      <xdr:rowOff>103410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10</xdr:row>
      <xdr:rowOff>188100</xdr:rowOff>
    </xdr:from>
    <xdr:to>
      <xdr:col>1</xdr:col>
      <xdr:colOff>326930</xdr:colOff>
      <xdr:row>11</xdr:row>
      <xdr:rowOff>117520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11</xdr:row>
      <xdr:rowOff>180620</xdr:rowOff>
    </xdr:from>
    <xdr:to>
      <xdr:col>1</xdr:col>
      <xdr:colOff>326930</xdr:colOff>
      <xdr:row>12</xdr:row>
      <xdr:rowOff>110040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9</xdr:row>
      <xdr:rowOff>124880</xdr:rowOff>
    </xdr:from>
    <xdr:to>
      <xdr:col>1</xdr:col>
      <xdr:colOff>326930</xdr:colOff>
      <xdr:row>10</xdr:row>
      <xdr:rowOff>56840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6</xdr:row>
      <xdr:rowOff>86920</xdr:rowOff>
    </xdr:from>
    <xdr:to>
      <xdr:col>1</xdr:col>
      <xdr:colOff>326930</xdr:colOff>
      <xdr:row>7</xdr:row>
      <xdr:rowOff>18880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7</xdr:row>
      <xdr:rowOff>60390</xdr:rowOff>
    </xdr:from>
    <xdr:to>
      <xdr:col>1</xdr:col>
      <xdr:colOff>326930</xdr:colOff>
      <xdr:row>7</xdr:row>
      <xdr:rowOff>312390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8</xdr:row>
      <xdr:rowOff>92710</xdr:rowOff>
    </xdr:from>
    <xdr:to>
      <xdr:col>1</xdr:col>
      <xdr:colOff>326930</xdr:colOff>
      <xdr:row>9</xdr:row>
      <xdr:rowOff>24670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114300</xdr:colOff>
      <xdr:row>1</xdr:row>
      <xdr:rowOff>13970</xdr:rowOff>
    </xdr:from>
    <xdr:to>
      <xdr:col>10</xdr:col>
      <xdr:colOff>30480</xdr:colOff>
      <xdr:row>3</xdr:row>
      <xdr:rowOff>41910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544830</xdr:colOff>
      <xdr:row>1</xdr:row>
      <xdr:rowOff>109220</xdr:rowOff>
    </xdr:from>
    <xdr:to>
      <xdr:col>1</xdr:col>
      <xdr:colOff>1097280</xdr:colOff>
      <xdr:row>3</xdr:row>
      <xdr:rowOff>19050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30480</xdr:colOff>
      <xdr:row>2</xdr:row>
      <xdr:rowOff>288290</xdr:rowOff>
    </xdr:from>
    <xdr:to>
      <xdr:col>1</xdr:col>
      <xdr:colOff>1573530</xdr:colOff>
      <xdr:row>4</xdr:row>
      <xdr:rowOff>271780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341630</xdr:colOff>
      <xdr:row>5</xdr:row>
      <xdr:rowOff>69850</xdr:rowOff>
    </xdr:from>
    <xdr:to>
      <xdr:col>1</xdr:col>
      <xdr:colOff>1516380</xdr:colOff>
      <xdr:row>6</xdr:row>
      <xdr:rowOff>90170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74930</xdr:colOff>
      <xdr:row>5</xdr:row>
      <xdr:rowOff>57150</xdr:rowOff>
    </xdr:from>
    <xdr:to>
      <xdr:col>1</xdr:col>
      <xdr:colOff>405130</xdr:colOff>
      <xdr:row>6</xdr:row>
      <xdr:rowOff>64770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341630</xdr:colOff>
      <xdr:row>6</xdr:row>
      <xdr:rowOff>85634</xdr:rowOff>
    </xdr:from>
    <xdr:to>
      <xdr:col>1</xdr:col>
      <xdr:colOff>1516380</xdr:colOff>
      <xdr:row>7</xdr:row>
      <xdr:rowOff>105954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341630</xdr:colOff>
      <xdr:row>7</xdr:row>
      <xdr:rowOff>101418</xdr:rowOff>
    </xdr:from>
    <xdr:to>
      <xdr:col>1</xdr:col>
      <xdr:colOff>1516380</xdr:colOff>
      <xdr:row>8</xdr:row>
      <xdr:rowOff>121738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341630</xdr:colOff>
      <xdr:row>8</xdr:row>
      <xdr:rowOff>117202</xdr:rowOff>
    </xdr:from>
    <xdr:to>
      <xdr:col>1</xdr:col>
      <xdr:colOff>1516380</xdr:colOff>
      <xdr:row>9</xdr:row>
      <xdr:rowOff>137522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341630</xdr:colOff>
      <xdr:row>9</xdr:row>
      <xdr:rowOff>132986</xdr:rowOff>
    </xdr:from>
    <xdr:to>
      <xdr:col>1</xdr:col>
      <xdr:colOff>1516380</xdr:colOff>
      <xdr:row>10</xdr:row>
      <xdr:rowOff>153306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341630</xdr:colOff>
      <xdr:row>10</xdr:row>
      <xdr:rowOff>148770</xdr:rowOff>
    </xdr:from>
    <xdr:to>
      <xdr:col>1</xdr:col>
      <xdr:colOff>1516380</xdr:colOff>
      <xdr:row>11</xdr:row>
      <xdr:rowOff>169090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341630</xdr:colOff>
      <xdr:row>11</xdr:row>
      <xdr:rowOff>164554</xdr:rowOff>
    </xdr:from>
    <xdr:to>
      <xdr:col>1</xdr:col>
      <xdr:colOff>1516380</xdr:colOff>
      <xdr:row>12</xdr:row>
      <xdr:rowOff>184874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341630</xdr:colOff>
      <xdr:row>12</xdr:row>
      <xdr:rowOff>180340</xdr:rowOff>
    </xdr:from>
    <xdr:to>
      <xdr:col>1</xdr:col>
      <xdr:colOff>1516380</xdr:colOff>
      <xdr:row>13</xdr:row>
      <xdr:rowOff>200660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74930</xdr:colOff>
      <xdr:row>12</xdr:row>
      <xdr:rowOff>173990</xdr:rowOff>
    </xdr:from>
    <xdr:to>
      <xdr:col>1</xdr:col>
      <xdr:colOff>326930</xdr:colOff>
      <xdr:row>13</xdr:row>
      <xdr:rowOff>103410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10</xdr:row>
      <xdr:rowOff>188100</xdr:rowOff>
    </xdr:from>
    <xdr:to>
      <xdr:col>1</xdr:col>
      <xdr:colOff>326930</xdr:colOff>
      <xdr:row>11</xdr:row>
      <xdr:rowOff>117520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11</xdr:row>
      <xdr:rowOff>180620</xdr:rowOff>
    </xdr:from>
    <xdr:to>
      <xdr:col>1</xdr:col>
      <xdr:colOff>326930</xdr:colOff>
      <xdr:row>12</xdr:row>
      <xdr:rowOff>110040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9</xdr:row>
      <xdr:rowOff>124880</xdr:rowOff>
    </xdr:from>
    <xdr:to>
      <xdr:col>1</xdr:col>
      <xdr:colOff>326930</xdr:colOff>
      <xdr:row>10</xdr:row>
      <xdr:rowOff>56840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6</xdr:row>
      <xdr:rowOff>86920</xdr:rowOff>
    </xdr:from>
    <xdr:to>
      <xdr:col>1</xdr:col>
      <xdr:colOff>326930</xdr:colOff>
      <xdr:row>7</xdr:row>
      <xdr:rowOff>18880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7</xdr:row>
      <xdr:rowOff>60390</xdr:rowOff>
    </xdr:from>
    <xdr:to>
      <xdr:col>1</xdr:col>
      <xdr:colOff>326930</xdr:colOff>
      <xdr:row>7</xdr:row>
      <xdr:rowOff>312390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8</xdr:row>
      <xdr:rowOff>92710</xdr:rowOff>
    </xdr:from>
    <xdr:to>
      <xdr:col>1</xdr:col>
      <xdr:colOff>326930</xdr:colOff>
      <xdr:row>9</xdr:row>
      <xdr:rowOff>24670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114300</xdr:colOff>
      <xdr:row>1</xdr:row>
      <xdr:rowOff>13970</xdr:rowOff>
    </xdr:from>
    <xdr:to>
      <xdr:col>10</xdr:col>
      <xdr:colOff>152400</xdr:colOff>
      <xdr:row>3</xdr:row>
      <xdr:rowOff>41910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544830</xdr:colOff>
      <xdr:row>1</xdr:row>
      <xdr:rowOff>109220</xdr:rowOff>
    </xdr:from>
    <xdr:to>
      <xdr:col>1</xdr:col>
      <xdr:colOff>1097280</xdr:colOff>
      <xdr:row>3</xdr:row>
      <xdr:rowOff>19050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30480</xdr:colOff>
      <xdr:row>2</xdr:row>
      <xdr:rowOff>288290</xdr:rowOff>
    </xdr:from>
    <xdr:to>
      <xdr:col>1</xdr:col>
      <xdr:colOff>1573530</xdr:colOff>
      <xdr:row>4</xdr:row>
      <xdr:rowOff>271780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341630</xdr:colOff>
      <xdr:row>5</xdr:row>
      <xdr:rowOff>69850</xdr:rowOff>
    </xdr:from>
    <xdr:to>
      <xdr:col>1</xdr:col>
      <xdr:colOff>1516380</xdr:colOff>
      <xdr:row>6</xdr:row>
      <xdr:rowOff>90170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74930</xdr:colOff>
      <xdr:row>5</xdr:row>
      <xdr:rowOff>57150</xdr:rowOff>
    </xdr:from>
    <xdr:to>
      <xdr:col>1</xdr:col>
      <xdr:colOff>405130</xdr:colOff>
      <xdr:row>6</xdr:row>
      <xdr:rowOff>64770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341630</xdr:colOff>
      <xdr:row>6</xdr:row>
      <xdr:rowOff>85634</xdr:rowOff>
    </xdr:from>
    <xdr:to>
      <xdr:col>1</xdr:col>
      <xdr:colOff>1516380</xdr:colOff>
      <xdr:row>7</xdr:row>
      <xdr:rowOff>105954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341630</xdr:colOff>
      <xdr:row>7</xdr:row>
      <xdr:rowOff>101418</xdr:rowOff>
    </xdr:from>
    <xdr:to>
      <xdr:col>1</xdr:col>
      <xdr:colOff>1516380</xdr:colOff>
      <xdr:row>8</xdr:row>
      <xdr:rowOff>121738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341630</xdr:colOff>
      <xdr:row>8</xdr:row>
      <xdr:rowOff>117202</xdr:rowOff>
    </xdr:from>
    <xdr:to>
      <xdr:col>1</xdr:col>
      <xdr:colOff>1516380</xdr:colOff>
      <xdr:row>9</xdr:row>
      <xdr:rowOff>137522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341630</xdr:colOff>
      <xdr:row>9</xdr:row>
      <xdr:rowOff>132986</xdr:rowOff>
    </xdr:from>
    <xdr:to>
      <xdr:col>1</xdr:col>
      <xdr:colOff>1516380</xdr:colOff>
      <xdr:row>10</xdr:row>
      <xdr:rowOff>153306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341630</xdr:colOff>
      <xdr:row>10</xdr:row>
      <xdr:rowOff>148770</xdr:rowOff>
    </xdr:from>
    <xdr:to>
      <xdr:col>1</xdr:col>
      <xdr:colOff>1516380</xdr:colOff>
      <xdr:row>11</xdr:row>
      <xdr:rowOff>169090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341630</xdr:colOff>
      <xdr:row>11</xdr:row>
      <xdr:rowOff>164554</xdr:rowOff>
    </xdr:from>
    <xdr:to>
      <xdr:col>1</xdr:col>
      <xdr:colOff>1516380</xdr:colOff>
      <xdr:row>12</xdr:row>
      <xdr:rowOff>184874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341630</xdr:colOff>
      <xdr:row>12</xdr:row>
      <xdr:rowOff>180340</xdr:rowOff>
    </xdr:from>
    <xdr:to>
      <xdr:col>1</xdr:col>
      <xdr:colOff>1516380</xdr:colOff>
      <xdr:row>13</xdr:row>
      <xdr:rowOff>200660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74930</xdr:colOff>
      <xdr:row>12</xdr:row>
      <xdr:rowOff>173990</xdr:rowOff>
    </xdr:from>
    <xdr:to>
      <xdr:col>1</xdr:col>
      <xdr:colOff>326930</xdr:colOff>
      <xdr:row>13</xdr:row>
      <xdr:rowOff>103410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10</xdr:row>
      <xdr:rowOff>188100</xdr:rowOff>
    </xdr:from>
    <xdr:to>
      <xdr:col>1</xdr:col>
      <xdr:colOff>326930</xdr:colOff>
      <xdr:row>11</xdr:row>
      <xdr:rowOff>117520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11</xdr:row>
      <xdr:rowOff>180620</xdr:rowOff>
    </xdr:from>
    <xdr:to>
      <xdr:col>1</xdr:col>
      <xdr:colOff>326930</xdr:colOff>
      <xdr:row>12</xdr:row>
      <xdr:rowOff>110040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9</xdr:row>
      <xdr:rowOff>124880</xdr:rowOff>
    </xdr:from>
    <xdr:to>
      <xdr:col>1</xdr:col>
      <xdr:colOff>326930</xdr:colOff>
      <xdr:row>10</xdr:row>
      <xdr:rowOff>56840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6</xdr:row>
      <xdr:rowOff>86920</xdr:rowOff>
    </xdr:from>
    <xdr:to>
      <xdr:col>1</xdr:col>
      <xdr:colOff>326930</xdr:colOff>
      <xdr:row>7</xdr:row>
      <xdr:rowOff>18880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7</xdr:row>
      <xdr:rowOff>60390</xdr:rowOff>
    </xdr:from>
    <xdr:to>
      <xdr:col>1</xdr:col>
      <xdr:colOff>326930</xdr:colOff>
      <xdr:row>7</xdr:row>
      <xdr:rowOff>312390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8</xdr:row>
      <xdr:rowOff>92710</xdr:rowOff>
    </xdr:from>
    <xdr:to>
      <xdr:col>1</xdr:col>
      <xdr:colOff>326930</xdr:colOff>
      <xdr:row>9</xdr:row>
      <xdr:rowOff>24670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114300</xdr:colOff>
      <xdr:row>1</xdr:row>
      <xdr:rowOff>13970</xdr:rowOff>
    </xdr:from>
    <xdr:to>
      <xdr:col>12</xdr:col>
      <xdr:colOff>12700</xdr:colOff>
      <xdr:row>3</xdr:row>
      <xdr:rowOff>41910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544830</xdr:colOff>
      <xdr:row>1</xdr:row>
      <xdr:rowOff>109220</xdr:rowOff>
    </xdr:from>
    <xdr:to>
      <xdr:col>1</xdr:col>
      <xdr:colOff>1097280</xdr:colOff>
      <xdr:row>3</xdr:row>
      <xdr:rowOff>19050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30480</xdr:colOff>
      <xdr:row>2</xdr:row>
      <xdr:rowOff>288290</xdr:rowOff>
    </xdr:from>
    <xdr:to>
      <xdr:col>1</xdr:col>
      <xdr:colOff>1573530</xdr:colOff>
      <xdr:row>4</xdr:row>
      <xdr:rowOff>271780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341630</xdr:colOff>
      <xdr:row>5</xdr:row>
      <xdr:rowOff>69850</xdr:rowOff>
    </xdr:from>
    <xdr:to>
      <xdr:col>1</xdr:col>
      <xdr:colOff>1516380</xdr:colOff>
      <xdr:row>6</xdr:row>
      <xdr:rowOff>90170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74930</xdr:colOff>
      <xdr:row>5</xdr:row>
      <xdr:rowOff>57150</xdr:rowOff>
    </xdr:from>
    <xdr:to>
      <xdr:col>1</xdr:col>
      <xdr:colOff>405130</xdr:colOff>
      <xdr:row>6</xdr:row>
      <xdr:rowOff>64770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341630</xdr:colOff>
      <xdr:row>6</xdr:row>
      <xdr:rowOff>85634</xdr:rowOff>
    </xdr:from>
    <xdr:to>
      <xdr:col>1</xdr:col>
      <xdr:colOff>1516380</xdr:colOff>
      <xdr:row>7</xdr:row>
      <xdr:rowOff>105954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341630</xdr:colOff>
      <xdr:row>7</xdr:row>
      <xdr:rowOff>101418</xdr:rowOff>
    </xdr:from>
    <xdr:to>
      <xdr:col>1</xdr:col>
      <xdr:colOff>1516380</xdr:colOff>
      <xdr:row>8</xdr:row>
      <xdr:rowOff>121738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341630</xdr:colOff>
      <xdr:row>8</xdr:row>
      <xdr:rowOff>117202</xdr:rowOff>
    </xdr:from>
    <xdr:to>
      <xdr:col>1</xdr:col>
      <xdr:colOff>1516380</xdr:colOff>
      <xdr:row>9</xdr:row>
      <xdr:rowOff>137522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341630</xdr:colOff>
      <xdr:row>9</xdr:row>
      <xdr:rowOff>132986</xdr:rowOff>
    </xdr:from>
    <xdr:to>
      <xdr:col>1</xdr:col>
      <xdr:colOff>1516380</xdr:colOff>
      <xdr:row>10</xdr:row>
      <xdr:rowOff>153306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341630</xdr:colOff>
      <xdr:row>10</xdr:row>
      <xdr:rowOff>148770</xdr:rowOff>
    </xdr:from>
    <xdr:to>
      <xdr:col>1</xdr:col>
      <xdr:colOff>1516380</xdr:colOff>
      <xdr:row>11</xdr:row>
      <xdr:rowOff>169090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341630</xdr:colOff>
      <xdr:row>11</xdr:row>
      <xdr:rowOff>164554</xdr:rowOff>
    </xdr:from>
    <xdr:to>
      <xdr:col>1</xdr:col>
      <xdr:colOff>1516380</xdr:colOff>
      <xdr:row>12</xdr:row>
      <xdr:rowOff>184874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341630</xdr:colOff>
      <xdr:row>12</xdr:row>
      <xdr:rowOff>180340</xdr:rowOff>
    </xdr:from>
    <xdr:to>
      <xdr:col>1</xdr:col>
      <xdr:colOff>1516380</xdr:colOff>
      <xdr:row>13</xdr:row>
      <xdr:rowOff>200660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74930</xdr:colOff>
      <xdr:row>12</xdr:row>
      <xdr:rowOff>173990</xdr:rowOff>
    </xdr:from>
    <xdr:to>
      <xdr:col>1</xdr:col>
      <xdr:colOff>326930</xdr:colOff>
      <xdr:row>13</xdr:row>
      <xdr:rowOff>103410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10</xdr:row>
      <xdr:rowOff>188100</xdr:rowOff>
    </xdr:from>
    <xdr:to>
      <xdr:col>1</xdr:col>
      <xdr:colOff>326930</xdr:colOff>
      <xdr:row>11</xdr:row>
      <xdr:rowOff>117520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11</xdr:row>
      <xdr:rowOff>180620</xdr:rowOff>
    </xdr:from>
    <xdr:to>
      <xdr:col>1</xdr:col>
      <xdr:colOff>326930</xdr:colOff>
      <xdr:row>12</xdr:row>
      <xdr:rowOff>110040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9</xdr:row>
      <xdr:rowOff>124880</xdr:rowOff>
    </xdr:from>
    <xdr:to>
      <xdr:col>1</xdr:col>
      <xdr:colOff>326930</xdr:colOff>
      <xdr:row>10</xdr:row>
      <xdr:rowOff>56840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6</xdr:row>
      <xdr:rowOff>86920</xdr:rowOff>
    </xdr:from>
    <xdr:to>
      <xdr:col>1</xdr:col>
      <xdr:colOff>326930</xdr:colOff>
      <xdr:row>7</xdr:row>
      <xdr:rowOff>18880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7</xdr:row>
      <xdr:rowOff>60390</xdr:rowOff>
    </xdr:from>
    <xdr:to>
      <xdr:col>1</xdr:col>
      <xdr:colOff>326930</xdr:colOff>
      <xdr:row>7</xdr:row>
      <xdr:rowOff>312390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74930</xdr:colOff>
      <xdr:row>8</xdr:row>
      <xdr:rowOff>92710</xdr:rowOff>
    </xdr:from>
    <xdr:to>
      <xdr:col>1</xdr:col>
      <xdr:colOff>326930</xdr:colOff>
      <xdr:row>9</xdr:row>
      <xdr:rowOff>24670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2</xdr:col>
      <xdr:colOff>114300</xdr:colOff>
      <xdr:row>1</xdr:row>
      <xdr:rowOff>13970</xdr:rowOff>
    </xdr:from>
    <xdr:to>
      <xdr:col>12</xdr:col>
      <xdr:colOff>44450</xdr:colOff>
      <xdr:row>3</xdr:row>
      <xdr:rowOff>41910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42">
      <sharedItems containsMixedTypes="1" containsNumber="1" minValue="408" maxValue="62400"/>
    </cacheField>
    <cacheField name="Amount" numFmtId="42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42">
      <sharedItems containsMixedTypes="1" containsNumber="1" containsInteger="1" minValue="200" maxValue="52000"/>
    </cacheField>
    <cacheField name="Amount" numFmtId="42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42">
      <sharedItems containsSemiMixedTypes="0" containsString="0" containsNumber="1" containsInteger="1" minValue="200" maxValue="52000"/>
    </cacheField>
    <cacheField name="Selling Price" numFmtId="42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16"/>
    <n v="14"/>
    <n v="41400"/>
    <n v="5796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2"/>
    <n v="4"/>
    <n v="28200"/>
    <n v="1128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2"/>
    <n v="4"/>
    <n v="28200"/>
    <n v="112800"/>
  </r>
  <r>
    <n v="103"/>
    <x v="0"/>
    <s v="N1001"/>
    <x v="6"/>
    <d v="2024-01-08T00:00:00"/>
    <n v="36"/>
    <n v="4"/>
    <n v="1176"/>
    <n v="4704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42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42" showAll="0"/>
    <pivotField numFmtId="42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6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42" showAll="0"/>
    <pivotField numFmtId="42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0"/>
  <sheetViews>
    <sheetView showGridLines="0" showRowColHeaders="0" tabSelected="1" zoomScale="66" zoomScaleNormal="66" workbookViewId="0"/>
  </sheetViews>
  <sheetFormatPr defaultColWidth="8.77734375" defaultRowHeight="25.2" x14ac:dyDescent="0.45"/>
  <cols>
    <col min="1" max="1" width="1.609375" style="1" customWidth="1"/>
    <col min="2" max="2" width="14.44140625" customWidth="1"/>
    <col min="3" max="3" width="1.71875" style="1" customWidth="1"/>
    <col min="4" max="7" width="8.77734375" style="1"/>
    <col min="8" max="8" width="14.38671875" style="1" customWidth="1"/>
    <col min="9" max="9" width="25.77734375" style="1" customWidth="1"/>
    <col min="10" max="16384" width="8.77734375" style="1"/>
  </cols>
  <sheetData>
    <row r="1" spans="2:15" x14ac:dyDescent="0.45">
      <c r="B1" s="1"/>
    </row>
    <row r="2" spans="2:15" x14ac:dyDescent="0.45">
      <c r="B2" s="13"/>
      <c r="O2" s="2"/>
    </row>
    <row r="3" spans="2:15" x14ac:dyDescent="0.45">
      <c r="B3" s="14"/>
    </row>
    <row r="4" spans="2:15" x14ac:dyDescent="0.45">
      <c r="B4" s="14"/>
    </row>
    <row r="5" spans="2:15" x14ac:dyDescent="0.45">
      <c r="B5" s="14"/>
    </row>
    <row r="6" spans="2:15" x14ac:dyDescent="0.45">
      <c r="B6" s="14"/>
    </row>
    <row r="7" spans="2:15" x14ac:dyDescent="0.45">
      <c r="B7" s="14"/>
      <c r="I7" s="18" t="s">
        <v>79</v>
      </c>
    </row>
    <row r="8" spans="2:15" x14ac:dyDescent="0.45">
      <c r="B8" s="14"/>
      <c r="I8" s="16" t="str" cm="1">
        <f t="array" ref="I8:I11">_xlfn._xlws.FILTER(Table7[notifications],Table7[notifications]&lt;&gt;"")</f>
        <v>📞 Smart Watch Needs To Re-Order ! PH. 9812xxxxxx</v>
      </c>
    </row>
    <row r="9" spans="2:15" x14ac:dyDescent="0.45">
      <c r="B9" s="14"/>
      <c r="I9" s="16" t="str">
        <v>📞 Laptop HP xyz i5 Needs To Re-Order ! PH. 9812xxxxxx</v>
      </c>
    </row>
    <row r="10" spans="2:15" x14ac:dyDescent="0.45">
      <c r="B10" s="14" t="s">
        <v>0</v>
      </c>
      <c r="I10" s="16" t="str">
        <v>📞 Speakers Needs To Re-Order ! PH. 9814xxxxxx</v>
      </c>
    </row>
    <row r="11" spans="2:15" x14ac:dyDescent="0.45">
      <c r="B11" s="14"/>
      <c r="I11" s="16" t="str">
        <v>📞 Tablets Needs To Re-Order ! PH. 9814xxxxxx</v>
      </c>
    </row>
    <row r="12" spans="2:15" x14ac:dyDescent="0.45">
      <c r="B12" s="14"/>
      <c r="I12" s="16"/>
    </row>
    <row r="13" spans="2:15" x14ac:dyDescent="0.45">
      <c r="B13" s="14"/>
      <c r="I13" s="16"/>
    </row>
    <row r="14" spans="2:15" x14ac:dyDescent="0.45">
      <c r="B14" s="14"/>
      <c r="I14" s="16"/>
    </row>
    <row r="15" spans="2:15" x14ac:dyDescent="0.45">
      <c r="B15" s="14"/>
      <c r="I15" s="16"/>
    </row>
    <row r="16" spans="2:15" x14ac:dyDescent="0.45">
      <c r="B16" s="14"/>
      <c r="I16" s="16"/>
    </row>
    <row r="17" spans="2:9" x14ac:dyDescent="0.45">
      <c r="B17" s="14"/>
      <c r="I17" s="16"/>
    </row>
    <row r="18" spans="2:9" x14ac:dyDescent="0.45">
      <c r="B18" s="14"/>
      <c r="I18" s="16"/>
    </row>
    <row r="19" spans="2:9" x14ac:dyDescent="0.45">
      <c r="B19" s="15"/>
      <c r="I19" s="17"/>
    </row>
    <row r="20" spans="2:9" x14ac:dyDescent="0.45">
      <c r="B20" s="8"/>
      <c r="C20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5.2" x14ac:dyDescent="0.45"/>
  <cols>
    <col min="1" max="1" width="13.0546875" customWidth="1"/>
    <col min="3" max="3" width="13.0546875" customWidth="1"/>
    <col min="5" max="5" width="13.6640625" customWidth="1"/>
    <col min="6" max="6" width="11.44140625" customWidth="1"/>
  </cols>
  <sheetData>
    <row r="2" spans="1:6" x14ac:dyDescent="0.45">
      <c r="A2" t="s">
        <v>80</v>
      </c>
      <c r="C2" t="s">
        <v>81</v>
      </c>
      <c r="E2" s="11" t="s">
        <v>91</v>
      </c>
      <c r="F2" t="s">
        <v>84</v>
      </c>
    </row>
    <row r="3" spans="1:6" x14ac:dyDescent="0.45">
      <c r="A3">
        <v>7</v>
      </c>
      <c r="C3">
        <f>GETPIVOTDATA("Name",$A$2)</f>
        <v>7</v>
      </c>
      <c r="E3" s="12" t="s">
        <v>8</v>
      </c>
      <c r="F3" s="9">
        <v>252000</v>
      </c>
    </row>
    <row r="4" spans="1:6" x14ac:dyDescent="0.45">
      <c r="E4" s="12" t="s">
        <v>20</v>
      </c>
      <c r="F4" s="9">
        <v>362400</v>
      </c>
    </row>
    <row r="5" spans="1:6" x14ac:dyDescent="0.45">
      <c r="A5" t="s">
        <v>82</v>
      </c>
      <c r="C5" t="s">
        <v>83</v>
      </c>
      <c r="E5" s="12" t="s">
        <v>17</v>
      </c>
      <c r="F5" s="9">
        <v>405096</v>
      </c>
    </row>
    <row r="6" spans="1:6" x14ac:dyDescent="0.45">
      <c r="A6">
        <v>10</v>
      </c>
      <c r="C6">
        <f>GETPIVOTDATA("Product Name",$A$5)</f>
        <v>10</v>
      </c>
      <c r="E6" s="12" t="s">
        <v>11</v>
      </c>
      <c r="F6" s="9">
        <v>579600</v>
      </c>
    </row>
    <row r="7" spans="1:6" x14ac:dyDescent="0.45">
      <c r="E7" s="12" t="s">
        <v>14</v>
      </c>
      <c r="F7" s="9">
        <v>1400292</v>
      </c>
    </row>
    <row r="8" spans="1:6" x14ac:dyDescent="0.45">
      <c r="A8" t="s">
        <v>84</v>
      </c>
      <c r="C8" t="s">
        <v>85</v>
      </c>
      <c r="E8" s="12" t="s">
        <v>92</v>
      </c>
      <c r="F8" s="9">
        <v>2999388</v>
      </c>
    </row>
    <row r="9" spans="1:6" x14ac:dyDescent="0.45">
      <c r="A9" s="9">
        <v>5543995</v>
      </c>
      <c r="C9" s="10">
        <f>GETPIVOTDATA("Amount",$A$8)</f>
        <v>5543995</v>
      </c>
    </row>
    <row r="11" spans="1:6" x14ac:dyDescent="0.45">
      <c r="A11" t="s">
        <v>84</v>
      </c>
      <c r="C11" t="s">
        <v>86</v>
      </c>
    </row>
    <row r="12" spans="1:6" x14ac:dyDescent="0.45">
      <c r="A12" s="9">
        <v>3071877.6</v>
      </c>
      <c r="C12" s="10">
        <f>GETPIVOTDATA("Amount",$A$11)</f>
        <v>3071877.6</v>
      </c>
      <c r="E12" s="11" t="s">
        <v>91</v>
      </c>
      <c r="F12" t="s">
        <v>93</v>
      </c>
    </row>
    <row r="13" spans="1:6" x14ac:dyDescent="0.45">
      <c r="E13" s="12" t="s">
        <v>35</v>
      </c>
      <c r="F13">
        <v>14</v>
      </c>
    </row>
    <row r="14" spans="1:6" x14ac:dyDescent="0.45">
      <c r="E14" s="12" t="s">
        <v>48</v>
      </c>
      <c r="F14">
        <v>37</v>
      </c>
    </row>
    <row r="15" spans="1:6" x14ac:dyDescent="0.45">
      <c r="E15" s="12" t="s">
        <v>54</v>
      </c>
      <c r="F15">
        <v>42</v>
      </c>
    </row>
    <row r="16" spans="1:6" x14ac:dyDescent="0.45">
      <c r="A16" t="s">
        <v>88</v>
      </c>
      <c r="C16" t="s">
        <v>89</v>
      </c>
      <c r="E16" s="12" t="s">
        <v>59</v>
      </c>
      <c r="F16">
        <v>52</v>
      </c>
    </row>
    <row r="17" spans="1:6" x14ac:dyDescent="0.45">
      <c r="A17">
        <v>2984097</v>
      </c>
      <c r="C17" s="10">
        <f>GETPIVOTDATA("Stock Amt.",$A$16)</f>
        <v>2984097</v>
      </c>
      <c r="E17" s="12" t="s">
        <v>41</v>
      </c>
      <c r="F17">
        <v>65</v>
      </c>
    </row>
    <row r="18" spans="1:6" x14ac:dyDescent="0.45">
      <c r="E18" s="12" t="s">
        <v>92</v>
      </c>
      <c r="F18">
        <v>210</v>
      </c>
    </row>
    <row r="19" spans="1:6" x14ac:dyDescent="0.45">
      <c r="C19" t="s">
        <v>90</v>
      </c>
    </row>
    <row r="20" spans="1:6" x14ac:dyDescent="0.45">
      <c r="C20" s="10">
        <f>C12+C17-C9</f>
        <v>511979.59999999963</v>
      </c>
    </row>
    <row r="21" spans="1:6" x14ac:dyDescent="0.45">
      <c r="E21" s="11" t="s">
        <v>91</v>
      </c>
      <c r="F21" t="s">
        <v>94</v>
      </c>
    </row>
    <row r="22" spans="1:6" x14ac:dyDescent="0.45">
      <c r="E22" s="12" t="s">
        <v>51</v>
      </c>
      <c r="F22">
        <v>14</v>
      </c>
    </row>
    <row r="23" spans="1:6" x14ac:dyDescent="0.45">
      <c r="E23" s="12" t="s">
        <v>41</v>
      </c>
      <c r="F23">
        <v>35</v>
      </c>
    </row>
    <row r="24" spans="1:6" x14ac:dyDescent="0.45">
      <c r="E24" s="12" t="s">
        <v>54</v>
      </c>
      <c r="F24">
        <v>13</v>
      </c>
    </row>
    <row r="25" spans="1:6" x14ac:dyDescent="0.45">
      <c r="E25" s="12" t="s">
        <v>35</v>
      </c>
      <c r="F25">
        <v>16</v>
      </c>
    </row>
    <row r="26" spans="1:6" x14ac:dyDescent="0.45">
      <c r="E26" s="12" t="s">
        <v>45</v>
      </c>
      <c r="F26">
        <v>20</v>
      </c>
    </row>
    <row r="27" spans="1:6" x14ac:dyDescent="0.45">
      <c r="E27" s="12" t="s">
        <v>48</v>
      </c>
      <c r="F27">
        <v>13</v>
      </c>
    </row>
    <row r="28" spans="1:6" x14ac:dyDescent="0.45">
      <c r="E28" s="12" t="s">
        <v>31</v>
      </c>
      <c r="F28">
        <v>36</v>
      </c>
    </row>
    <row r="29" spans="1:6" x14ac:dyDescent="0.45">
      <c r="E29" s="12" t="s">
        <v>59</v>
      </c>
      <c r="F29">
        <v>3</v>
      </c>
    </row>
    <row r="30" spans="1:6" x14ac:dyDescent="0.45">
      <c r="E30" s="12" t="s">
        <v>62</v>
      </c>
      <c r="F30">
        <v>32</v>
      </c>
    </row>
    <row r="31" spans="1:6" x14ac:dyDescent="0.45">
      <c r="E31" s="12" t="s">
        <v>38</v>
      </c>
      <c r="F31">
        <v>35</v>
      </c>
    </row>
    <row r="32" spans="1:6" x14ac:dyDescent="0.45">
      <c r="E32" s="12" t="s">
        <v>92</v>
      </c>
      <c r="F32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RowColHeaders="0" zoomScale="90" zoomScaleNormal="100" workbookViewId="0"/>
  </sheetViews>
  <sheetFormatPr defaultColWidth="8.77734375" defaultRowHeight="25.2" x14ac:dyDescent="0.45"/>
  <cols>
    <col min="1" max="1" width="1.609375" style="1" customWidth="1"/>
    <col min="2" max="2" width="14.44140625" customWidth="1"/>
    <col min="3" max="3" width="1.71875" style="1" customWidth="1"/>
    <col min="4" max="4" width="8.77734375" style="1" customWidth="1"/>
    <col min="5" max="8" width="15.609375" style="1" customWidth="1"/>
    <col min="9" max="16384" width="8.77734375" style="1"/>
  </cols>
  <sheetData>
    <row r="1" spans="2:17" x14ac:dyDescent="0.45">
      <c r="B1" s="1"/>
    </row>
    <row r="2" spans="2:17" x14ac:dyDescent="0.45">
      <c r="B2" s="13"/>
      <c r="Q2" s="2"/>
    </row>
    <row r="3" spans="2:17" x14ac:dyDescent="0.45">
      <c r="B3" s="14"/>
    </row>
    <row r="4" spans="2:17" x14ac:dyDescent="0.45">
      <c r="B4" s="14"/>
    </row>
    <row r="5" spans="2:17" x14ac:dyDescent="0.45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 x14ac:dyDescent="0.45">
      <c r="B6" s="14"/>
      <c r="D6" s="3">
        <v>100</v>
      </c>
      <c r="E6" s="4" t="s">
        <v>5</v>
      </c>
      <c r="F6" s="4" t="s">
        <v>6</v>
      </c>
      <c r="G6" s="4" t="s">
        <v>7</v>
      </c>
    </row>
    <row r="7" spans="2:17" x14ac:dyDescent="0.45">
      <c r="B7" s="14"/>
      <c r="D7" s="3">
        <v>101</v>
      </c>
      <c r="E7" s="4" t="s">
        <v>8</v>
      </c>
      <c r="F7" s="4" t="s">
        <v>9</v>
      </c>
      <c r="G7" s="4" t="s">
        <v>10</v>
      </c>
    </row>
    <row r="8" spans="2:17" x14ac:dyDescent="0.45">
      <c r="B8" s="14"/>
      <c r="D8" s="3">
        <v>102</v>
      </c>
      <c r="E8" s="4" t="s">
        <v>11</v>
      </c>
      <c r="F8" s="4" t="s">
        <v>12</v>
      </c>
      <c r="G8" s="4" t="s">
        <v>13</v>
      </c>
    </row>
    <row r="9" spans="2:17" x14ac:dyDescent="0.45">
      <c r="B9" s="14"/>
      <c r="D9" s="3">
        <v>103</v>
      </c>
      <c r="E9" s="4" t="s">
        <v>14</v>
      </c>
      <c r="F9" s="4" t="s">
        <v>15</v>
      </c>
      <c r="G9" s="4" t="s">
        <v>16</v>
      </c>
    </row>
    <row r="10" spans="2:17" x14ac:dyDescent="0.45">
      <c r="B10" s="14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 x14ac:dyDescent="0.45">
      <c r="B11" s="14"/>
      <c r="D11" s="3">
        <v>105</v>
      </c>
      <c r="E11" s="4" t="s">
        <v>20</v>
      </c>
      <c r="F11" s="4" t="s">
        <v>21</v>
      </c>
      <c r="G11" s="4" t="s">
        <v>22</v>
      </c>
    </row>
    <row r="12" spans="2:17" x14ac:dyDescent="0.45">
      <c r="B12" s="14"/>
      <c r="D12" s="3">
        <v>106</v>
      </c>
      <c r="E12" s="4" t="s">
        <v>23</v>
      </c>
      <c r="F12" s="4" t="s">
        <v>24</v>
      </c>
      <c r="G12" s="4" t="s">
        <v>25</v>
      </c>
    </row>
    <row r="13" spans="2:17" x14ac:dyDescent="0.45">
      <c r="B13" s="14"/>
    </row>
    <row r="14" spans="2:17" x14ac:dyDescent="0.45">
      <c r="B14" s="14"/>
    </row>
    <row r="15" spans="2:17" x14ac:dyDescent="0.45">
      <c r="B15" s="14"/>
    </row>
    <row r="16" spans="2:17" x14ac:dyDescent="0.45">
      <c r="B16" s="14"/>
    </row>
    <row r="17" spans="2:2" x14ac:dyDescent="0.45">
      <c r="B17" s="14"/>
    </row>
    <row r="18" spans="2:2" x14ac:dyDescent="0.45">
      <c r="B18" s="14"/>
    </row>
    <row r="19" spans="2:2" x14ac:dyDescent="0.45">
      <c r="B19" s="15"/>
    </row>
    <row r="20" spans="2:2" x14ac:dyDescent="0.45">
      <c r="B20" s="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zoomScale="73" workbookViewId="0"/>
  </sheetViews>
  <sheetFormatPr defaultColWidth="8.77734375" defaultRowHeight="25.2" x14ac:dyDescent="0.45"/>
  <cols>
    <col min="1" max="1" width="1.609375" style="1" customWidth="1"/>
    <col min="2" max="2" width="14.44140625" customWidth="1"/>
    <col min="3" max="3" width="1.71875" style="1" customWidth="1"/>
    <col min="4" max="4" width="8.77734375" style="1"/>
    <col min="5" max="8" width="13.77734375" style="1" customWidth="1"/>
    <col min="9" max="16384" width="8.77734375" style="1"/>
  </cols>
  <sheetData>
    <row r="1" spans="2:17" x14ac:dyDescent="0.45">
      <c r="B1" s="1"/>
    </row>
    <row r="2" spans="2:17" x14ac:dyDescent="0.45">
      <c r="B2" s="13"/>
      <c r="Q2" s="2"/>
    </row>
    <row r="3" spans="2:17" x14ac:dyDescent="0.45">
      <c r="B3" s="14"/>
    </row>
    <row r="4" spans="2:17" x14ac:dyDescent="0.45">
      <c r="B4" s="14"/>
    </row>
    <row r="5" spans="2:17" x14ac:dyDescent="0.45">
      <c r="B5" s="14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 x14ac:dyDescent="0.45">
      <c r="B6" s="14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 x14ac:dyDescent="0.45">
      <c r="B7" s="14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 x14ac:dyDescent="0.45">
      <c r="B8" s="14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 x14ac:dyDescent="0.45">
      <c r="B9" s="14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 x14ac:dyDescent="0.45">
      <c r="B10" s="14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 x14ac:dyDescent="0.45">
      <c r="B11" s="14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 x14ac:dyDescent="0.45">
      <c r="B12" s="14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 x14ac:dyDescent="0.45">
      <c r="B13" s="14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 x14ac:dyDescent="0.45">
      <c r="B14" s="14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 x14ac:dyDescent="0.45">
      <c r="B15" s="14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 x14ac:dyDescent="0.45">
      <c r="B16" s="14"/>
    </row>
    <row r="17" spans="2:2" x14ac:dyDescent="0.45">
      <c r="B17" s="14"/>
    </row>
    <row r="18" spans="2:2" x14ac:dyDescent="0.45">
      <c r="B18" s="14"/>
    </row>
    <row r="19" spans="2:2" x14ac:dyDescent="0.45">
      <c r="B19" s="15"/>
    </row>
    <row r="20" spans="2:2" x14ac:dyDescent="0.45">
      <c r="B20" s="8"/>
    </row>
    <row r="21" spans="2:2" x14ac:dyDescent="0.45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RowColHeaders="0" zoomScale="65" workbookViewId="0"/>
  </sheetViews>
  <sheetFormatPr defaultColWidth="8.77734375" defaultRowHeight="25.2" x14ac:dyDescent="0.45"/>
  <cols>
    <col min="1" max="1" width="1.609375" style="1" customWidth="1"/>
    <col min="2" max="2" width="14.44140625" customWidth="1"/>
    <col min="3" max="3" width="1.71875" style="1" customWidth="1"/>
    <col min="4" max="4" width="8.77734375" style="1"/>
    <col min="5" max="5" width="15.71875" style="1" customWidth="1"/>
    <col min="6" max="6" width="9.609375" style="1" customWidth="1"/>
    <col min="7" max="7" width="9.77734375" style="1" customWidth="1"/>
    <col min="8" max="16384" width="8.77734375" style="1"/>
  </cols>
  <sheetData>
    <row r="1" spans="2:17" x14ac:dyDescent="0.45">
      <c r="B1" s="1"/>
    </row>
    <row r="2" spans="2:17" x14ac:dyDescent="0.45">
      <c r="B2" s="13"/>
      <c r="Q2" s="2"/>
    </row>
    <row r="3" spans="2:17" x14ac:dyDescent="0.45">
      <c r="B3" s="14"/>
    </row>
    <row r="4" spans="2:17" x14ac:dyDescent="0.45">
      <c r="B4" s="14"/>
    </row>
    <row r="5" spans="2:17" x14ac:dyDescent="0.45">
      <c r="B5" s="14"/>
      <c r="D5" s="4" t="s">
        <v>26</v>
      </c>
      <c r="E5" s="4" t="s">
        <v>27</v>
      </c>
      <c r="F5" s="4" t="s">
        <v>64</v>
      </c>
      <c r="G5" s="4" t="s">
        <v>65</v>
      </c>
    </row>
    <row r="6" spans="2:17" x14ac:dyDescent="0.45">
      <c r="B6" s="14"/>
      <c r="D6" s="4" t="s">
        <v>30</v>
      </c>
      <c r="E6" s="4" t="s">
        <v>31</v>
      </c>
      <c r="F6" s="5">
        <v>980</v>
      </c>
      <c r="G6" s="5">
        <v>1176</v>
      </c>
    </row>
    <row r="7" spans="2:17" x14ac:dyDescent="0.45">
      <c r="B7" s="14"/>
      <c r="D7" s="4" t="s">
        <v>34</v>
      </c>
      <c r="E7" s="4" t="s">
        <v>35</v>
      </c>
      <c r="F7" s="5">
        <v>34500</v>
      </c>
      <c r="G7" s="5">
        <v>41400</v>
      </c>
    </row>
    <row r="8" spans="2:17" x14ac:dyDescent="0.45">
      <c r="B8" s="14"/>
      <c r="D8" s="4" t="s">
        <v>37</v>
      </c>
      <c r="E8" s="4" t="s">
        <v>38</v>
      </c>
      <c r="F8" s="5">
        <v>4600</v>
      </c>
      <c r="G8" s="5">
        <v>5520</v>
      </c>
    </row>
    <row r="9" spans="2:17" x14ac:dyDescent="0.45">
      <c r="B9" s="14"/>
      <c r="D9" s="4" t="s">
        <v>40</v>
      </c>
      <c r="E9" s="4" t="s">
        <v>41</v>
      </c>
      <c r="F9" s="5">
        <v>21000</v>
      </c>
      <c r="G9" s="5">
        <v>25200</v>
      </c>
    </row>
    <row r="10" spans="2:17" x14ac:dyDescent="0.45">
      <c r="B10" s="14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 x14ac:dyDescent="0.45">
      <c r="B11" s="14"/>
      <c r="D11" s="4" t="s">
        <v>47</v>
      </c>
      <c r="E11" s="4" t="s">
        <v>48</v>
      </c>
      <c r="F11" s="5">
        <v>340</v>
      </c>
      <c r="G11" s="5">
        <v>408</v>
      </c>
    </row>
    <row r="12" spans="2:17" x14ac:dyDescent="0.45">
      <c r="B12" s="14"/>
      <c r="D12" s="4" t="s">
        <v>50</v>
      </c>
      <c r="E12" s="4" t="s">
        <v>51</v>
      </c>
      <c r="F12" s="5">
        <v>52000</v>
      </c>
      <c r="G12" s="5">
        <v>62400</v>
      </c>
    </row>
    <row r="13" spans="2:17" x14ac:dyDescent="0.45">
      <c r="B13" s="14"/>
      <c r="D13" s="4" t="s">
        <v>53</v>
      </c>
      <c r="E13" s="4" t="s">
        <v>54</v>
      </c>
      <c r="F13" s="5">
        <v>799</v>
      </c>
      <c r="G13" s="5">
        <v>958.8</v>
      </c>
    </row>
    <row r="14" spans="2:17" x14ac:dyDescent="0.45">
      <c r="B14" s="14"/>
      <c r="D14" s="4" t="s">
        <v>58</v>
      </c>
      <c r="E14" s="4" t="s">
        <v>59</v>
      </c>
      <c r="F14" s="5">
        <v>670</v>
      </c>
      <c r="G14" s="5">
        <v>804</v>
      </c>
    </row>
    <row r="15" spans="2:17" x14ac:dyDescent="0.45">
      <c r="B15" s="14"/>
      <c r="D15" s="4" t="s">
        <v>61</v>
      </c>
      <c r="E15" s="4" t="s">
        <v>62</v>
      </c>
      <c r="F15" s="5">
        <v>23500</v>
      </c>
      <c r="G15" s="5">
        <v>28200</v>
      </c>
    </row>
    <row r="16" spans="2:17" x14ac:dyDescent="0.45">
      <c r="B16" s="14"/>
    </row>
    <row r="17" spans="2:2" x14ac:dyDescent="0.45">
      <c r="B17" s="14"/>
    </row>
    <row r="18" spans="2:2" x14ac:dyDescent="0.45">
      <c r="B18" s="14"/>
    </row>
    <row r="19" spans="2:2" x14ac:dyDescent="0.45">
      <c r="B19" s="15"/>
    </row>
    <row r="20" spans="2:2" x14ac:dyDescent="0.45">
      <c r="B20" s="8"/>
    </row>
    <row r="21" spans="2:2" x14ac:dyDescent="0.45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workbookViewId="0"/>
  </sheetViews>
  <sheetFormatPr defaultColWidth="8.77734375" defaultRowHeight="25.2" x14ac:dyDescent="0.45"/>
  <cols>
    <col min="1" max="1" width="1.609375" style="1" customWidth="1"/>
    <col min="2" max="2" width="14.44140625" customWidth="1"/>
    <col min="3" max="3" width="1.71875" style="1" customWidth="1"/>
    <col min="4" max="4" width="8.77734375" style="1"/>
    <col min="5" max="5" width="17.21875" style="1" customWidth="1"/>
    <col min="6" max="16384" width="8.77734375" style="1"/>
  </cols>
  <sheetData>
    <row r="1" spans="2:17" x14ac:dyDescent="0.45">
      <c r="B1" s="1"/>
    </row>
    <row r="2" spans="2:17" x14ac:dyDescent="0.45">
      <c r="B2" s="13"/>
      <c r="Q2" s="2"/>
    </row>
    <row r="3" spans="2:17" x14ac:dyDescent="0.45">
      <c r="B3" s="14"/>
    </row>
    <row r="4" spans="2:17" x14ac:dyDescent="0.45">
      <c r="B4" s="14"/>
    </row>
    <row r="5" spans="2:17" x14ac:dyDescent="0.45">
      <c r="B5" s="14"/>
    </row>
    <row r="6" spans="2:17" x14ac:dyDescent="0.45">
      <c r="B6" s="14"/>
      <c r="E6" s="6" t="s">
        <v>66</v>
      </c>
    </row>
    <row r="7" spans="2:17" x14ac:dyDescent="0.45">
      <c r="B7" s="14"/>
    </row>
    <row r="8" spans="2:17" x14ac:dyDescent="0.45">
      <c r="B8" s="14"/>
      <c r="E8" s="6" t="s">
        <v>67</v>
      </c>
    </row>
    <row r="9" spans="2:17" x14ac:dyDescent="0.45">
      <c r="B9" s="14"/>
    </row>
    <row r="10" spans="2:17" x14ac:dyDescent="0.45">
      <c r="B10" s="14" t="s">
        <v>0</v>
      </c>
    </row>
    <row r="11" spans="2:17" x14ac:dyDescent="0.45">
      <c r="B11" s="14"/>
    </row>
    <row r="12" spans="2:17" x14ac:dyDescent="0.45">
      <c r="B12" s="14"/>
    </row>
    <row r="13" spans="2:17" x14ac:dyDescent="0.45">
      <c r="B13" s="14"/>
    </row>
    <row r="14" spans="2:17" x14ac:dyDescent="0.45">
      <c r="B14" s="14"/>
    </row>
    <row r="15" spans="2:17" x14ac:dyDescent="0.45">
      <c r="B15" s="14"/>
    </row>
    <row r="16" spans="2:17" x14ac:dyDescent="0.45">
      <c r="B16" s="14"/>
    </row>
    <row r="17" spans="2:2" x14ac:dyDescent="0.45">
      <c r="B17" s="14"/>
    </row>
    <row r="18" spans="2:2" x14ac:dyDescent="0.45">
      <c r="B18" s="14"/>
    </row>
    <row r="19" spans="2:2" x14ac:dyDescent="0.45">
      <c r="B19" s="15"/>
    </row>
    <row r="20" spans="2:2" x14ac:dyDescent="0.45">
      <c r="B20" s="8"/>
    </row>
    <row r="21" spans="2:2" x14ac:dyDescent="0.45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workbookViewId="0"/>
  </sheetViews>
  <sheetFormatPr defaultColWidth="8.77734375" defaultRowHeight="25.2" x14ac:dyDescent="0.45"/>
  <cols>
    <col min="1" max="1" width="1.609375" style="1" customWidth="1"/>
    <col min="2" max="2" width="14.44140625" customWidth="1"/>
    <col min="3" max="3" width="1.71875" style="1" customWidth="1"/>
    <col min="4" max="4" width="8.77734375" style="1" customWidth="1"/>
    <col min="5" max="6" width="12.609375" style="1" customWidth="1"/>
    <col min="7" max="16384" width="8.77734375" style="1"/>
  </cols>
  <sheetData>
    <row r="1" spans="2:17" x14ac:dyDescent="0.45">
      <c r="B1" s="1"/>
    </row>
    <row r="2" spans="2:17" x14ac:dyDescent="0.45">
      <c r="B2" s="13"/>
      <c r="Q2" s="2"/>
    </row>
    <row r="3" spans="2:17" x14ac:dyDescent="0.45">
      <c r="B3" s="14"/>
    </row>
    <row r="4" spans="2:17" x14ac:dyDescent="0.45">
      <c r="B4" s="14"/>
    </row>
    <row r="5" spans="2:17" x14ac:dyDescent="0.45">
      <c r="B5" s="14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 x14ac:dyDescent="0.45">
      <c r="B6" s="14"/>
      <c r="D6" s="4" t="s">
        <v>44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7">
        <v>45292</v>
      </c>
      <c r="H6" s="4">
        <v>20</v>
      </c>
      <c r="I6" s="5">
        <f>IFERROR(VLOOKUP(purchase[[#This Row],[HSN Code]],Table4[#All],3,0),"")</f>
        <v>200</v>
      </c>
      <c r="J6" s="5">
        <f>IFERROR(purchase[[#This Row],[Units]]*purchase[[#This Row],[Cost]],"")</f>
        <v>4000</v>
      </c>
      <c r="K6" s="4"/>
    </row>
    <row r="7" spans="2:17" x14ac:dyDescent="0.45">
      <c r="B7" s="14"/>
      <c r="D7" s="4" t="s">
        <v>53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7">
        <v>45293</v>
      </c>
      <c r="H7" s="4">
        <v>10</v>
      </c>
      <c r="I7" s="5">
        <f>IFERROR(VLOOKUP(purchase[[#This Row],[HSN Code]],Table4[#All],3,0),"")</f>
        <v>799</v>
      </c>
      <c r="J7" s="5">
        <f>IFERROR(purchase[[#This Row],[Units]]*purchase[[#This Row],[Cost]],"")</f>
        <v>7990</v>
      </c>
      <c r="K7" s="4"/>
    </row>
    <row r="8" spans="2:17" x14ac:dyDescent="0.45">
      <c r="B8" s="14"/>
      <c r="D8" s="4" t="s">
        <v>47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7">
        <v>45294</v>
      </c>
      <c r="H8" s="4">
        <v>50</v>
      </c>
      <c r="I8" s="5">
        <f>IFERROR(VLOOKUP(purchase[[#This Row],[HSN Code]],Table4[#All],3,0),"")</f>
        <v>340</v>
      </c>
      <c r="J8" s="5">
        <f>IFERROR(purchase[[#This Row],[Units]]*purchase[[#This Row],[Cost]],"")</f>
        <v>17000</v>
      </c>
      <c r="K8" s="4"/>
    </row>
    <row r="9" spans="2:17" x14ac:dyDescent="0.45">
      <c r="B9" s="14"/>
      <c r="D9" s="4" t="s">
        <v>40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7">
        <v>45295</v>
      </c>
      <c r="H9" s="4">
        <v>100</v>
      </c>
      <c r="I9" s="5">
        <f>IFERROR(VLOOKUP(purchase[[#This Row],[HSN Code]],Table4[#All],3,0),"")</f>
        <v>21000</v>
      </c>
      <c r="J9" s="5">
        <f>IFERROR(purchase[[#This Row],[Units]]*purchase[[#This Row],[Cost]],"")</f>
        <v>2100000</v>
      </c>
      <c r="K9" s="4"/>
    </row>
    <row r="10" spans="2:17" x14ac:dyDescent="0.45">
      <c r="B10" s="14" t="s">
        <v>0</v>
      </c>
      <c r="D10" s="4" t="s">
        <v>50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7">
        <v>45296</v>
      </c>
      <c r="H10" s="4">
        <v>20</v>
      </c>
      <c r="I10" s="5">
        <f>IFERROR(VLOOKUP(purchase[[#This Row],[HSN Code]],Table4[#All],3,0),"")</f>
        <v>52000</v>
      </c>
      <c r="J10" s="5">
        <f>IFERROR(purchase[[#This Row],[Units]]*purchase[[#This Row],[Cost]],"")</f>
        <v>1040000</v>
      </c>
      <c r="K10" s="4"/>
    </row>
    <row r="11" spans="2:17" x14ac:dyDescent="0.45">
      <c r="B11" s="14"/>
      <c r="D11" s="4" t="s">
        <v>30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7">
        <v>45297</v>
      </c>
      <c r="H11" s="4">
        <v>40</v>
      </c>
      <c r="I11" s="5">
        <f>IFERROR(VLOOKUP(purchase[[#This Row],[HSN Code]],Table4[#All],3,0),"")</f>
        <v>980</v>
      </c>
      <c r="J11" s="5">
        <f>IFERROR(purchase[[#This Row],[Units]]*purchase[[#This Row],[Cost]],"")</f>
        <v>39200</v>
      </c>
      <c r="K11" s="4"/>
    </row>
    <row r="12" spans="2:17" x14ac:dyDescent="0.45">
      <c r="B12" s="14"/>
      <c r="D12" s="4" t="s">
        <v>34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7">
        <v>45298</v>
      </c>
      <c r="H12" s="4">
        <v>30</v>
      </c>
      <c r="I12" s="5">
        <f>IFERROR(VLOOKUP(purchase[[#This Row],[HSN Code]],Table4[#All],3,0),"")</f>
        <v>34500</v>
      </c>
      <c r="J12" s="5">
        <f>IFERROR(purchase[[#This Row],[Units]]*purchase[[#This Row],[Cost]],"")</f>
        <v>1035000</v>
      </c>
      <c r="K12" s="4"/>
    </row>
    <row r="13" spans="2:17" x14ac:dyDescent="0.45">
      <c r="B13" s="14"/>
      <c r="D13" s="4" t="s">
        <v>37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7">
        <v>45299</v>
      </c>
      <c r="H13" s="4">
        <v>40</v>
      </c>
      <c r="I13" s="5">
        <f>IFERROR(VLOOKUP(purchase[[#This Row],[HSN Code]],Table4[#All],3,0),"")</f>
        <v>4600</v>
      </c>
      <c r="J13" s="5">
        <f>IFERROR(purchase[[#This Row],[Units]]*purchase[[#This Row],[Cost]],"")</f>
        <v>184000</v>
      </c>
      <c r="K13" s="4"/>
    </row>
    <row r="14" spans="2:17" x14ac:dyDescent="0.45">
      <c r="B14" s="14"/>
      <c r="D14" s="4" t="s">
        <v>58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7">
        <v>45300</v>
      </c>
      <c r="H14" s="4">
        <v>55</v>
      </c>
      <c r="I14" s="5">
        <f>IFERROR(VLOOKUP(purchase[[#This Row],[HSN Code]],Table4[#All],3,0),"")</f>
        <v>670</v>
      </c>
      <c r="J14" s="5">
        <f>IFERROR(purchase[[#This Row],[Units]]*purchase[[#This Row],[Cost]],"")</f>
        <v>36850</v>
      </c>
      <c r="K14" s="4"/>
    </row>
    <row r="15" spans="2:17" x14ac:dyDescent="0.45">
      <c r="B15" s="14"/>
      <c r="D15" s="4" t="s">
        <v>61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7">
        <v>45301</v>
      </c>
      <c r="H15" s="4">
        <v>40</v>
      </c>
      <c r="I15" s="5">
        <f>IFERROR(VLOOKUP(purchase[[#This Row],[HSN Code]],Table4[#All],3,0),"")</f>
        <v>23500</v>
      </c>
      <c r="J15" s="5">
        <f>IFERROR(purchase[[#This Row],[Units]]*purchase[[#This Row],[Cost]],"")</f>
        <v>940000</v>
      </c>
      <c r="K15" s="4"/>
    </row>
    <row r="16" spans="2:17" x14ac:dyDescent="0.45">
      <c r="B16" s="14"/>
      <c r="D16" s="4" t="s">
        <v>53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7">
        <v>45301</v>
      </c>
      <c r="H16" s="4">
        <v>35</v>
      </c>
      <c r="I16" s="5">
        <f>IFERROR(VLOOKUP(purchase[[#This Row],[HSN Code]],Table4[#All],3,0),"")</f>
        <v>799</v>
      </c>
      <c r="J16" s="5">
        <f>IFERROR(purchase[[#This Row],[Units]]*purchase[[#This Row],[Cost]],"")</f>
        <v>27965</v>
      </c>
    </row>
    <row r="17" spans="2:10" x14ac:dyDescent="0.45">
      <c r="B17" s="14"/>
      <c r="D17" s="4" t="s">
        <v>50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7">
        <v>45301</v>
      </c>
      <c r="H17" s="4">
        <v>2</v>
      </c>
      <c r="I17" s="5">
        <f>IFERROR(VLOOKUP(purchase[[#This Row],[HSN Code]],Table4[#All],3,0),"")</f>
        <v>52000</v>
      </c>
      <c r="J17" s="5">
        <f>IFERROR(purchase[[#This Row],[Units]]*purchase[[#This Row],[Cost]],"")</f>
        <v>104000</v>
      </c>
    </row>
    <row r="18" spans="2:10" x14ac:dyDescent="0.45">
      <c r="B18" s="14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 x14ac:dyDescent="0.45">
      <c r="B19" s="15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 x14ac:dyDescent="0.45">
      <c r="B20" s="8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 x14ac:dyDescent="0.45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 x14ac:dyDescent="0.45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 x14ac:dyDescent="0.45">
      <c r="B23" s="8"/>
    </row>
    <row r="24" spans="2:10" x14ac:dyDescent="0.45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workbookViewId="0"/>
  </sheetViews>
  <sheetFormatPr defaultColWidth="8.77734375" defaultRowHeight="25.2" x14ac:dyDescent="0.45"/>
  <cols>
    <col min="1" max="1" width="1.609375" style="1" customWidth="1"/>
    <col min="2" max="2" width="14.44140625" customWidth="1"/>
    <col min="3" max="3" width="1.71875" style="1" customWidth="1"/>
    <col min="4" max="4" width="5.5" style="1" customWidth="1"/>
    <col min="5" max="5" width="9.33203125" style="1" customWidth="1"/>
    <col min="6" max="6" width="6.88671875" style="1" customWidth="1"/>
    <col min="7" max="7" width="11.0546875" style="1" customWidth="1"/>
    <col min="8" max="8" width="8.77734375" style="1" customWidth="1"/>
    <col min="9" max="9" width="8.44140625" style="1" customWidth="1"/>
    <col min="10" max="10" width="4.77734375" style="1" customWidth="1"/>
    <col min="11" max="11" width="6.609375" style="1" customWidth="1"/>
    <col min="12" max="16384" width="8.77734375" style="1"/>
  </cols>
  <sheetData>
    <row r="1" spans="2:17" x14ac:dyDescent="0.45">
      <c r="B1" s="1"/>
    </row>
    <row r="2" spans="2:17" x14ac:dyDescent="0.45">
      <c r="B2" s="13"/>
      <c r="Q2" s="2"/>
    </row>
    <row r="3" spans="2:17" x14ac:dyDescent="0.45">
      <c r="B3" s="14"/>
    </row>
    <row r="4" spans="2:17" x14ac:dyDescent="0.45">
      <c r="B4" s="14"/>
    </row>
    <row r="5" spans="2:17" x14ac:dyDescent="0.45">
      <c r="B5" s="14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 x14ac:dyDescent="0.45">
      <c r="B6" s="14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 x14ac:dyDescent="0.45">
      <c r="B7" s="14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 x14ac:dyDescent="0.45">
      <c r="B8" s="14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 x14ac:dyDescent="0.45">
      <c r="B9" s="14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 x14ac:dyDescent="0.45">
      <c r="B10" s="14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 x14ac:dyDescent="0.45">
      <c r="B11" s="14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 x14ac:dyDescent="0.45">
      <c r="B12" s="14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 x14ac:dyDescent="0.45">
      <c r="B13" s="14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 x14ac:dyDescent="0.45">
      <c r="B14" s="14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 x14ac:dyDescent="0.45">
      <c r="B15" s="14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 x14ac:dyDescent="0.45">
      <c r="B16" s="14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 x14ac:dyDescent="0.45">
      <c r="B17" s="14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 x14ac:dyDescent="0.45">
      <c r="B18" s="14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 x14ac:dyDescent="0.45">
      <c r="B19" s="15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 x14ac:dyDescent="0.45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 x14ac:dyDescent="0.45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 x14ac:dyDescent="0.45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zoomScale="68" workbookViewId="0"/>
  </sheetViews>
  <sheetFormatPr defaultColWidth="8.77734375" defaultRowHeight="25.2" x14ac:dyDescent="0.45"/>
  <cols>
    <col min="1" max="1" width="1.609375" style="1" customWidth="1"/>
    <col min="2" max="2" width="14.44140625" customWidth="1"/>
    <col min="3" max="3" width="1.71875" style="1" customWidth="1"/>
    <col min="4" max="4" width="8.77734375" style="1"/>
    <col min="5" max="5" width="15" style="1" customWidth="1"/>
    <col min="6" max="6" width="8.21875" style="1" customWidth="1"/>
    <col min="7" max="10" width="8.77734375" style="1"/>
    <col min="11" max="11" width="27.609375" style="1" hidden="1" customWidth="1"/>
    <col min="12" max="12" width="2.83203125" style="1" customWidth="1"/>
    <col min="13" max="16384" width="8.77734375" style="1"/>
  </cols>
  <sheetData>
    <row r="1" spans="2:18" x14ac:dyDescent="0.45">
      <c r="B1" s="1"/>
    </row>
    <row r="2" spans="2:18" x14ac:dyDescent="0.45">
      <c r="B2" s="13"/>
      <c r="R2" s="2"/>
    </row>
    <row r="3" spans="2:18" x14ac:dyDescent="0.45">
      <c r="B3" s="14"/>
    </row>
    <row r="4" spans="2:18" x14ac:dyDescent="0.45">
      <c r="B4" s="14"/>
    </row>
    <row r="5" spans="2:18" x14ac:dyDescent="0.45">
      <c r="B5" s="14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 x14ac:dyDescent="0.45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9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 x14ac:dyDescent="0.45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9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 x14ac:dyDescent="0.45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9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 x14ac:dyDescent="0.45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9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 x14ac:dyDescent="0.45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9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 x14ac:dyDescent="0.45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9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 x14ac:dyDescent="0.45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9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 x14ac:dyDescent="0.45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9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 x14ac:dyDescent="0.45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9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 x14ac:dyDescent="0.45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9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 x14ac:dyDescent="0.45">
      <c r="B16" s="14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>
        <f>SUMIF(purchase[Product Name],Table7[[#This Row],[Product Name]],purchase[Units])</f>
        <v>0</v>
      </c>
      <c r="H16" s="4">
        <f>SUMIF(sales[Product Name],Table7[[#This Row],[Product Name]],sales[Units])</f>
        <v>0</v>
      </c>
      <c r="I16" s="4">
        <f>Table7[[#This Row],[P Units]]-Table7[[#This Row],[S Units]]</f>
        <v>0</v>
      </c>
      <c r="J16" s="19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 x14ac:dyDescent="0.45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>
        <f>SUMIF(purchase[Product Name],Table7[[#This Row],[Product Name]],purchase[Units])</f>
        <v>0</v>
      </c>
      <c r="H17" s="4">
        <f>SUMIF(sales[Product Name],Table7[[#This Row],[Product Name]],sales[Units])</f>
        <v>0</v>
      </c>
      <c r="I17" s="4">
        <f>Table7[[#This Row],[P Units]]-Table7[[#This Row],[S Units]]</f>
        <v>0</v>
      </c>
      <c r="J17" s="19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 x14ac:dyDescent="0.45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9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 x14ac:dyDescent="0.45">
      <c r="B19" s="15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 x14ac:dyDescent="0.45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 x14ac:dyDescent="0.45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 x14ac:dyDescent="0.45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 x14ac:dyDescent="0.45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KUNDAN KUMAR</cp:lastModifiedBy>
  <dcterms:created xsi:type="dcterms:W3CDTF">2024-12-16T07:21:07Z</dcterms:created>
  <dcterms:modified xsi:type="dcterms:W3CDTF">2025-09-17T10:53:46Z</dcterms:modified>
</cp:coreProperties>
</file>