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4525"/>
</workbook>
</file>

<file path=xl/calcChain.xml><?xml version="1.0" encoding="utf-8"?>
<calcChain xmlns="http://schemas.openxmlformats.org/spreadsheetml/2006/main">
  <c r="F55" i="1" l="1"/>
  <c r="F56" i="1"/>
  <c r="F57" i="1"/>
  <c r="F58" i="1"/>
  <c r="F59" i="1"/>
  <c r="F60" i="1"/>
  <c r="F61" i="1"/>
  <c r="F54" i="1"/>
  <c r="F74" i="1" l="1"/>
  <c r="F75" i="1"/>
  <c r="F76" i="1"/>
  <c r="F77" i="1"/>
  <c r="F78" i="1"/>
  <c r="F79" i="1"/>
  <c r="F80" i="1"/>
  <c r="F81" i="1"/>
  <c r="F82" i="1"/>
  <c r="F83" i="1"/>
  <c r="F84" i="1"/>
  <c r="F73" i="1"/>
  <c r="C74" i="1"/>
  <c r="C77" i="1"/>
  <c r="C78" i="1"/>
  <c r="C79" i="1"/>
  <c r="C80" i="1"/>
  <c r="B74" i="1"/>
  <c r="B75" i="1"/>
  <c r="C75" i="1" s="1"/>
  <c r="B76" i="1"/>
  <c r="C76" i="1" s="1"/>
  <c r="B77" i="1"/>
  <c r="B78" i="1"/>
  <c r="B79" i="1"/>
  <c r="B80" i="1"/>
  <c r="B81" i="1"/>
  <c r="C81" i="1" s="1"/>
  <c r="B82" i="1"/>
  <c r="C82" i="1" s="1"/>
  <c r="B83" i="1"/>
  <c r="C83" i="1" s="1"/>
  <c r="B84" i="1"/>
  <c r="C84" i="1" s="1"/>
  <c r="C73" i="1"/>
  <c r="B73" i="1"/>
  <c r="E55" i="1" l="1"/>
  <c r="E56" i="1"/>
  <c r="E57" i="1"/>
  <c r="E58" i="1"/>
  <c r="E59" i="1"/>
  <c r="E60" i="1"/>
  <c r="E61" i="1"/>
  <c r="E54" i="1"/>
  <c r="C38" i="1"/>
  <c r="C39" i="1"/>
  <c r="C40" i="1"/>
  <c r="C41" i="1"/>
  <c r="C42" i="1"/>
  <c r="C37" i="1"/>
  <c r="C24" i="1"/>
  <c r="C25" i="1"/>
  <c r="C26" i="1"/>
  <c r="C27" i="1"/>
  <c r="C28" i="1"/>
  <c r="C23" i="1"/>
  <c r="E38" i="1" l="1"/>
  <c r="E39" i="1"/>
  <c r="E40" i="1"/>
  <c r="E41" i="1"/>
  <c r="E42" i="1"/>
  <c r="E37" i="1"/>
  <c r="E19" i="1"/>
  <c r="C19" i="1"/>
  <c r="B19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<sst xmlns="http://schemas.openxmlformats.org/spreadsheetml/2006/main" count="32" uniqueCount="24">
  <si>
    <t>Forsøg 1: bestemmelse af motorens indre modstand</t>
  </si>
  <si>
    <t>spænding</t>
  </si>
  <si>
    <t>strøm</t>
  </si>
  <si>
    <t>Forsøg 2: bestemmelse af motores indre spole</t>
  </si>
  <si>
    <t>i [A]</t>
  </si>
  <si>
    <t>tid</t>
  </si>
  <si>
    <t>L [H]</t>
  </si>
  <si>
    <t>Forsøg 3: Bestemmelse af motorens indre modstand (Take 2)</t>
  </si>
  <si>
    <t xml:space="preserve">Forsøg 4: Bestemmelse af K_t </t>
  </si>
  <si>
    <t>rpm</t>
  </si>
  <si>
    <t>rad/s</t>
  </si>
  <si>
    <t>Ea</t>
  </si>
  <si>
    <t>U [V]</t>
  </si>
  <si>
    <t>Ri</t>
  </si>
  <si>
    <t>Forsøg 5: Bestemmelse af drejningsmoment</t>
  </si>
  <si>
    <t>I [A]</t>
  </si>
  <si>
    <t>kraft [N]</t>
  </si>
  <si>
    <t>arm [m]</t>
  </si>
  <si>
    <t>drejningsmonent [N*m]</t>
  </si>
  <si>
    <t>Forsøg 6: Bestemmelse af b-værdi (friktion i motoren)</t>
  </si>
  <si>
    <t>Freq (hall-sensor</t>
  </si>
  <si>
    <t>omd/min</t>
  </si>
  <si>
    <t>rad/sek</t>
  </si>
  <si>
    <t>drejningsmoment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</si>
</sst>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'Ark1'!$C$2</c:f>
              <c:strCache>
                <c:ptCount val="1"/>
                <c:pt idx="0">
                  <c:v>spænding</c:v>
                </c:pt>
              </c:strCache>
            </c:strRef>
          </c:tx>
          <c:trendline>
            <c:trendlineType val="linear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'Ark1'!$B$3:$B$12</c:f>
              <c:numCache>
                <c:formatCode>General</c:formatCode>
                <c:ptCount val="10"/>
                <c:pt idx="0">
                  <c:v>0.13300000000000001</c:v>
                </c:pt>
                <c:pt idx="1">
                  <c:v>0.33</c:v>
                </c:pt>
                <c:pt idx="2">
                  <c:v>0.5</c:v>
                </c:pt>
                <c:pt idx="3">
                  <c:v>0.74</c:v>
                </c:pt>
                <c:pt idx="4">
                  <c:v>0.85</c:v>
                </c:pt>
                <c:pt idx="5">
                  <c:v>1.01</c:v>
                </c:pt>
                <c:pt idx="6">
                  <c:v>1.1499999999999999</c:v>
                </c:pt>
                <c:pt idx="7">
                  <c:v>1.28</c:v>
                </c:pt>
                <c:pt idx="8">
                  <c:v>1.37</c:v>
                </c:pt>
                <c:pt idx="9">
                  <c:v>1.5</c:v>
                </c:pt>
              </c:numCache>
            </c:numRef>
          </c:xVal>
          <c:yVal>
            <c:numRef>
              <c:f>'Ark1'!$C$3:$C$12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18144"/>
        <c:axId val="105210624"/>
      </c:scatterChart>
      <c:valAx>
        <c:axId val="933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10624"/>
        <c:crosses val="autoZero"/>
        <c:crossBetween val="midCat"/>
      </c:valAx>
      <c:valAx>
        <c:axId val="10521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318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585739282589682E-2"/>
          <c:y val="2.8252405949256341E-2"/>
          <c:w val="0.59900349956255472"/>
          <c:h val="0.8326195683872849"/>
        </c:manualLayout>
      </c:layout>
      <c:scatterChart>
        <c:scatterStyle val="smoothMarker"/>
        <c:varyColors val="0"/>
        <c:ser>
          <c:idx val="0"/>
          <c:order val="0"/>
          <c:trendline>
            <c:trendlineType val="linear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'Ark1'!$A$23:$A$28</c:f>
              <c:numCache>
                <c:formatCode>General</c:formatCode>
                <c:ptCount val="6"/>
                <c:pt idx="0">
                  <c:v>0.19</c:v>
                </c:pt>
                <c:pt idx="1">
                  <c:v>0.21</c:v>
                </c:pt>
                <c:pt idx="2">
                  <c:v>0.26</c:v>
                </c:pt>
                <c:pt idx="3">
                  <c:v>0.375</c:v>
                </c:pt>
                <c:pt idx="4">
                  <c:v>0.45</c:v>
                </c:pt>
                <c:pt idx="5">
                  <c:v>0.51</c:v>
                </c:pt>
              </c:numCache>
            </c:numRef>
          </c:xVal>
          <c:yVal>
            <c:numRef>
              <c:f>'Ark1'!$B$23:$B$28</c:f>
              <c:numCache>
                <c:formatCode>General</c:formatCode>
                <c:ptCount val="6"/>
                <c:pt idx="0">
                  <c:v>1.095</c:v>
                </c:pt>
                <c:pt idx="1">
                  <c:v>1.3879999999999999</c:v>
                </c:pt>
                <c:pt idx="2">
                  <c:v>1.583</c:v>
                </c:pt>
                <c:pt idx="3">
                  <c:v>2.02</c:v>
                </c:pt>
                <c:pt idx="4">
                  <c:v>2.38</c:v>
                </c:pt>
                <c:pt idx="5">
                  <c:v>2.84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48256"/>
        <c:axId val="105249792"/>
      </c:scatterChart>
      <c:valAx>
        <c:axId val="10524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49792"/>
        <c:crosses val="autoZero"/>
        <c:crossBetween val="midCat"/>
      </c:valAx>
      <c:valAx>
        <c:axId val="10524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248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'Ark1'!$C$37:$C$42</c:f>
              <c:numCache>
                <c:formatCode>General</c:formatCode>
                <c:ptCount val="6"/>
                <c:pt idx="0">
                  <c:v>1.6404999999999998</c:v>
                </c:pt>
                <c:pt idx="1">
                  <c:v>3.5819999999999999</c:v>
                </c:pt>
                <c:pt idx="2">
                  <c:v>5.5490000000000004</c:v>
                </c:pt>
                <c:pt idx="3">
                  <c:v>7.5214999999999996</c:v>
                </c:pt>
                <c:pt idx="4">
                  <c:v>9.4939999999999998</c:v>
                </c:pt>
                <c:pt idx="5">
                  <c:v>11.4665</c:v>
                </c:pt>
              </c:numCache>
            </c:numRef>
          </c:xVal>
          <c:yVal>
            <c:numRef>
              <c:f>'Ark1'!$E$37:$E$42</c:f>
              <c:numCache>
                <c:formatCode>General</c:formatCode>
                <c:ptCount val="6"/>
                <c:pt idx="0">
                  <c:v>3.2237333333333336</c:v>
                </c:pt>
                <c:pt idx="1">
                  <c:v>6.9394</c:v>
                </c:pt>
                <c:pt idx="2">
                  <c:v>10.749266666666667</c:v>
                </c:pt>
                <c:pt idx="3">
                  <c:v>14.674266666666666</c:v>
                </c:pt>
                <c:pt idx="4">
                  <c:v>18.494599999999998</c:v>
                </c:pt>
                <c:pt idx="5">
                  <c:v>22.304466666666666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78144"/>
        <c:axId val="105084032"/>
      </c:scatterChart>
      <c:valAx>
        <c:axId val="10507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84032"/>
        <c:crosses val="autoZero"/>
        <c:crossBetween val="midCat"/>
      </c:valAx>
      <c:valAx>
        <c:axId val="10508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78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'Ark1'!$B$54:$B$61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0.27</c:v>
                </c:pt>
                <c:pt idx="2">
                  <c:v>0.37</c:v>
                </c:pt>
                <c:pt idx="3">
                  <c:v>0.45</c:v>
                </c:pt>
                <c:pt idx="4">
                  <c:v>0.66</c:v>
                </c:pt>
                <c:pt idx="5">
                  <c:v>0.82</c:v>
                </c:pt>
                <c:pt idx="6">
                  <c:v>0.97</c:v>
                </c:pt>
                <c:pt idx="7">
                  <c:v>1.03</c:v>
                </c:pt>
              </c:numCache>
            </c:numRef>
          </c:xVal>
          <c:yVal>
            <c:numRef>
              <c:f>'Ark1'!$E$54:$E$61</c:f>
              <c:numCache>
                <c:formatCode>General</c:formatCode>
                <c:ptCount val="8"/>
                <c:pt idx="0">
                  <c:v>3.0186000000000001E-2</c:v>
                </c:pt>
                <c:pt idx="1">
                  <c:v>5.8500000000000003E-2</c:v>
                </c:pt>
                <c:pt idx="2">
                  <c:v>8.1900000000000001E-2</c:v>
                </c:pt>
                <c:pt idx="3">
                  <c:v>0.12285000000000001</c:v>
                </c:pt>
                <c:pt idx="4">
                  <c:v>0.17901</c:v>
                </c:pt>
                <c:pt idx="5">
                  <c:v>0.22347</c:v>
                </c:pt>
                <c:pt idx="6">
                  <c:v>0.30654000000000003</c:v>
                </c:pt>
                <c:pt idx="7">
                  <c:v>0.3276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3088"/>
        <c:axId val="105114624"/>
      </c:scatterChart>
      <c:valAx>
        <c:axId val="10511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114624"/>
        <c:crosses val="autoZero"/>
        <c:crossBetween val="midCat"/>
      </c:valAx>
      <c:valAx>
        <c:axId val="10511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11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'Ark1'!$F$72</c:f>
              <c:strCache>
                <c:ptCount val="1"/>
                <c:pt idx="0">
                  <c:v>drejningsmoment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7.6701443569553801E-2"/>
                  <c:y val="0.44408537474482357"/>
                </c:manualLayout>
              </c:layout>
              <c:numFmt formatCode="#,##0.0000000000" sourceLinked="0"/>
            </c:trendlineLbl>
          </c:trendline>
          <c:xVal>
            <c:numRef>
              <c:f>'Ark1'!$C$73:$C$84</c:f>
              <c:numCache>
                <c:formatCode>General</c:formatCode>
                <c:ptCount val="12"/>
                <c:pt idx="0">
                  <c:v>1.2001777777777778</c:v>
                </c:pt>
                <c:pt idx="1">
                  <c:v>3.14</c:v>
                </c:pt>
                <c:pt idx="2">
                  <c:v>4.9542222222222225</c:v>
                </c:pt>
                <c:pt idx="3">
                  <c:v>6.698666666666667</c:v>
                </c:pt>
                <c:pt idx="4">
                  <c:v>8.7222222222222232</c:v>
                </c:pt>
                <c:pt idx="5">
                  <c:v>10.745777777777779</c:v>
                </c:pt>
                <c:pt idx="6">
                  <c:v>12.699555555555555</c:v>
                </c:pt>
                <c:pt idx="7">
                  <c:v>14.304444444444444</c:v>
                </c:pt>
                <c:pt idx="8">
                  <c:v>16.048888888888889</c:v>
                </c:pt>
                <c:pt idx="9">
                  <c:v>18.142222222222227</c:v>
                </c:pt>
                <c:pt idx="10">
                  <c:v>19.886666666666667</c:v>
                </c:pt>
                <c:pt idx="11">
                  <c:v>21.631111111111114</c:v>
                </c:pt>
              </c:numCache>
            </c:numRef>
          </c:xVal>
          <c:yVal>
            <c:numRef>
              <c:f>'Ark1'!$F$73:$F$84</c:f>
              <c:numCache>
                <c:formatCode>General</c:formatCode>
                <c:ptCount val="12"/>
                <c:pt idx="0">
                  <c:v>2.1536000000000003E-2</c:v>
                </c:pt>
                <c:pt idx="1">
                  <c:v>2.2882000000000003E-2</c:v>
                </c:pt>
                <c:pt idx="2">
                  <c:v>2.45645E-2</c:v>
                </c:pt>
                <c:pt idx="3">
                  <c:v>2.6247000000000003E-2</c:v>
                </c:pt>
                <c:pt idx="4">
                  <c:v>2.7256500000000003E-2</c:v>
                </c:pt>
                <c:pt idx="5">
                  <c:v>2.8602500000000003E-2</c:v>
                </c:pt>
                <c:pt idx="6">
                  <c:v>2.8938999999999999E-2</c:v>
                </c:pt>
                <c:pt idx="7">
                  <c:v>2.9611999999999999E-2</c:v>
                </c:pt>
                <c:pt idx="8">
                  <c:v>3.0284999999999999E-2</c:v>
                </c:pt>
                <c:pt idx="9">
                  <c:v>3.1294500000000003E-2</c:v>
                </c:pt>
                <c:pt idx="10">
                  <c:v>3.1630999999999999E-2</c:v>
                </c:pt>
                <c:pt idx="11">
                  <c:v>3.2303999999999999E-2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59776"/>
        <c:axId val="105665664"/>
      </c:scatterChart>
      <c:valAx>
        <c:axId val="10565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665664"/>
        <c:crosses val="autoZero"/>
        <c:crossBetween val="midCat"/>
      </c:valAx>
      <c:valAx>
        <c:axId val="10566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659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128587</xdr:rowOff>
    </xdr:from>
    <xdr:to>
      <xdr:col>14</xdr:col>
      <xdr:colOff>466725</xdr:colOff>
      <xdr:row>15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17</xdr:row>
      <xdr:rowOff>166687</xdr:rowOff>
    </xdr:from>
    <xdr:to>
      <xdr:col>14</xdr:col>
      <xdr:colOff>390525</xdr:colOff>
      <xdr:row>32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34</xdr:row>
      <xdr:rowOff>90487</xdr:rowOff>
    </xdr:from>
    <xdr:to>
      <xdr:col>14</xdr:col>
      <xdr:colOff>381000</xdr:colOff>
      <xdr:row>48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466725</xdr:colOff>
      <xdr:row>53</xdr:row>
      <xdr:rowOff>42862</xdr:rowOff>
    </xdr:from>
    <xdr:to>
      <xdr:col>14</xdr:col>
      <xdr:colOff>161925</xdr:colOff>
      <xdr:row>67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514350</xdr:colOff>
      <xdr:row>69</xdr:row>
      <xdr:rowOff>157162</xdr:rowOff>
    </xdr:from>
    <xdr:to>
      <xdr:col>15</xdr:col>
      <xdr:colOff>209550</xdr:colOff>
      <xdr:row>84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0" workbookViewId="0">
      <selection activeCell="F54" sqref="F54:F61"/>
    </sheetView>
  </sheetViews>
  <sheetFormatPr defaultRowHeight="15" x14ac:dyDescent="0.25"/>
  <cols>
    <col min="1" max="1" width="16.140625" bestFit="1" customWidth="1"/>
    <col min="6" max="6" width="17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B2" s="1" t="s">
        <v>2</v>
      </c>
      <c r="C2" s="1" t="s">
        <v>1</v>
      </c>
      <c r="D2" s="1"/>
      <c r="E2" s="1"/>
      <c r="F2" s="1"/>
      <c r="G2" s="1"/>
    </row>
    <row r="3" spans="1:7" x14ac:dyDescent="0.25">
      <c r="B3">
        <v>0.13300000000000001</v>
      </c>
      <c r="C3">
        <v>1</v>
      </c>
      <c r="D3">
        <f>C3/B3</f>
        <v>7.518796992481203</v>
      </c>
    </row>
    <row r="4" spans="1:7" x14ac:dyDescent="0.25">
      <c r="B4">
        <v>0.33</v>
      </c>
      <c r="C4">
        <v>2</v>
      </c>
      <c r="D4">
        <f t="shared" ref="D4:D12" si="0">C4/B4</f>
        <v>6.0606060606060606</v>
      </c>
    </row>
    <row r="5" spans="1:7" x14ac:dyDescent="0.25">
      <c r="B5">
        <v>0.5</v>
      </c>
      <c r="C5">
        <v>3</v>
      </c>
      <c r="D5">
        <f t="shared" si="0"/>
        <v>6</v>
      </c>
    </row>
    <row r="6" spans="1:7" x14ac:dyDescent="0.25">
      <c r="B6">
        <v>0.74</v>
      </c>
      <c r="C6">
        <v>4</v>
      </c>
      <c r="D6">
        <f t="shared" si="0"/>
        <v>5.4054054054054053</v>
      </c>
    </row>
    <row r="7" spans="1:7" x14ac:dyDescent="0.25">
      <c r="B7">
        <v>0.85</v>
      </c>
      <c r="C7">
        <v>5</v>
      </c>
      <c r="D7">
        <f t="shared" si="0"/>
        <v>5.882352941176471</v>
      </c>
    </row>
    <row r="8" spans="1:7" x14ac:dyDescent="0.25">
      <c r="B8">
        <v>1.01</v>
      </c>
      <c r="C8">
        <v>6</v>
      </c>
      <c r="D8">
        <f t="shared" si="0"/>
        <v>5.9405940594059405</v>
      </c>
    </row>
    <row r="9" spans="1:7" x14ac:dyDescent="0.25">
      <c r="B9">
        <v>1.1499999999999999</v>
      </c>
      <c r="C9">
        <v>7</v>
      </c>
      <c r="D9">
        <f t="shared" si="0"/>
        <v>6.0869565217391308</v>
      </c>
    </row>
    <row r="10" spans="1:7" x14ac:dyDescent="0.25">
      <c r="B10">
        <v>1.28</v>
      </c>
      <c r="C10">
        <v>8</v>
      </c>
      <c r="D10">
        <f t="shared" si="0"/>
        <v>6.25</v>
      </c>
    </row>
    <row r="11" spans="1:7" x14ac:dyDescent="0.25">
      <c r="B11">
        <v>1.37</v>
      </c>
      <c r="C11">
        <v>9</v>
      </c>
      <c r="D11">
        <f t="shared" si="0"/>
        <v>6.5693430656934302</v>
      </c>
    </row>
    <row r="12" spans="1:7" x14ac:dyDescent="0.25">
      <c r="B12">
        <v>1.5</v>
      </c>
      <c r="C12">
        <v>10</v>
      </c>
      <c r="D12">
        <f t="shared" si="0"/>
        <v>6.666666666666667</v>
      </c>
    </row>
    <row r="17" spans="1:7" x14ac:dyDescent="0.25">
      <c r="A17" s="2" t="s">
        <v>3</v>
      </c>
      <c r="B17" s="2"/>
      <c r="C17" s="2"/>
      <c r="D17" s="2"/>
      <c r="E17" s="2"/>
      <c r="F17" s="2"/>
      <c r="G17" s="2"/>
    </row>
    <row r="18" spans="1:7" x14ac:dyDescent="0.25">
      <c r="A18" s="1" t="s">
        <v>12</v>
      </c>
      <c r="B18" s="1" t="s">
        <v>4</v>
      </c>
      <c r="C18" s="1" t="s">
        <v>5</v>
      </c>
      <c r="D18" s="1" t="s">
        <v>1</v>
      </c>
      <c r="E18" s="1" t="s">
        <v>6</v>
      </c>
      <c r="F18" s="1"/>
      <c r="G18" s="1"/>
    </row>
    <row r="19" spans="1:7" x14ac:dyDescent="0.25">
      <c r="A19">
        <v>0.1</v>
      </c>
      <c r="B19">
        <f>100*10^-3</f>
        <v>0.1</v>
      </c>
      <c r="C19">
        <f>50*10^-6</f>
        <v>4.9999999999999996E-5</v>
      </c>
      <c r="D19">
        <v>8</v>
      </c>
      <c r="E19">
        <f>D19/(B19/C19)</f>
        <v>3.9999999999999992E-3</v>
      </c>
    </row>
    <row r="21" spans="1:7" x14ac:dyDescent="0.25">
      <c r="A21" s="2" t="s">
        <v>7</v>
      </c>
      <c r="B21" s="2"/>
      <c r="C21" s="2"/>
      <c r="D21" s="2"/>
      <c r="E21" s="2"/>
      <c r="F21" s="2"/>
      <c r="G21" s="2"/>
    </row>
    <row r="22" spans="1:7" x14ac:dyDescent="0.25">
      <c r="A22" t="s">
        <v>2</v>
      </c>
      <c r="B22" t="s">
        <v>1</v>
      </c>
    </row>
    <row r="23" spans="1:7" x14ac:dyDescent="0.25">
      <c r="A23">
        <v>0.19</v>
      </c>
      <c r="B23">
        <v>1.095</v>
      </c>
      <c r="C23">
        <f>B23/A23</f>
        <v>5.7631578947368416</v>
      </c>
    </row>
    <row r="24" spans="1:7" x14ac:dyDescent="0.25">
      <c r="A24">
        <v>0.21</v>
      </c>
      <c r="B24">
        <v>1.3879999999999999</v>
      </c>
      <c r="C24">
        <f t="shared" ref="C24:C28" si="1">B24/A24</f>
        <v>6.6095238095238091</v>
      </c>
    </row>
    <row r="25" spans="1:7" x14ac:dyDescent="0.25">
      <c r="A25">
        <v>0.26</v>
      </c>
      <c r="B25">
        <v>1.583</v>
      </c>
      <c r="C25">
        <f t="shared" si="1"/>
        <v>6.0884615384615381</v>
      </c>
    </row>
    <row r="26" spans="1:7" x14ac:dyDescent="0.25">
      <c r="A26">
        <v>0.375</v>
      </c>
      <c r="B26">
        <v>2.02</v>
      </c>
      <c r="C26">
        <f t="shared" si="1"/>
        <v>5.3866666666666667</v>
      </c>
    </row>
    <row r="27" spans="1:7" x14ac:dyDescent="0.25">
      <c r="A27">
        <v>0.45</v>
      </c>
      <c r="B27">
        <v>2.38</v>
      </c>
      <c r="C27">
        <f t="shared" si="1"/>
        <v>5.2888888888888888</v>
      </c>
    </row>
    <row r="28" spans="1:7" x14ac:dyDescent="0.25">
      <c r="A28">
        <v>0.51</v>
      </c>
      <c r="B28">
        <v>2.84</v>
      </c>
      <c r="C28">
        <f t="shared" si="1"/>
        <v>5.5686274509803919</v>
      </c>
    </row>
    <row r="35" spans="1:7" x14ac:dyDescent="0.25">
      <c r="A35" s="2" t="s">
        <v>8</v>
      </c>
      <c r="B35" s="2"/>
      <c r="C35" s="2"/>
      <c r="D35" s="2"/>
      <c r="E35" s="2"/>
      <c r="F35" s="2"/>
      <c r="G35" s="2"/>
    </row>
    <row r="36" spans="1:7" x14ac:dyDescent="0.25">
      <c r="A36" t="s">
        <v>2</v>
      </c>
      <c r="B36" t="s">
        <v>1</v>
      </c>
      <c r="C36" t="s">
        <v>11</v>
      </c>
      <c r="D36" t="s">
        <v>9</v>
      </c>
      <c r="E36" t="s">
        <v>10</v>
      </c>
      <c r="G36" t="s">
        <v>13</v>
      </c>
    </row>
    <row r="37" spans="1:7" x14ac:dyDescent="0.25">
      <c r="A37">
        <v>6.9000000000000006E-2</v>
      </c>
      <c r="B37">
        <v>2.02</v>
      </c>
      <c r="C37">
        <f>B37-(A37*G37)</f>
        <v>1.6404999999999998</v>
      </c>
      <c r="D37">
        <v>30.8</v>
      </c>
      <c r="E37">
        <f>D37*2*3.14/60</f>
        <v>3.2237333333333336</v>
      </c>
      <c r="G37">
        <v>5.5</v>
      </c>
    </row>
    <row r="38" spans="1:7" x14ac:dyDescent="0.25">
      <c r="A38">
        <v>7.5999999999999998E-2</v>
      </c>
      <c r="B38">
        <v>4</v>
      </c>
      <c r="C38">
        <f t="shared" ref="C38:C42" si="2">B38-(A38*G38)</f>
        <v>3.5819999999999999</v>
      </c>
      <c r="D38">
        <v>66.3</v>
      </c>
      <c r="E38">
        <f t="shared" ref="E38:E42" si="3">D38*2*3.14/60</f>
        <v>6.9394</v>
      </c>
      <c r="G38">
        <v>5.5</v>
      </c>
    </row>
    <row r="39" spans="1:7" x14ac:dyDescent="0.25">
      <c r="A39">
        <v>8.2000000000000003E-2</v>
      </c>
      <c r="B39">
        <v>6</v>
      </c>
      <c r="C39">
        <f t="shared" si="2"/>
        <v>5.5490000000000004</v>
      </c>
      <c r="D39">
        <v>102.7</v>
      </c>
      <c r="E39">
        <f t="shared" si="3"/>
        <v>10.749266666666667</v>
      </c>
      <c r="G39">
        <v>5.5</v>
      </c>
    </row>
    <row r="40" spans="1:7" x14ac:dyDescent="0.25">
      <c r="A40">
        <v>8.6999999999999994E-2</v>
      </c>
      <c r="B40">
        <v>8</v>
      </c>
      <c r="C40">
        <f t="shared" si="2"/>
        <v>7.5214999999999996</v>
      </c>
      <c r="D40">
        <v>140.19999999999999</v>
      </c>
      <c r="E40">
        <f t="shared" si="3"/>
        <v>14.674266666666666</v>
      </c>
      <c r="G40">
        <v>5.5</v>
      </c>
    </row>
    <row r="41" spans="1:7" x14ac:dyDescent="0.25">
      <c r="A41">
        <v>9.1999999999999998E-2</v>
      </c>
      <c r="B41">
        <v>10</v>
      </c>
      <c r="C41">
        <f t="shared" si="2"/>
        <v>9.4939999999999998</v>
      </c>
      <c r="D41">
        <v>176.7</v>
      </c>
      <c r="E41">
        <f t="shared" si="3"/>
        <v>18.494599999999998</v>
      </c>
      <c r="G41">
        <v>5.5</v>
      </c>
    </row>
    <row r="42" spans="1:7" x14ac:dyDescent="0.25">
      <c r="A42">
        <v>9.7000000000000003E-2</v>
      </c>
      <c r="B42">
        <v>12</v>
      </c>
      <c r="C42">
        <f t="shared" si="2"/>
        <v>11.4665</v>
      </c>
      <c r="D42">
        <v>213.1</v>
      </c>
      <c r="E42">
        <f t="shared" si="3"/>
        <v>22.304466666666666</v>
      </c>
      <c r="G42">
        <v>5.5</v>
      </c>
    </row>
    <row r="52" spans="1:7" x14ac:dyDescent="0.25">
      <c r="A52" s="2" t="s">
        <v>14</v>
      </c>
      <c r="B52" s="2"/>
      <c r="C52" s="2"/>
      <c r="D52" s="2"/>
      <c r="E52" s="2"/>
      <c r="F52" s="2"/>
      <c r="G52" s="2"/>
    </row>
    <row r="53" spans="1:7" x14ac:dyDescent="0.25">
      <c r="A53" t="s">
        <v>12</v>
      </c>
      <c r="B53" t="s">
        <v>15</v>
      </c>
      <c r="C53" t="s">
        <v>16</v>
      </c>
      <c r="D53" t="s">
        <v>17</v>
      </c>
      <c r="E53" t="s">
        <v>18</v>
      </c>
    </row>
    <row r="54" spans="1:7" x14ac:dyDescent="0.25">
      <c r="A54">
        <v>1</v>
      </c>
      <c r="B54">
        <v>0.14000000000000001</v>
      </c>
      <c r="C54">
        <v>0.25800000000000001</v>
      </c>
      <c r="D54">
        <v>0.11700000000000001</v>
      </c>
      <c r="E54">
        <f>C54*D54</f>
        <v>3.0186000000000001E-2</v>
      </c>
      <c r="F54">
        <f>E54/B54</f>
        <v>0.2156142857142857</v>
      </c>
    </row>
    <row r="55" spans="1:7" x14ac:dyDescent="0.25">
      <c r="A55">
        <v>1.5</v>
      </c>
      <c r="B55">
        <v>0.27</v>
      </c>
      <c r="C55">
        <v>0.5</v>
      </c>
      <c r="D55">
        <v>0.11700000000000001</v>
      </c>
      <c r="E55">
        <f t="shared" ref="E55:E61" si="4">C55*D55</f>
        <v>5.8500000000000003E-2</v>
      </c>
      <c r="F55">
        <f t="shared" ref="F55:F61" si="5">E55/B55</f>
        <v>0.21666666666666667</v>
      </c>
    </row>
    <row r="56" spans="1:7" x14ac:dyDescent="0.25">
      <c r="A56">
        <v>2.1</v>
      </c>
      <c r="B56">
        <v>0.37</v>
      </c>
      <c r="C56">
        <v>0.7</v>
      </c>
      <c r="D56">
        <v>0.11700000000000001</v>
      </c>
      <c r="E56">
        <f t="shared" si="4"/>
        <v>8.1900000000000001E-2</v>
      </c>
      <c r="F56">
        <f t="shared" si="5"/>
        <v>0.22135135135135137</v>
      </c>
    </row>
    <row r="57" spans="1:7" x14ac:dyDescent="0.25">
      <c r="A57">
        <v>2.8</v>
      </c>
      <c r="B57">
        <v>0.45</v>
      </c>
      <c r="C57">
        <v>1.05</v>
      </c>
      <c r="D57">
        <v>0.11700000000000001</v>
      </c>
      <c r="E57">
        <f t="shared" si="4"/>
        <v>0.12285000000000001</v>
      </c>
      <c r="F57">
        <f t="shared" si="5"/>
        <v>0.27300000000000002</v>
      </c>
    </row>
    <row r="58" spans="1:7" x14ac:dyDescent="0.25">
      <c r="A58">
        <v>3.7</v>
      </c>
      <c r="B58">
        <v>0.66</v>
      </c>
      <c r="C58">
        <v>1.53</v>
      </c>
      <c r="D58">
        <v>0.11700000000000001</v>
      </c>
      <c r="E58">
        <f t="shared" si="4"/>
        <v>0.17901</v>
      </c>
      <c r="F58">
        <f t="shared" si="5"/>
        <v>0.27122727272727271</v>
      </c>
    </row>
    <row r="59" spans="1:7" x14ac:dyDescent="0.25">
      <c r="A59">
        <v>4.2</v>
      </c>
      <c r="B59">
        <v>0.82</v>
      </c>
      <c r="C59">
        <v>1.91</v>
      </c>
      <c r="D59">
        <v>0.11700000000000001</v>
      </c>
      <c r="E59">
        <f t="shared" si="4"/>
        <v>0.22347</v>
      </c>
      <c r="F59">
        <f t="shared" si="5"/>
        <v>0.27252439024390246</v>
      </c>
    </row>
    <row r="60" spans="1:7" x14ac:dyDescent="0.25">
      <c r="A60">
        <v>5.0999999999999996</v>
      </c>
      <c r="B60">
        <v>0.97</v>
      </c>
      <c r="C60">
        <v>2.62</v>
      </c>
      <c r="D60">
        <v>0.11700000000000001</v>
      </c>
      <c r="E60">
        <f t="shared" si="4"/>
        <v>0.30654000000000003</v>
      </c>
      <c r="F60">
        <f t="shared" si="5"/>
        <v>0.31602061855670105</v>
      </c>
    </row>
    <row r="61" spans="1:7" x14ac:dyDescent="0.25">
      <c r="A61">
        <v>5.8</v>
      </c>
      <c r="B61">
        <v>1.03</v>
      </c>
      <c r="C61">
        <v>2.8</v>
      </c>
      <c r="D61">
        <v>0.11700000000000001</v>
      </c>
      <c r="E61">
        <f t="shared" si="4"/>
        <v>0.3276</v>
      </c>
      <c r="F61">
        <f t="shared" si="5"/>
        <v>0.31805825242718444</v>
      </c>
    </row>
    <row r="71" spans="1:7" x14ac:dyDescent="0.25">
      <c r="A71" s="2" t="s">
        <v>19</v>
      </c>
      <c r="B71" s="2"/>
      <c r="C71" s="2"/>
      <c r="D71" s="2"/>
      <c r="E71" s="2"/>
      <c r="F71" s="2"/>
      <c r="G71" s="2"/>
    </row>
    <row r="72" spans="1:7" x14ac:dyDescent="0.25">
      <c r="A72" t="s">
        <v>20</v>
      </c>
      <c r="B72" t="s">
        <v>21</v>
      </c>
      <c r="C72" t="s">
        <v>22</v>
      </c>
      <c r="D72" t="s">
        <v>15</v>
      </c>
      <c r="E72" t="s">
        <v>12</v>
      </c>
      <c r="F72" t="s">
        <v>23</v>
      </c>
    </row>
    <row r="73" spans="1:7" x14ac:dyDescent="0.25">
      <c r="A73">
        <v>17.2</v>
      </c>
      <c r="B73">
        <f>(A73/90)*60</f>
        <v>11.466666666666665</v>
      </c>
      <c r="C73">
        <f>B73*2*3.14/60</f>
        <v>1.2001777777777778</v>
      </c>
      <c r="D73">
        <v>6.4000000000000001E-2</v>
      </c>
      <c r="E73">
        <v>1</v>
      </c>
      <c r="F73">
        <f>0.3365*D73</f>
        <v>2.1536000000000003E-2</v>
      </c>
    </row>
    <row r="74" spans="1:7" x14ac:dyDescent="0.25">
      <c r="A74">
        <v>45</v>
      </c>
      <c r="B74">
        <f t="shared" ref="B74:B84" si="6">(A74/90)*60</f>
        <v>30</v>
      </c>
      <c r="C74">
        <f t="shared" ref="C74:C84" si="7">B74*2*3.14/60</f>
        <v>3.14</v>
      </c>
      <c r="D74">
        <v>6.8000000000000005E-2</v>
      </c>
      <c r="E74">
        <v>2</v>
      </c>
      <c r="F74">
        <f t="shared" ref="F74:F84" si="8">0.3365*D74</f>
        <v>2.2882000000000003E-2</v>
      </c>
    </row>
    <row r="75" spans="1:7" x14ac:dyDescent="0.25">
      <c r="A75">
        <v>71</v>
      </c>
      <c r="B75">
        <f t="shared" si="6"/>
        <v>47.333333333333329</v>
      </c>
      <c r="C75">
        <f t="shared" si="7"/>
        <v>4.9542222222222225</v>
      </c>
      <c r="D75">
        <v>7.2999999999999995E-2</v>
      </c>
      <c r="E75">
        <v>2.9</v>
      </c>
      <c r="F75">
        <f t="shared" si="8"/>
        <v>2.45645E-2</v>
      </c>
    </row>
    <row r="76" spans="1:7" x14ac:dyDescent="0.25">
      <c r="A76">
        <v>96</v>
      </c>
      <c r="B76">
        <f t="shared" si="6"/>
        <v>64</v>
      </c>
      <c r="C76">
        <f t="shared" si="7"/>
        <v>6.698666666666667</v>
      </c>
      <c r="D76">
        <v>7.8E-2</v>
      </c>
      <c r="E76">
        <v>4</v>
      </c>
      <c r="F76">
        <f t="shared" si="8"/>
        <v>2.6247000000000003E-2</v>
      </c>
    </row>
    <row r="77" spans="1:7" x14ac:dyDescent="0.25">
      <c r="A77">
        <v>125</v>
      </c>
      <c r="B77">
        <f t="shared" si="6"/>
        <v>83.333333333333329</v>
      </c>
      <c r="C77">
        <f t="shared" si="7"/>
        <v>8.7222222222222232</v>
      </c>
      <c r="D77">
        <v>8.1000000000000003E-2</v>
      </c>
      <c r="E77">
        <v>5</v>
      </c>
      <c r="F77">
        <f t="shared" si="8"/>
        <v>2.7256500000000003E-2</v>
      </c>
    </row>
    <row r="78" spans="1:7" x14ac:dyDescent="0.25">
      <c r="A78">
        <v>154</v>
      </c>
      <c r="B78">
        <f t="shared" si="6"/>
        <v>102.66666666666666</v>
      </c>
      <c r="C78">
        <f t="shared" si="7"/>
        <v>10.745777777777779</v>
      </c>
      <c r="D78">
        <v>8.5000000000000006E-2</v>
      </c>
      <c r="E78">
        <v>6</v>
      </c>
      <c r="F78">
        <f t="shared" si="8"/>
        <v>2.8602500000000003E-2</v>
      </c>
    </row>
    <row r="79" spans="1:7" x14ac:dyDescent="0.25">
      <c r="A79">
        <v>182</v>
      </c>
      <c r="B79">
        <f t="shared" si="6"/>
        <v>121.33333333333333</v>
      </c>
      <c r="C79">
        <f t="shared" si="7"/>
        <v>12.699555555555555</v>
      </c>
      <c r="D79">
        <v>8.5999999999999993E-2</v>
      </c>
      <c r="E79">
        <v>7</v>
      </c>
      <c r="F79">
        <f t="shared" si="8"/>
        <v>2.8938999999999999E-2</v>
      </c>
    </row>
    <row r="80" spans="1:7" x14ac:dyDescent="0.25">
      <c r="A80">
        <v>205</v>
      </c>
      <c r="B80">
        <f t="shared" si="6"/>
        <v>136.66666666666666</v>
      </c>
      <c r="C80">
        <f t="shared" si="7"/>
        <v>14.304444444444444</v>
      </c>
      <c r="D80">
        <v>8.7999999999999995E-2</v>
      </c>
      <c r="E80">
        <v>8</v>
      </c>
      <c r="F80">
        <f t="shared" si="8"/>
        <v>2.9611999999999999E-2</v>
      </c>
    </row>
    <row r="81" spans="1:6" x14ac:dyDescent="0.25">
      <c r="A81">
        <v>230</v>
      </c>
      <c r="B81">
        <f t="shared" si="6"/>
        <v>153.33333333333331</v>
      </c>
      <c r="C81">
        <f t="shared" si="7"/>
        <v>16.048888888888889</v>
      </c>
      <c r="D81">
        <v>0.09</v>
      </c>
      <c r="E81">
        <v>9</v>
      </c>
      <c r="F81">
        <f t="shared" si="8"/>
        <v>3.0284999999999999E-2</v>
      </c>
    </row>
    <row r="82" spans="1:6" x14ac:dyDescent="0.25">
      <c r="A82">
        <v>260</v>
      </c>
      <c r="B82">
        <f t="shared" si="6"/>
        <v>173.33333333333334</v>
      </c>
      <c r="C82">
        <f t="shared" si="7"/>
        <v>18.142222222222227</v>
      </c>
      <c r="D82">
        <v>9.2999999999999999E-2</v>
      </c>
      <c r="E82">
        <v>10</v>
      </c>
      <c r="F82">
        <f t="shared" si="8"/>
        <v>3.1294500000000003E-2</v>
      </c>
    </row>
    <row r="83" spans="1:6" x14ac:dyDescent="0.25">
      <c r="A83">
        <v>285</v>
      </c>
      <c r="B83">
        <f t="shared" si="6"/>
        <v>190</v>
      </c>
      <c r="C83">
        <f t="shared" si="7"/>
        <v>19.886666666666667</v>
      </c>
      <c r="D83">
        <v>9.4E-2</v>
      </c>
      <c r="E83">
        <v>11</v>
      </c>
      <c r="F83">
        <f t="shared" si="8"/>
        <v>3.1630999999999999E-2</v>
      </c>
    </row>
    <row r="84" spans="1:6" x14ac:dyDescent="0.25">
      <c r="A84">
        <v>310</v>
      </c>
      <c r="B84">
        <f t="shared" si="6"/>
        <v>206.66666666666669</v>
      </c>
      <c r="C84">
        <f t="shared" si="7"/>
        <v>21.631111111111114</v>
      </c>
      <c r="D84">
        <v>9.6000000000000002E-2</v>
      </c>
      <c r="E84">
        <v>12</v>
      </c>
      <c r="F84">
        <f t="shared" si="8"/>
        <v>3.2303999999999999E-2</v>
      </c>
    </row>
  </sheetData>
  <mergeCells count="6">
    <mergeCell ref="A71:G71"/>
    <mergeCell ref="A1:G1"/>
    <mergeCell ref="A17:G17"/>
    <mergeCell ref="A21:G21"/>
    <mergeCell ref="A35:G35"/>
    <mergeCell ref="A52:G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2011-03-15T15:07:52Z</dcterms:modified>
</cp:coreProperties>
</file>