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Tecent Data\QQ\2016663425\Tencent Files\3751443392\"/>
    </mc:Choice>
  </mc:AlternateContent>
  <xr:revisionPtr revIDLastSave="0" documentId="13_ncr:1_{C5933418-6645-412A-B34D-A697DBC96DB7}" xr6:coauthVersionLast="47" xr6:coauthVersionMax="47" xr10:uidLastSave="{00000000-0000-0000-0000-000000000000}"/>
  <bookViews>
    <workbookView xWindow="5940" yWindow="480" windowWidth="15660" windowHeight="1097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" i="1" l="1"/>
  <c r="G26" i="1"/>
  <c r="H26" i="1" s="1"/>
  <c r="E26" i="1"/>
  <c r="G5" i="1"/>
  <c r="G7" i="1"/>
  <c r="D14" i="1" s="1"/>
  <c r="D16" i="1" s="1"/>
  <c r="G8" i="1"/>
  <c r="E14" i="1" s="1"/>
  <c r="E16" i="1" s="1"/>
  <c r="G9" i="1"/>
  <c r="H9" i="1" s="1"/>
  <c r="G10" i="1"/>
  <c r="F14" i="1" s="1"/>
  <c r="G11" i="1"/>
  <c r="G14" i="1" s="1"/>
  <c r="G3" i="1"/>
  <c r="E6" i="1"/>
  <c r="F6" i="1"/>
  <c r="D6" i="1"/>
  <c r="E4" i="1"/>
  <c r="F4" i="1"/>
  <c r="D4" i="1"/>
  <c r="B24" i="1" l="1"/>
  <c r="E30" i="1" s="1"/>
  <c r="C24" i="1"/>
  <c r="H30" i="1" s="1"/>
  <c r="D30" i="1"/>
  <c r="B30" i="1"/>
  <c r="G4" i="1"/>
  <c r="G6" i="1"/>
  <c r="H6" i="1" s="1"/>
  <c r="G30" i="1" l="1"/>
  <c r="C14" i="1"/>
  <c r="C16" i="1" s="1"/>
  <c r="C30" i="1"/>
  <c r="F30" i="1" l="1"/>
  <c r="B21" i="1"/>
  <c r="C21" i="1" s="1"/>
  <c r="F21" i="1" s="1"/>
  <c r="B28" i="1"/>
</calcChain>
</file>

<file path=xl/sharedStrings.xml><?xml version="1.0" encoding="utf-8"?>
<sst xmlns="http://schemas.openxmlformats.org/spreadsheetml/2006/main" count="48" uniqueCount="45">
  <si>
    <t>d0</t>
    <phoneticPr fontId="2" type="noConversion"/>
  </si>
  <si>
    <t>D0</t>
    <phoneticPr fontId="2" type="noConversion"/>
  </si>
  <si>
    <t>l</t>
    <phoneticPr fontId="2" type="noConversion"/>
  </si>
  <si>
    <t>Din</t>
    <phoneticPr fontId="2" type="noConversion"/>
  </si>
  <si>
    <t>Dout</t>
    <phoneticPr fontId="2" type="noConversion"/>
  </si>
  <si>
    <t>m</t>
    <phoneticPr fontId="2" type="noConversion"/>
  </si>
  <si>
    <t>t1</t>
    <phoneticPr fontId="2" type="noConversion"/>
  </si>
  <si>
    <t>t0</t>
    <phoneticPr fontId="2" type="noConversion"/>
  </si>
  <si>
    <t>avg</t>
    <phoneticPr fontId="2" type="noConversion"/>
  </si>
  <si>
    <t>d测</t>
    <phoneticPr fontId="2" type="noConversion"/>
  </si>
  <si>
    <t>d真</t>
    <phoneticPr fontId="2" type="noConversion"/>
  </si>
  <si>
    <t>l真</t>
    <phoneticPr fontId="2" type="noConversion"/>
  </si>
  <si>
    <t>l测</t>
    <phoneticPr fontId="2" type="noConversion"/>
  </si>
  <si>
    <t>R mm</t>
    <phoneticPr fontId="2" type="noConversion"/>
  </si>
  <si>
    <t>rin mm</t>
    <phoneticPr fontId="2" type="noConversion"/>
  </si>
  <si>
    <t>rout mm</t>
    <phoneticPr fontId="2" type="noConversion"/>
  </si>
  <si>
    <t>T0</t>
    <phoneticPr fontId="2" type="noConversion"/>
  </si>
  <si>
    <t>T1</t>
    <phoneticPr fontId="2" type="noConversion"/>
  </si>
  <si>
    <t>l m</t>
    <phoneticPr fontId="2" type="noConversion"/>
  </si>
  <si>
    <t>R m</t>
    <phoneticPr fontId="2" type="noConversion"/>
  </si>
  <si>
    <t>rin m</t>
    <phoneticPr fontId="2" type="noConversion"/>
  </si>
  <si>
    <t>rout m</t>
    <phoneticPr fontId="2" type="noConversion"/>
  </si>
  <si>
    <t>m kg</t>
    <phoneticPr fontId="2" type="noConversion"/>
  </si>
  <si>
    <t>G pa</t>
    <phoneticPr fontId="2" type="noConversion"/>
  </si>
  <si>
    <t>G Gpa</t>
    <phoneticPr fontId="2" type="noConversion"/>
  </si>
  <si>
    <t>D</t>
    <phoneticPr fontId="2" type="noConversion"/>
  </si>
  <si>
    <t>std G</t>
    <phoneticPr fontId="2" type="noConversion"/>
  </si>
  <si>
    <t>error</t>
    <phoneticPr fontId="2" type="noConversion"/>
  </si>
  <si>
    <t>只有加粗的格子里的需要填，其他空格处都不用填</t>
    <phoneticPr fontId="2" type="noConversion"/>
  </si>
  <si>
    <t>结果</t>
    <phoneticPr fontId="2" type="noConversion"/>
  </si>
  <si>
    <t>不确定度计算</t>
    <phoneticPr fontId="2" type="noConversion"/>
  </si>
  <si>
    <t>A</t>
    <phoneticPr fontId="2" type="noConversion"/>
  </si>
  <si>
    <t>B</t>
    <phoneticPr fontId="2" type="noConversion"/>
  </si>
  <si>
    <t>dm</t>
    <phoneticPr fontId="2" type="noConversion"/>
  </si>
  <si>
    <t>dl</t>
    <phoneticPr fontId="2" type="noConversion"/>
  </si>
  <si>
    <t>drin</t>
    <phoneticPr fontId="2" type="noConversion"/>
  </si>
  <si>
    <t>drout</t>
    <phoneticPr fontId="2" type="noConversion"/>
  </si>
  <si>
    <t>dR</t>
    <phoneticPr fontId="2" type="noConversion"/>
  </si>
  <si>
    <t>dT1</t>
    <phoneticPr fontId="2" type="noConversion"/>
  </si>
  <si>
    <t>dT0</t>
    <phoneticPr fontId="2" type="noConversion"/>
  </si>
  <si>
    <t>dG/G</t>
    <phoneticPr fontId="2" type="noConversion"/>
  </si>
  <si>
    <t>误差源</t>
    <phoneticPr fontId="2" type="noConversion"/>
  </si>
  <si>
    <t>rin</t>
    <phoneticPr fontId="2" type="noConversion"/>
  </si>
  <si>
    <t>rout</t>
    <phoneticPr fontId="2" type="noConversion"/>
  </si>
  <si>
    <t>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</si>
</sst>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0E+00"/>
    <numFmt numFmtId="177" formatCode="0.000%"/>
    <numFmt numFmtId="178" formatCode="0.0000%"/>
    <numFmt numFmtId="179" formatCode="0.000000%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 tint="-0.34998626667073579"/>
      <name val="等线"/>
      <family val="2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27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178" fontId="0" fillId="2" borderId="0" xfId="1" applyNumberFormat="1" applyFont="1" applyFill="1" applyAlignment="1">
      <alignment horizontal="center" vertical="center"/>
    </xf>
    <xf numFmtId="179" fontId="0" fillId="2" borderId="0" xfId="1" applyNumberFormat="1" applyFont="1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5" workbookViewId="0">
      <selection activeCell="E27" sqref="E27"/>
    </sheetView>
  </sheetViews>
  <sheetFormatPr defaultColWidth="8.86328125" defaultRowHeight="13.9" x14ac:dyDescent="0.4"/>
  <cols>
    <col min="1" max="1" width="12.796875" style="2" customWidth="1"/>
    <col min="2" max="2" width="12" style="2" customWidth="1"/>
    <col min="3" max="3" width="12.86328125" style="2" bestFit="1" customWidth="1"/>
    <col min="4" max="7" width="10" style="2" bestFit="1" customWidth="1"/>
    <col min="8" max="9" width="13.19921875" style="2" bestFit="1" customWidth="1"/>
    <col min="10" max="10" width="9.1328125" style="2" bestFit="1" customWidth="1"/>
    <col min="11" max="11" width="10" style="2" bestFit="1" customWidth="1"/>
    <col min="12" max="16384" width="8.86328125" style="2"/>
  </cols>
  <sheetData>
    <row r="1" spans="1:8" x14ac:dyDescent="0.4">
      <c r="A1" s="20" t="s">
        <v>28</v>
      </c>
      <c r="B1" s="20"/>
      <c r="C1" s="20"/>
      <c r="D1" s="20"/>
      <c r="E1" s="20"/>
      <c r="F1" s="20"/>
      <c r="G1" s="20"/>
    </row>
    <row r="2" spans="1:8" ht="14.25" thickBot="1" x14ac:dyDescent="0.45">
      <c r="A2" s="2" t="s">
        <v>0</v>
      </c>
      <c r="B2" s="2" t="s">
        <v>1</v>
      </c>
      <c r="D2" s="2">
        <v>1</v>
      </c>
      <c r="E2" s="2">
        <v>2</v>
      </c>
      <c r="F2" s="2">
        <v>3</v>
      </c>
      <c r="G2" s="2" t="s">
        <v>8</v>
      </c>
    </row>
    <row r="3" spans="1:8" ht="14.25" thickBot="1" x14ac:dyDescent="0.45">
      <c r="A3" s="11">
        <v>-4.0000000000000001E-3</v>
      </c>
      <c r="B3" s="12">
        <v>0</v>
      </c>
      <c r="C3" s="2" t="s">
        <v>9</v>
      </c>
      <c r="D3" s="11">
        <v>0.47799999999999998</v>
      </c>
      <c r="E3" s="13">
        <v>0.48</v>
      </c>
      <c r="F3" s="12">
        <v>0.47799999999999998</v>
      </c>
      <c r="G3" s="2">
        <f>AVERAGE(D3:F3)</f>
        <v>0.47866666666666663</v>
      </c>
    </row>
    <row r="4" spans="1:8" ht="14.25" thickBot="1" x14ac:dyDescent="0.45">
      <c r="C4" s="2" t="s">
        <v>10</v>
      </c>
      <c r="D4" s="2">
        <f>D3-$A$3</f>
        <v>0.48199999999999998</v>
      </c>
      <c r="E4" s="2">
        <f>E3-$A$3</f>
        <v>0.48399999999999999</v>
      </c>
      <c r="F4" s="2">
        <f>F3-$A$3</f>
        <v>0.48199999999999998</v>
      </c>
      <c r="G4" s="4">
        <f t="shared" ref="G4:G11" si="0">AVERAGE(D4:F4)</f>
        <v>0.48266666666666663</v>
      </c>
    </row>
    <row r="5" spans="1:8" ht="14.25" thickBot="1" x14ac:dyDescent="0.45">
      <c r="C5" s="2" t="s">
        <v>12</v>
      </c>
      <c r="D5" s="11">
        <v>576.29999999999995</v>
      </c>
      <c r="E5" s="13">
        <v>576.5</v>
      </c>
      <c r="F5" s="12">
        <v>576.70000000000005</v>
      </c>
      <c r="G5" s="2">
        <f>AVERAGE(D5:F5)</f>
        <v>576.5</v>
      </c>
      <c r="H5" s="2" t="s">
        <v>18</v>
      </c>
    </row>
    <row r="6" spans="1:8" ht="14.25" thickBot="1" x14ac:dyDescent="0.45">
      <c r="C6" s="2" t="s">
        <v>11</v>
      </c>
      <c r="D6" s="2">
        <f>D5-$B$3</f>
        <v>576.29999999999995</v>
      </c>
      <c r="E6" s="2">
        <f>E5-$B$3</f>
        <v>576.5</v>
      </c>
      <c r="F6" s="2">
        <f>F5-$B$3</f>
        <v>576.70000000000005</v>
      </c>
      <c r="G6" s="4">
        <f t="shared" si="0"/>
        <v>576.5</v>
      </c>
      <c r="H6" s="8">
        <f>G6/1000</f>
        <v>0.57650000000000001</v>
      </c>
    </row>
    <row r="7" spans="1:8" x14ac:dyDescent="0.4">
      <c r="C7" s="2" t="s">
        <v>3</v>
      </c>
      <c r="D7" s="14">
        <v>80.099999999999994</v>
      </c>
      <c r="E7" s="15">
        <v>80</v>
      </c>
      <c r="F7" s="16">
        <v>79.900000000000006</v>
      </c>
      <c r="G7" s="2">
        <f t="shared" si="0"/>
        <v>80</v>
      </c>
    </row>
    <row r="8" spans="1:8" x14ac:dyDescent="0.4">
      <c r="C8" s="2" t="s">
        <v>4</v>
      </c>
      <c r="D8" s="17">
        <v>109.96</v>
      </c>
      <c r="E8" s="3">
        <v>109.98</v>
      </c>
      <c r="F8" s="18">
        <v>110.06</v>
      </c>
      <c r="G8" s="2">
        <f t="shared" si="0"/>
        <v>110</v>
      </c>
      <c r="H8" s="2" t="s">
        <v>22</v>
      </c>
    </row>
    <row r="9" spans="1:8" x14ac:dyDescent="0.4">
      <c r="C9" s="2" t="s">
        <v>5</v>
      </c>
      <c r="D9" s="21">
        <v>415.15</v>
      </c>
      <c r="E9" s="22"/>
      <c r="F9" s="23"/>
      <c r="G9" s="2">
        <f t="shared" si="0"/>
        <v>415.15</v>
      </c>
      <c r="H9" s="8">
        <f>G9/1000</f>
        <v>0.41514999999999996</v>
      </c>
    </row>
    <row r="10" spans="1:8" x14ac:dyDescent="0.4">
      <c r="C10" s="2" t="s">
        <v>7</v>
      </c>
      <c r="D10" s="21">
        <v>5.4260000000000002</v>
      </c>
      <c r="E10" s="22"/>
      <c r="F10" s="23"/>
      <c r="G10" s="2">
        <f t="shared" si="0"/>
        <v>5.4260000000000002</v>
      </c>
    </row>
    <row r="11" spans="1:8" ht="14.25" thickBot="1" x14ac:dyDescent="0.45">
      <c r="C11" s="2" t="s">
        <v>6</v>
      </c>
      <c r="D11" s="24">
        <v>9.2769999999999992</v>
      </c>
      <c r="E11" s="25"/>
      <c r="F11" s="26"/>
      <c r="G11" s="2">
        <f t="shared" si="0"/>
        <v>9.2769999999999992</v>
      </c>
    </row>
    <row r="13" spans="1:8" x14ac:dyDescent="0.4">
      <c r="C13" s="2" t="s">
        <v>13</v>
      </c>
      <c r="D13" s="2" t="s">
        <v>14</v>
      </c>
      <c r="E13" s="2" t="s">
        <v>15</v>
      </c>
      <c r="F13" s="2" t="s">
        <v>16</v>
      </c>
      <c r="G13" s="2" t="s">
        <v>17</v>
      </c>
    </row>
    <row r="14" spans="1:8" x14ac:dyDescent="0.4">
      <c r="C14" s="2">
        <f>G4/2</f>
        <v>0.24133333333333332</v>
      </c>
      <c r="D14" s="2">
        <f>G7/2</f>
        <v>40</v>
      </c>
      <c r="E14" s="2">
        <f>G8/2</f>
        <v>55</v>
      </c>
      <c r="F14" s="8">
        <f>G10</f>
        <v>5.4260000000000002</v>
      </c>
      <c r="G14" s="8">
        <f>G11</f>
        <v>9.2769999999999992</v>
      </c>
    </row>
    <row r="15" spans="1:8" x14ac:dyDescent="0.4">
      <c r="C15" s="2" t="s">
        <v>19</v>
      </c>
      <c r="D15" s="2" t="s">
        <v>20</v>
      </c>
      <c r="E15" s="2" t="s">
        <v>21</v>
      </c>
    </row>
    <row r="16" spans="1:8" x14ac:dyDescent="0.4">
      <c r="C16" s="8">
        <f>C14/1000</f>
        <v>2.4133333333333331E-4</v>
      </c>
      <c r="D16" s="8">
        <f t="shared" ref="D16:E16" si="1">D14/1000</f>
        <v>0.04</v>
      </c>
      <c r="E16" s="8">
        <f t="shared" si="1"/>
        <v>5.5E-2</v>
      </c>
    </row>
    <row r="18" spans="1:11" x14ac:dyDescent="0.4">
      <c r="A18" s="2" t="s">
        <v>29</v>
      </c>
      <c r="B18" s="2" t="s">
        <v>25</v>
      </c>
    </row>
    <row r="19" spans="1:11" x14ac:dyDescent="0.4">
      <c r="B19" s="5">
        <f>(2*PI()*PI()*H9*(D16*D16+E16*E16))/(G14*G14-F14*F14)</f>
        <v>6.6937123363886508E-4</v>
      </c>
    </row>
    <row r="20" spans="1:11" x14ac:dyDescent="0.4">
      <c r="B20" s="2" t="s">
        <v>23</v>
      </c>
      <c r="C20" s="2" t="s">
        <v>24</v>
      </c>
      <c r="E20" s="2" t="s">
        <v>26</v>
      </c>
      <c r="F20" s="2" t="s">
        <v>27</v>
      </c>
    </row>
    <row r="21" spans="1:11" x14ac:dyDescent="0.4">
      <c r="B21" s="1">
        <f>4*PI()*H6*H9*(D16*D16+E16*E16)/(POWER(C16,4)*(G14*G14-F14*F14))</f>
        <v>72423120476.932037</v>
      </c>
      <c r="C21" s="1">
        <f>B21/1000000000</f>
        <v>72.423120476932041</v>
      </c>
      <c r="E21" s="2">
        <v>75</v>
      </c>
      <c r="F21" s="6">
        <f>(E21-C21)/E21</f>
        <v>3.4358393640906114E-2</v>
      </c>
    </row>
    <row r="23" spans="1:11" x14ac:dyDescent="0.4">
      <c r="A23" s="2" t="s">
        <v>30</v>
      </c>
      <c r="B23" s="2" t="s">
        <v>31</v>
      </c>
      <c r="C23" s="2" t="s">
        <v>32</v>
      </c>
    </row>
    <row r="24" spans="1:11" x14ac:dyDescent="0.4">
      <c r="B24" s="2">
        <f>D16*D16+E16*E16</f>
        <v>4.6249999999999998E-3</v>
      </c>
      <c r="C24" s="2">
        <f>G14*G14-F14*F14</f>
        <v>56.621252999999989</v>
      </c>
    </row>
    <row r="25" spans="1:11" x14ac:dyDescent="0.4">
      <c r="B25" s="2" t="s">
        <v>33</v>
      </c>
      <c r="C25" s="2" t="s">
        <v>34</v>
      </c>
      <c r="D25" s="2" t="s">
        <v>35</v>
      </c>
      <c r="E25" s="2" t="s">
        <v>36</v>
      </c>
      <c r="F25" s="2" t="s">
        <v>37</v>
      </c>
      <c r="G25" s="2" t="s">
        <v>38</v>
      </c>
      <c r="H25" s="2" t="s">
        <v>39</v>
      </c>
    </row>
    <row r="26" spans="1:11" x14ac:dyDescent="0.4">
      <c r="B26" s="7">
        <v>1E-4</v>
      </c>
      <c r="C26" s="7">
        <v>1E-3</v>
      </c>
      <c r="D26" s="7">
        <v>1.0000000000000001E-5</v>
      </c>
      <c r="E26" s="7">
        <f>D26</f>
        <v>1.0000000000000001E-5</v>
      </c>
      <c r="F26" s="7">
        <v>1.9999999999999999E-6</v>
      </c>
      <c r="G26" s="2">
        <f>0.001/10</f>
        <v>1E-4</v>
      </c>
      <c r="H26" s="2">
        <f>G26</f>
        <v>1E-4</v>
      </c>
    </row>
    <row r="27" spans="1:11" x14ac:dyDescent="0.4">
      <c r="B27" s="2" t="s">
        <v>40</v>
      </c>
    </row>
    <row r="28" spans="1:11" x14ac:dyDescent="0.4">
      <c r="B28" s="9">
        <f>C26/H6+B26/H9+2*D16*D26/B24+2*E16*E26/B24+4*F26/C16+2*G14*G26/C24+2*F14*H26/C24</f>
        <v>3.5587398812778157E-2</v>
      </c>
    </row>
    <row r="29" spans="1:11" x14ac:dyDescent="0.4">
      <c r="A29" s="2" t="s">
        <v>41</v>
      </c>
      <c r="B29" s="2" t="s">
        <v>5</v>
      </c>
      <c r="C29" s="2" t="s">
        <v>2</v>
      </c>
      <c r="D29" s="2" t="s">
        <v>42</v>
      </c>
      <c r="E29" s="2" t="s">
        <v>43</v>
      </c>
      <c r="F29" s="2" t="s">
        <v>44</v>
      </c>
      <c r="G29" s="2" t="s">
        <v>17</v>
      </c>
      <c r="H29" s="2" t="s">
        <v>16</v>
      </c>
    </row>
    <row r="30" spans="1:11" x14ac:dyDescent="0.4">
      <c r="B30" s="10">
        <f>B26/H9</f>
        <v>2.4087679152113697E-4</v>
      </c>
      <c r="C30" s="10">
        <f>C26/H6</f>
        <v>1.7346053772766695E-3</v>
      </c>
      <c r="D30" s="10">
        <f>2*D16*D26/B24</f>
        <v>1.7297297297297299E-4</v>
      </c>
      <c r="E30" s="10">
        <f>2*E16*E26/B24</f>
        <v>2.3783783783783787E-4</v>
      </c>
      <c r="F30" s="10">
        <f>4*F26/C16</f>
        <v>3.3149171270718231E-2</v>
      </c>
      <c r="G30" s="10">
        <f>2*G26*G14/C24</f>
        <v>3.2768614286935692E-5</v>
      </c>
      <c r="H30" s="10">
        <f>2*H26*F14/C24</f>
        <v>1.9165948164375668E-5</v>
      </c>
      <c r="K30" s="19"/>
    </row>
  </sheetData>
  <mergeCells count="4">
    <mergeCell ref="A1:G1"/>
    <mergeCell ref="D9:F9"/>
    <mergeCell ref="D10:F10"/>
    <mergeCell ref="D11:F1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李崇珊</dc:creator>
  <cp:lastModifiedBy>Jiayu Zuo</cp:lastModifiedBy>
  <dcterms:created xsi:type="dcterms:W3CDTF">2015-06-05T18:19:34Z</dcterms:created>
  <dcterms:modified xsi:type="dcterms:W3CDTF">2025-05-04T03:56:48Z</dcterms:modified>
</cp:coreProperties>
</file>