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aeldangelo/PycharmProjects/MacroFinance_HW2/"/>
    </mc:Choice>
  </mc:AlternateContent>
  <xr:revisionPtr revIDLastSave="0" documentId="8_{84A115D7-3B0E-7E4E-BD45-2C1D50B3C1ED}" xr6:coauthVersionLast="47" xr6:coauthVersionMax="47" xr10:uidLastSave="{00000000-0000-0000-0000-000000000000}"/>
  <bookViews>
    <workbookView xWindow="40" yWindow="680" windowWidth="34480" windowHeight="21600" tabRatio="743" activeTab="4" xr2:uid="{00000000-000D-0000-FFFF-FFFF00000000}"/>
  </bookViews>
  <sheets>
    <sheet name="MarketCapH" sheetId="7" state="hidden" r:id="rId1"/>
    <sheet name="PricesH" sheetId="6" state="hidden" r:id="rId2"/>
    <sheet name="ControlsH" sheetId="2" state="hidden" r:id="rId3"/>
    <sheet name="DataH" sheetId="16" state="hidden" r:id="rId4"/>
    <sheet name="H0A0" sheetId="17" r:id="rId5"/>
    <sheet name="BCOMTR" sheetId="18" r:id="rId6"/>
    <sheet name="LUATTRUU" sheetId="19" r:id="rId7"/>
  </sheets>
  <definedNames>
    <definedName name="Benchmark">ControlsH!$B$3</definedName>
    <definedName name="BestConsOv">DataH!$D$19</definedName>
    <definedName name="Broker_Name">OFFSET(#REF!,0,0,ControlsH!$E$5, 1)</definedName>
    <definedName name="calCODE">ControlsH!$C$4</definedName>
    <definedName name="Chart_Benchmark_100_Size">OFFSET(#REF!, 0, 0, ControlsH!$E$3, 1)</definedName>
    <definedName name="Chart_Date_Size">OFFSET(#REF!, 0, 0, ControlsH!$E$3, 1)</definedName>
    <definedName name="Chart_Date_VAL1_Size">OFFSET(#REF!, 0, 0, ControlsH!$I$3, 1)</definedName>
    <definedName name="Chart_Date_VAL2_Size">OFFSET(#REF!, 0, 0, ControlsH!$I$5, 1)</definedName>
    <definedName name="Chart_Peer_100_Size">OFFSET(#REF!, 0, 0, ControlsH!$E$3, 1)</definedName>
    <definedName name="Chart_Price_100_Size">OFFSET(#REF!, 0, 0, ControlsH!$E$3, 1)</definedName>
    <definedName name="Chart_Price_Size">OFFSET(#REF!, 0, 0, ControlsH!$E$3, 1)</definedName>
    <definedName name="Chart_VAL1_FY1_Size">OFFSET(#REF!, 0, 0, ControlsH!$F$3, 1)</definedName>
    <definedName name="Chart_VAL1_FY2_Size">OFFSET(#REF!, 0, 0, ControlsH!$G$3, 1)</definedName>
    <definedName name="Chart_VAL1_FY3_Size">OFFSET(#REF!, 0, 0, ControlsH!$H$3, 1)</definedName>
    <definedName name="Chart_VAL2_FY1_Size">OFFSET(#REF!, 0, 0, ControlsH!$F$5, 1)</definedName>
    <definedName name="Chart_VAL2_FY2_Size">OFFSET(#REF!, 0, 0, ControlsH!$G$5, 1)</definedName>
    <definedName name="Chart_VAL2_FY3_Size">OFFSET(#REF!, 0, 0, ControlsH!$H$5, 1)</definedName>
    <definedName name="Chart_Volume_Size">OFFSET(#REF!, 0, 0, ControlsH!$E$3, 1)</definedName>
    <definedName name="compNAME">ControlsH!$B$6</definedName>
    <definedName name="CURRENCY">ControlsH!$B$9</definedName>
    <definedName name="currPRICE">#REF!</definedName>
    <definedName name="custBenchmark">#REF!</definedName>
    <definedName name="custED">#REF!</definedName>
    <definedName name="custSD">#REF!</definedName>
    <definedName name="dayCODE">ControlsH!$C$5</definedName>
    <definedName name="defaultED">ControlsH!$G$22</definedName>
    <definedName name="defaultSD">ControlsH!$G$27</definedName>
    <definedName name="ED">ControlsH!$B$5</definedName>
    <definedName name="ESTBrokersItem">#REF!</definedName>
    <definedName name="ESTBrokersPeriod">#REF!</definedName>
    <definedName name="ESTDetailBroker">#REF!</definedName>
    <definedName name="ESTDetailBroker2">#REF!</definedName>
    <definedName name="ESTDetailPeriod">#REF!</definedName>
    <definedName name="EstDetPerO">DataH!$DS$2</definedName>
    <definedName name="EstDetPerT">DataH!$DS$1</definedName>
    <definedName name="FinancialsPeriod">#REF!</definedName>
    <definedName name="firstTD">ControlsH!$G$32</definedName>
    <definedName name="fundTICKER">ControlsH!$B$15</definedName>
    <definedName name="GraphValRatio1">#REF!</definedName>
    <definedName name="GraphValRatio2">#REF!</definedName>
    <definedName name="HLPBRD_IB">#REF!</definedName>
    <definedName name="HLPBRD_IR">#REF!</definedName>
    <definedName name="HLPBRD_OBR">#REF!</definedName>
    <definedName name="Index1">#REF!</definedName>
    <definedName name="Lang">#REF!</definedName>
    <definedName name="locCURR">ControlsH!$B$7</definedName>
    <definedName name="newCrncy">ControlsH!$B$21:$B$199</definedName>
    <definedName name="newEstBrokerPeriod">DataH!$M$108:$M$110</definedName>
    <definedName name="newEstBrokersItem">DataH!$M$85:$M$100</definedName>
    <definedName name="newEstDetailBroker">DataH!$AO$3:$AO$25</definedName>
    <definedName name="newEstDetailBroker2">DataH!$AR$3:$AR$60</definedName>
    <definedName name="newEstDetailPeriod">DataH!$DR$3:$DR$5</definedName>
    <definedName name="newFinancialsPeriod">DataH!$A$17:$A$19</definedName>
    <definedName name="newIndicesSD">ControlsH!$F$21:$F$31</definedName>
    <definedName name="newOverviewCon">DataH!$C$19:$C$20</definedName>
    <definedName name="newOverviewYear">DataH!$A$4:$A$10</definedName>
    <definedName name="newOwners">DataH!$J$57:$J$71</definedName>
    <definedName name="newPeersRatio">DataH!$B$24:$B$34</definedName>
    <definedName name="newPeriod">DataH!$C$15:$C$17</definedName>
    <definedName name="newValRatio1">DataH!$P$4:$P$9</definedName>
    <definedName name="newValRatio2">DataH!$P$23:$P$28</definedName>
    <definedName name="outED">ControlsH!$B$11</definedName>
    <definedName name="outSD">ControlsH!$B$10</definedName>
    <definedName name="OverviewValRatioPeriod">#REF!</definedName>
    <definedName name="Peer1">#REF!</definedName>
    <definedName name="PeerDate1">#REF!</definedName>
    <definedName name="peerHist1">#REF!</definedName>
    <definedName name="PeerIndex">ControlsH!$F$35:$F$36</definedName>
    <definedName name="Peers">OFFSET(#REF!,0,0,MAX(COUNTA(#REF!),1),1)</definedName>
    <definedName name="peersWEIGHT">ControlsH!$B$13</definedName>
    <definedName name="PERIODICITY">ControlsH!$C$3</definedName>
    <definedName name="salesGEOG">OFFSET(#REF!, 0, 0, DataH!$I$20, 1)</definedName>
    <definedName name="salesPROD">OFFSET(#REF!, 0, 0, DataH!$G$20, 1)</definedName>
    <definedName name="SD">ControlsH!$B$4</definedName>
    <definedName name="shBroker1">DataH!$AN$6</definedName>
    <definedName name="shBrokerRange">DataH!$AT$8:$DP$157</definedName>
    <definedName name="shOverviewYear">DataH!$D$4</definedName>
    <definedName name="shPeer1">DataH!$H$24</definedName>
    <definedName name="shPeerRange">DataH!$H$24:$N$53</definedName>
    <definedName name="shPeerRangeD">#REF!</definedName>
    <definedName name="shPeersDate1">DataH!$H$22</definedName>
    <definedName name="startingDate">#REF!</definedName>
    <definedName name="Target_Price">OFFSET(#REF!,0,0,ControlsH!$E$5, 1)</definedName>
    <definedName name="TICKER">#REF!</definedName>
    <definedName name="Top20OwnerType">#REF!</definedName>
    <definedName name="ValuationRatioType">#REF!</definedName>
    <definedName name="ViewConsolidatedOrParent">#REF!</definedName>
    <definedName name="ViewYear">#REF!</definedName>
    <definedName name="YTDdt">ControlsH!$G$34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2" l="1"/>
  <c r="C13" i="16"/>
  <c r="D13" i="16"/>
  <c r="B3" i="2"/>
  <c r="B15" i="2"/>
  <c r="B6" i="2"/>
  <c r="V1" i="16"/>
  <c r="C21" i="2"/>
  <c r="B7" i="2"/>
  <c r="G33" i="2"/>
  <c r="B13" i="16"/>
  <c r="H21" i="2"/>
  <c r="L22" i="16"/>
  <c r="G20" i="2"/>
  <c r="D41" i="16"/>
  <c r="F77" i="16"/>
  <c r="M74" i="16"/>
  <c r="A41" i="16"/>
  <c r="E77" i="16"/>
  <c r="J74" i="16"/>
  <c r="G77" i="16"/>
  <c r="A77" i="16"/>
  <c r="C77" i="16"/>
  <c r="B4" i="16"/>
  <c r="B77" i="16"/>
  <c r="C41" i="16"/>
  <c r="P22" i="16" l="1"/>
  <c r="T22" i="16" s="1"/>
  <c r="Q22" i="16" l="1"/>
  <c r="R22" i="16"/>
  <c r="S22" i="16"/>
  <c r="AL600" i="16" l="1"/>
  <c r="AK600" i="16"/>
  <c r="AJ600" i="16"/>
  <c r="AI600" i="16"/>
  <c r="AH600" i="16"/>
  <c r="AG600" i="16"/>
  <c r="AF600" i="16"/>
  <c r="AL599" i="16"/>
  <c r="AK599" i="16"/>
  <c r="AJ599" i="16"/>
  <c r="AI599" i="16"/>
  <c r="AH599" i="16"/>
  <c r="AG599" i="16"/>
  <c r="AF599" i="16"/>
  <c r="AL598" i="16"/>
  <c r="AK598" i="16"/>
  <c r="AJ598" i="16"/>
  <c r="AI598" i="16"/>
  <c r="AH598" i="16"/>
  <c r="AG598" i="16"/>
  <c r="AF598" i="16"/>
  <c r="AL597" i="16"/>
  <c r="AK597" i="16"/>
  <c r="AJ597" i="16"/>
  <c r="AI597" i="16"/>
  <c r="AH597" i="16"/>
  <c r="AG597" i="16"/>
  <c r="AF597" i="16"/>
  <c r="AL596" i="16"/>
  <c r="AK596" i="16"/>
  <c r="AJ596" i="16"/>
  <c r="AI596" i="16"/>
  <c r="AH596" i="16"/>
  <c r="AG596" i="16"/>
  <c r="AF596" i="16"/>
  <c r="AL595" i="16"/>
  <c r="AK595" i="16"/>
  <c r="AJ595" i="16"/>
  <c r="AI595" i="16"/>
  <c r="AH595" i="16"/>
  <c r="AG595" i="16"/>
  <c r="AF595" i="16"/>
  <c r="AL594" i="16"/>
  <c r="AK594" i="16"/>
  <c r="AJ594" i="16"/>
  <c r="AI594" i="16"/>
  <c r="AH594" i="16"/>
  <c r="AG594" i="16"/>
  <c r="AF594" i="16"/>
  <c r="AL593" i="16"/>
  <c r="AK593" i="16"/>
  <c r="AJ593" i="16"/>
  <c r="AI593" i="16"/>
  <c r="AH593" i="16"/>
  <c r="AG593" i="16"/>
  <c r="AF593" i="16"/>
  <c r="AL592" i="16"/>
  <c r="AK592" i="16"/>
  <c r="AJ592" i="16"/>
  <c r="AI592" i="16"/>
  <c r="AH592" i="16"/>
  <c r="AG592" i="16"/>
  <c r="AF592" i="16"/>
  <c r="AL591" i="16"/>
  <c r="AK591" i="16"/>
  <c r="AJ591" i="16"/>
  <c r="AI591" i="16"/>
  <c r="AH591" i="16"/>
  <c r="AG591" i="16"/>
  <c r="AF591" i="16"/>
  <c r="AL590" i="16"/>
  <c r="AK590" i="16"/>
  <c r="AJ590" i="16"/>
  <c r="AI590" i="16"/>
  <c r="AH590" i="16"/>
  <c r="AG590" i="16"/>
  <c r="AF590" i="16"/>
  <c r="AL589" i="16"/>
  <c r="AK589" i="16"/>
  <c r="AJ589" i="16"/>
  <c r="AI589" i="16"/>
  <c r="AH589" i="16"/>
  <c r="AG589" i="16"/>
  <c r="AF589" i="16"/>
  <c r="AL588" i="16"/>
  <c r="AK588" i="16"/>
  <c r="AJ588" i="16"/>
  <c r="AI588" i="16"/>
  <c r="AH588" i="16"/>
  <c r="AG588" i="16"/>
  <c r="AF588" i="16"/>
  <c r="AL587" i="16"/>
  <c r="AK587" i="16"/>
  <c r="AJ587" i="16"/>
  <c r="AI587" i="16"/>
  <c r="AH587" i="16"/>
  <c r="AG587" i="16"/>
  <c r="AF587" i="16"/>
  <c r="AL586" i="16"/>
  <c r="AK586" i="16"/>
  <c r="AJ586" i="16"/>
  <c r="AI586" i="16"/>
  <c r="AH586" i="16"/>
  <c r="AG586" i="16"/>
  <c r="AF586" i="16"/>
  <c r="AL585" i="16"/>
  <c r="AK585" i="16"/>
  <c r="AJ585" i="16"/>
  <c r="AI585" i="16"/>
  <c r="AH585" i="16"/>
  <c r="AG585" i="16"/>
  <c r="AF585" i="16"/>
  <c r="AL584" i="16"/>
  <c r="AK584" i="16"/>
  <c r="AJ584" i="16"/>
  <c r="AI584" i="16"/>
  <c r="AH584" i="16"/>
  <c r="AG584" i="16"/>
  <c r="AF584" i="16"/>
  <c r="AL583" i="16"/>
  <c r="AK583" i="16"/>
  <c r="AJ583" i="16"/>
  <c r="AI583" i="16"/>
  <c r="AH583" i="16"/>
  <c r="AG583" i="16"/>
  <c r="AF583" i="16"/>
  <c r="AL582" i="16"/>
  <c r="AK582" i="16"/>
  <c r="AJ582" i="16"/>
  <c r="AI582" i="16"/>
  <c r="AH582" i="16"/>
  <c r="AG582" i="16"/>
  <c r="AF582" i="16"/>
  <c r="AL581" i="16"/>
  <c r="AK581" i="16"/>
  <c r="AJ581" i="16"/>
  <c r="AI581" i="16"/>
  <c r="AH581" i="16"/>
  <c r="AG581" i="16"/>
  <c r="AF581" i="16"/>
  <c r="AL580" i="16"/>
  <c r="AK580" i="16"/>
  <c r="AJ580" i="16"/>
  <c r="AI580" i="16"/>
  <c r="AH580" i="16"/>
  <c r="AG580" i="16"/>
  <c r="AF580" i="16"/>
  <c r="AL579" i="16"/>
  <c r="AK579" i="16"/>
  <c r="AJ579" i="16"/>
  <c r="AI579" i="16"/>
  <c r="AH579" i="16"/>
  <c r="AG579" i="16"/>
  <c r="AF579" i="16"/>
  <c r="AL578" i="16"/>
  <c r="AK578" i="16"/>
  <c r="AJ578" i="16"/>
  <c r="AI578" i="16"/>
  <c r="AH578" i="16"/>
  <c r="AG578" i="16"/>
  <c r="AF578" i="16"/>
  <c r="AL577" i="16"/>
  <c r="AK577" i="16"/>
  <c r="AJ577" i="16"/>
  <c r="AI577" i="16"/>
  <c r="AH577" i="16"/>
  <c r="AG577" i="16"/>
  <c r="AF577" i="16"/>
  <c r="AL576" i="16"/>
  <c r="AK576" i="16"/>
  <c r="AJ576" i="16"/>
  <c r="AI576" i="16"/>
  <c r="AH576" i="16"/>
  <c r="AG576" i="16"/>
  <c r="AF576" i="16"/>
  <c r="AL575" i="16"/>
  <c r="AK575" i="16"/>
  <c r="AJ575" i="16"/>
  <c r="AI575" i="16"/>
  <c r="AH575" i="16"/>
  <c r="AG575" i="16"/>
  <c r="AF575" i="16"/>
  <c r="AL574" i="16"/>
  <c r="AK574" i="16"/>
  <c r="AJ574" i="16"/>
  <c r="AI574" i="16"/>
  <c r="AH574" i="16"/>
  <c r="AG574" i="16"/>
  <c r="AF574" i="16"/>
  <c r="AL573" i="16"/>
  <c r="AK573" i="16"/>
  <c r="AJ573" i="16"/>
  <c r="AI573" i="16"/>
  <c r="AH573" i="16"/>
  <c r="AG573" i="16"/>
  <c r="AF573" i="16"/>
  <c r="AL572" i="16"/>
  <c r="AK572" i="16"/>
  <c r="AJ572" i="16"/>
  <c r="AI572" i="16"/>
  <c r="AH572" i="16"/>
  <c r="AG572" i="16"/>
  <c r="AF572" i="16"/>
  <c r="AL571" i="16"/>
  <c r="AK571" i="16"/>
  <c r="AJ571" i="16"/>
  <c r="AI571" i="16"/>
  <c r="AH571" i="16"/>
  <c r="AG571" i="16"/>
  <c r="AF571" i="16"/>
  <c r="AL570" i="16"/>
  <c r="AK570" i="16"/>
  <c r="AJ570" i="16"/>
  <c r="AI570" i="16"/>
  <c r="AH570" i="16"/>
  <c r="AG570" i="16"/>
  <c r="AF570" i="16"/>
  <c r="AL569" i="16"/>
  <c r="AK569" i="16"/>
  <c r="AJ569" i="16"/>
  <c r="AI569" i="16"/>
  <c r="AH569" i="16"/>
  <c r="AG569" i="16"/>
  <c r="AF569" i="16"/>
  <c r="AL568" i="16"/>
  <c r="AK568" i="16"/>
  <c r="AJ568" i="16"/>
  <c r="AI568" i="16"/>
  <c r="AH568" i="16"/>
  <c r="AG568" i="16"/>
  <c r="AF568" i="16"/>
  <c r="AL567" i="16"/>
  <c r="AK567" i="16"/>
  <c r="AJ567" i="16"/>
  <c r="AI567" i="16"/>
  <c r="AH567" i="16"/>
  <c r="AG567" i="16"/>
  <c r="AF567" i="16"/>
  <c r="AL566" i="16"/>
  <c r="AK566" i="16"/>
  <c r="AJ566" i="16"/>
  <c r="AI566" i="16"/>
  <c r="AH566" i="16"/>
  <c r="AG566" i="16"/>
  <c r="AF566" i="16"/>
  <c r="AL565" i="16"/>
  <c r="AK565" i="16"/>
  <c r="AJ565" i="16"/>
  <c r="AI565" i="16"/>
  <c r="AH565" i="16"/>
  <c r="AG565" i="16"/>
  <c r="AF565" i="16"/>
  <c r="AL564" i="16"/>
  <c r="AK564" i="16"/>
  <c r="AJ564" i="16"/>
  <c r="AI564" i="16"/>
  <c r="AH564" i="16"/>
  <c r="AG564" i="16"/>
  <c r="AF564" i="16"/>
  <c r="AL563" i="16"/>
  <c r="AK563" i="16"/>
  <c r="AJ563" i="16"/>
  <c r="AI563" i="16"/>
  <c r="AH563" i="16"/>
  <c r="AG563" i="16"/>
  <c r="AF563" i="16"/>
  <c r="AL562" i="16"/>
  <c r="AK562" i="16"/>
  <c r="AJ562" i="16"/>
  <c r="AI562" i="16"/>
  <c r="AH562" i="16"/>
  <c r="AG562" i="16"/>
  <c r="AF562" i="16"/>
  <c r="AL561" i="16"/>
  <c r="AK561" i="16"/>
  <c r="AJ561" i="16"/>
  <c r="AI561" i="16"/>
  <c r="AH561" i="16"/>
  <c r="AG561" i="16"/>
  <c r="AF561" i="16"/>
  <c r="AL560" i="16"/>
  <c r="AK560" i="16"/>
  <c r="AJ560" i="16"/>
  <c r="AI560" i="16"/>
  <c r="AH560" i="16"/>
  <c r="AG560" i="16"/>
  <c r="AF560" i="16"/>
  <c r="AL559" i="16"/>
  <c r="AK559" i="16"/>
  <c r="AJ559" i="16"/>
  <c r="AI559" i="16"/>
  <c r="AH559" i="16"/>
  <c r="AG559" i="16"/>
  <c r="AF559" i="16"/>
  <c r="AL558" i="16"/>
  <c r="AK558" i="16"/>
  <c r="AJ558" i="16"/>
  <c r="AI558" i="16"/>
  <c r="AH558" i="16"/>
  <c r="AG558" i="16"/>
  <c r="AF558" i="16"/>
  <c r="AL557" i="16"/>
  <c r="AK557" i="16"/>
  <c r="AJ557" i="16"/>
  <c r="AI557" i="16"/>
  <c r="AH557" i="16"/>
  <c r="AG557" i="16"/>
  <c r="AF557" i="16"/>
  <c r="AL556" i="16"/>
  <c r="AK556" i="16"/>
  <c r="AJ556" i="16"/>
  <c r="AI556" i="16"/>
  <c r="AH556" i="16"/>
  <c r="AG556" i="16"/>
  <c r="AF556" i="16"/>
  <c r="AL555" i="16"/>
  <c r="AK555" i="16"/>
  <c r="AJ555" i="16"/>
  <c r="AI555" i="16"/>
  <c r="AH555" i="16"/>
  <c r="AG555" i="16"/>
  <c r="AF555" i="16"/>
  <c r="AL554" i="16"/>
  <c r="AK554" i="16"/>
  <c r="AJ554" i="16"/>
  <c r="AI554" i="16"/>
  <c r="AH554" i="16"/>
  <c r="AG554" i="16"/>
  <c r="AF554" i="16"/>
  <c r="AL553" i="16"/>
  <c r="AK553" i="16"/>
  <c r="AJ553" i="16"/>
  <c r="AI553" i="16"/>
  <c r="AH553" i="16"/>
  <c r="AG553" i="16"/>
  <c r="AF553" i="16"/>
  <c r="AL552" i="16"/>
  <c r="AK552" i="16"/>
  <c r="AJ552" i="16"/>
  <c r="AI552" i="16"/>
  <c r="AH552" i="16"/>
  <c r="AG552" i="16"/>
  <c r="AF552" i="16"/>
  <c r="AL551" i="16"/>
  <c r="AK551" i="16"/>
  <c r="AJ551" i="16"/>
  <c r="AI551" i="16"/>
  <c r="AH551" i="16"/>
  <c r="AG551" i="16"/>
  <c r="AF551" i="16"/>
  <c r="AL550" i="16"/>
  <c r="AK550" i="16"/>
  <c r="AJ550" i="16"/>
  <c r="AI550" i="16"/>
  <c r="AH550" i="16"/>
  <c r="AG550" i="16"/>
  <c r="AF550" i="16"/>
  <c r="AL549" i="16"/>
  <c r="AK549" i="16"/>
  <c r="AJ549" i="16"/>
  <c r="AI549" i="16"/>
  <c r="AH549" i="16"/>
  <c r="AG549" i="16"/>
  <c r="AF549" i="16"/>
  <c r="AL548" i="16"/>
  <c r="AK548" i="16"/>
  <c r="AJ548" i="16"/>
  <c r="AI548" i="16"/>
  <c r="AH548" i="16"/>
  <c r="AG548" i="16"/>
  <c r="AF548" i="16"/>
  <c r="AL547" i="16"/>
  <c r="AK547" i="16"/>
  <c r="AJ547" i="16"/>
  <c r="AI547" i="16"/>
  <c r="AH547" i="16"/>
  <c r="AG547" i="16"/>
  <c r="AF547" i="16"/>
  <c r="AL546" i="16"/>
  <c r="AK546" i="16"/>
  <c r="AJ546" i="16"/>
  <c r="AI546" i="16"/>
  <c r="AH546" i="16"/>
  <c r="AG546" i="16"/>
  <c r="AF546" i="16"/>
  <c r="AL545" i="16"/>
  <c r="AK545" i="16"/>
  <c r="AJ545" i="16"/>
  <c r="AI545" i="16"/>
  <c r="AH545" i="16"/>
  <c r="AG545" i="16"/>
  <c r="AF545" i="16"/>
  <c r="AL544" i="16"/>
  <c r="AK544" i="16"/>
  <c r="AJ544" i="16"/>
  <c r="AI544" i="16"/>
  <c r="AH544" i="16"/>
  <c r="AG544" i="16"/>
  <c r="AF544" i="16"/>
  <c r="AL543" i="16"/>
  <c r="AK543" i="16"/>
  <c r="AJ543" i="16"/>
  <c r="AI543" i="16"/>
  <c r="AH543" i="16"/>
  <c r="AG543" i="16"/>
  <c r="AF543" i="16"/>
  <c r="AL542" i="16"/>
  <c r="AK542" i="16"/>
  <c r="AJ542" i="16"/>
  <c r="AI542" i="16"/>
  <c r="AH542" i="16"/>
  <c r="AG542" i="16"/>
  <c r="AF542" i="16"/>
  <c r="AL541" i="16"/>
  <c r="AK541" i="16"/>
  <c r="AJ541" i="16"/>
  <c r="AI541" i="16"/>
  <c r="AH541" i="16"/>
  <c r="AG541" i="16"/>
  <c r="AF541" i="16"/>
  <c r="AL540" i="16"/>
  <c r="AK540" i="16"/>
  <c r="AJ540" i="16"/>
  <c r="AI540" i="16"/>
  <c r="AH540" i="16"/>
  <c r="AG540" i="16"/>
  <c r="AF540" i="16"/>
  <c r="AL539" i="16"/>
  <c r="AK539" i="16"/>
  <c r="AJ539" i="16"/>
  <c r="AI539" i="16"/>
  <c r="AH539" i="16"/>
  <c r="AG539" i="16"/>
  <c r="AF539" i="16"/>
  <c r="AL538" i="16"/>
  <c r="AK538" i="16"/>
  <c r="AJ538" i="16"/>
  <c r="AI538" i="16"/>
  <c r="AH538" i="16"/>
  <c r="AG538" i="16"/>
  <c r="AF538" i="16"/>
  <c r="AL537" i="16"/>
  <c r="AK537" i="16"/>
  <c r="AJ537" i="16"/>
  <c r="AI537" i="16"/>
  <c r="AH537" i="16"/>
  <c r="AG537" i="16"/>
  <c r="AF537" i="16"/>
  <c r="AL536" i="16"/>
  <c r="AK536" i="16"/>
  <c r="AJ536" i="16"/>
  <c r="AI536" i="16"/>
  <c r="AH536" i="16"/>
  <c r="AG536" i="16"/>
  <c r="AF536" i="16"/>
  <c r="AL535" i="16"/>
  <c r="AK535" i="16"/>
  <c r="AJ535" i="16"/>
  <c r="AI535" i="16"/>
  <c r="AH535" i="16"/>
  <c r="AG535" i="16"/>
  <c r="AF535" i="16"/>
  <c r="AL534" i="16"/>
  <c r="AK534" i="16"/>
  <c r="AJ534" i="16"/>
  <c r="AI534" i="16"/>
  <c r="AH534" i="16"/>
  <c r="AG534" i="16"/>
  <c r="AF534" i="16"/>
  <c r="AL533" i="16"/>
  <c r="AK533" i="16"/>
  <c r="AJ533" i="16"/>
  <c r="AI533" i="16"/>
  <c r="AH533" i="16"/>
  <c r="AG533" i="16"/>
  <c r="AF533" i="16"/>
  <c r="AL532" i="16"/>
  <c r="AK532" i="16"/>
  <c r="AJ532" i="16"/>
  <c r="AI532" i="16"/>
  <c r="AH532" i="16"/>
  <c r="AG532" i="16"/>
  <c r="AF532" i="16"/>
  <c r="AL531" i="16"/>
  <c r="AK531" i="16"/>
  <c r="AJ531" i="16"/>
  <c r="AI531" i="16"/>
  <c r="AH531" i="16"/>
  <c r="AG531" i="16"/>
  <c r="AF531" i="16"/>
  <c r="AL530" i="16"/>
  <c r="AK530" i="16"/>
  <c r="AJ530" i="16"/>
  <c r="AI530" i="16"/>
  <c r="AH530" i="16"/>
  <c r="AG530" i="16"/>
  <c r="AF530" i="16"/>
  <c r="AL529" i="16"/>
  <c r="AK529" i="16"/>
  <c r="AJ529" i="16"/>
  <c r="AI529" i="16"/>
  <c r="AH529" i="16"/>
  <c r="AG529" i="16"/>
  <c r="AF529" i="16"/>
  <c r="AL528" i="16"/>
  <c r="AK528" i="16"/>
  <c r="AJ528" i="16"/>
  <c r="AI528" i="16"/>
  <c r="AH528" i="16"/>
  <c r="AG528" i="16"/>
  <c r="AF528" i="16"/>
  <c r="AL527" i="16"/>
  <c r="AK527" i="16"/>
  <c r="AJ527" i="16"/>
  <c r="AI527" i="16"/>
  <c r="AH527" i="16"/>
  <c r="AG527" i="16"/>
  <c r="AF527" i="16"/>
  <c r="AL526" i="16"/>
  <c r="AK526" i="16"/>
  <c r="AJ526" i="16"/>
  <c r="AI526" i="16"/>
  <c r="AH526" i="16"/>
  <c r="AG526" i="16"/>
  <c r="AF526" i="16"/>
  <c r="AL525" i="16"/>
  <c r="AK525" i="16"/>
  <c r="AJ525" i="16"/>
  <c r="AI525" i="16"/>
  <c r="AH525" i="16"/>
  <c r="AG525" i="16"/>
  <c r="AF525" i="16"/>
  <c r="AL524" i="16"/>
  <c r="AK524" i="16"/>
  <c r="AJ524" i="16"/>
  <c r="AI524" i="16"/>
  <c r="AH524" i="16"/>
  <c r="AG524" i="16"/>
  <c r="AF524" i="16"/>
  <c r="AL523" i="16"/>
  <c r="AK523" i="16"/>
  <c r="AJ523" i="16"/>
  <c r="AI523" i="16"/>
  <c r="AH523" i="16"/>
  <c r="AG523" i="16"/>
  <c r="AF523" i="16"/>
  <c r="AL522" i="16"/>
  <c r="AK522" i="16"/>
  <c r="AJ522" i="16"/>
  <c r="AI522" i="16"/>
  <c r="AH522" i="16"/>
  <c r="AG522" i="16"/>
  <c r="AF522" i="16"/>
  <c r="AL521" i="16"/>
  <c r="AK521" i="16"/>
  <c r="AJ521" i="16"/>
  <c r="AI521" i="16"/>
  <c r="AH521" i="16"/>
  <c r="AG521" i="16"/>
  <c r="AF521" i="16"/>
  <c r="AL520" i="16"/>
  <c r="AK520" i="16"/>
  <c r="AJ520" i="16"/>
  <c r="AI520" i="16"/>
  <c r="AH520" i="16"/>
  <c r="AG520" i="16"/>
  <c r="AF520" i="16"/>
  <c r="AL519" i="16"/>
  <c r="AK519" i="16"/>
  <c r="AJ519" i="16"/>
  <c r="AI519" i="16"/>
  <c r="AH519" i="16"/>
  <c r="AG519" i="16"/>
  <c r="AF519" i="16"/>
  <c r="AL518" i="16"/>
  <c r="AK518" i="16"/>
  <c r="AJ518" i="16"/>
  <c r="AI518" i="16"/>
  <c r="AH518" i="16"/>
  <c r="AG518" i="16"/>
  <c r="AF518" i="16"/>
  <c r="AL517" i="16"/>
  <c r="AK517" i="16"/>
  <c r="AJ517" i="16"/>
  <c r="AI517" i="16"/>
  <c r="AH517" i="16"/>
  <c r="AG517" i="16"/>
  <c r="AF517" i="16"/>
  <c r="AL516" i="16"/>
  <c r="AK516" i="16"/>
  <c r="AJ516" i="16"/>
  <c r="AI516" i="16"/>
  <c r="AH516" i="16"/>
  <c r="AG516" i="16"/>
  <c r="AF516" i="16"/>
  <c r="AL515" i="16"/>
  <c r="AK515" i="16"/>
  <c r="AJ515" i="16"/>
  <c r="AI515" i="16"/>
  <c r="AH515" i="16"/>
  <c r="AG515" i="16"/>
  <c r="AF515" i="16"/>
  <c r="AL514" i="16"/>
  <c r="AK514" i="16"/>
  <c r="AJ514" i="16"/>
  <c r="AI514" i="16"/>
  <c r="AH514" i="16"/>
  <c r="AG514" i="16"/>
  <c r="AF514" i="16"/>
  <c r="AL513" i="16"/>
  <c r="AK513" i="16"/>
  <c r="AJ513" i="16"/>
  <c r="AI513" i="16"/>
  <c r="AH513" i="16"/>
  <c r="AG513" i="16"/>
  <c r="AF513" i="16"/>
  <c r="AL512" i="16"/>
  <c r="AK512" i="16"/>
  <c r="AJ512" i="16"/>
  <c r="AI512" i="16"/>
  <c r="AH512" i="16"/>
  <c r="AG512" i="16"/>
  <c r="AF512" i="16"/>
  <c r="AL511" i="16"/>
  <c r="AK511" i="16"/>
  <c r="AJ511" i="16"/>
  <c r="AI511" i="16"/>
  <c r="AH511" i="16"/>
  <c r="AG511" i="16"/>
  <c r="AF511" i="16"/>
  <c r="AL510" i="16"/>
  <c r="AK510" i="16"/>
  <c r="AJ510" i="16"/>
  <c r="AI510" i="16"/>
  <c r="AH510" i="16"/>
  <c r="AG510" i="16"/>
  <c r="AF510" i="16"/>
  <c r="AL509" i="16"/>
  <c r="AK509" i="16"/>
  <c r="AJ509" i="16"/>
  <c r="AI509" i="16"/>
  <c r="AH509" i="16"/>
  <c r="AG509" i="16"/>
  <c r="AF509" i="16"/>
  <c r="AL508" i="16"/>
  <c r="AK508" i="16"/>
  <c r="AJ508" i="16"/>
  <c r="AI508" i="16"/>
  <c r="AH508" i="16"/>
  <c r="AG508" i="16"/>
  <c r="AF508" i="16"/>
  <c r="AL507" i="16"/>
  <c r="AK507" i="16"/>
  <c r="AJ507" i="16"/>
  <c r="AI507" i="16"/>
  <c r="AH507" i="16"/>
  <c r="AG507" i="16"/>
  <c r="AF507" i="16"/>
  <c r="AL506" i="16"/>
  <c r="AK506" i="16"/>
  <c r="AJ506" i="16"/>
  <c r="AI506" i="16"/>
  <c r="AH506" i="16"/>
  <c r="AG506" i="16"/>
  <c r="AF506" i="16"/>
  <c r="AL505" i="16"/>
  <c r="AK505" i="16"/>
  <c r="AJ505" i="16"/>
  <c r="AI505" i="16"/>
  <c r="AH505" i="16"/>
  <c r="AG505" i="16"/>
  <c r="AF505" i="16"/>
  <c r="AL504" i="16"/>
  <c r="AK504" i="16"/>
  <c r="AJ504" i="16"/>
  <c r="AI504" i="16"/>
  <c r="AH504" i="16"/>
  <c r="AG504" i="16"/>
  <c r="AF504" i="16"/>
  <c r="AL503" i="16"/>
  <c r="AK503" i="16"/>
  <c r="AJ503" i="16"/>
  <c r="AI503" i="16"/>
  <c r="AH503" i="16"/>
  <c r="AG503" i="16"/>
  <c r="AF503" i="16"/>
  <c r="AL502" i="16"/>
  <c r="AK502" i="16"/>
  <c r="AJ502" i="16"/>
  <c r="AI502" i="16"/>
  <c r="AH502" i="16"/>
  <c r="AG502" i="16"/>
  <c r="AF502" i="16"/>
  <c r="AL501" i="16"/>
  <c r="AK501" i="16"/>
  <c r="AJ501" i="16"/>
  <c r="AI501" i="16"/>
  <c r="AH501" i="16"/>
  <c r="AG501" i="16"/>
  <c r="AF501" i="16"/>
  <c r="AL500" i="16"/>
  <c r="AK500" i="16"/>
  <c r="AJ500" i="16"/>
  <c r="AI500" i="16"/>
  <c r="AH500" i="16"/>
  <c r="AG500" i="16"/>
  <c r="AF500" i="16"/>
  <c r="AL499" i="16"/>
  <c r="AK499" i="16"/>
  <c r="AJ499" i="16"/>
  <c r="AI499" i="16"/>
  <c r="AH499" i="16"/>
  <c r="AG499" i="16"/>
  <c r="AF499" i="16"/>
  <c r="AL498" i="16"/>
  <c r="AK498" i="16"/>
  <c r="AJ498" i="16"/>
  <c r="AI498" i="16"/>
  <c r="AH498" i="16"/>
  <c r="AG498" i="16"/>
  <c r="AF498" i="16"/>
  <c r="AL497" i="16"/>
  <c r="AK497" i="16"/>
  <c r="AJ497" i="16"/>
  <c r="AI497" i="16"/>
  <c r="AH497" i="16"/>
  <c r="AG497" i="16"/>
  <c r="AF497" i="16"/>
  <c r="AL496" i="16"/>
  <c r="AK496" i="16"/>
  <c r="AJ496" i="16"/>
  <c r="AI496" i="16"/>
  <c r="AH496" i="16"/>
  <c r="AG496" i="16"/>
  <c r="AF496" i="16"/>
  <c r="AL495" i="16"/>
  <c r="AK495" i="16"/>
  <c r="AJ495" i="16"/>
  <c r="AI495" i="16"/>
  <c r="AH495" i="16"/>
  <c r="AG495" i="16"/>
  <c r="AF495" i="16"/>
  <c r="AL494" i="16"/>
  <c r="AK494" i="16"/>
  <c r="AJ494" i="16"/>
  <c r="AI494" i="16"/>
  <c r="AH494" i="16"/>
  <c r="AG494" i="16"/>
  <c r="AF494" i="16"/>
  <c r="AL493" i="16"/>
  <c r="AK493" i="16"/>
  <c r="AJ493" i="16"/>
  <c r="AI493" i="16"/>
  <c r="AH493" i="16"/>
  <c r="AG493" i="16"/>
  <c r="AF493" i="16"/>
  <c r="AL492" i="16"/>
  <c r="AK492" i="16"/>
  <c r="AJ492" i="16"/>
  <c r="AI492" i="16"/>
  <c r="AH492" i="16"/>
  <c r="AG492" i="16"/>
  <c r="AF492" i="16"/>
  <c r="AL491" i="16"/>
  <c r="AK491" i="16"/>
  <c r="AJ491" i="16"/>
  <c r="AI491" i="16"/>
  <c r="AH491" i="16"/>
  <c r="AG491" i="16"/>
  <c r="AF491" i="16"/>
  <c r="AL490" i="16"/>
  <c r="AK490" i="16"/>
  <c r="AJ490" i="16"/>
  <c r="AI490" i="16"/>
  <c r="AH490" i="16"/>
  <c r="AG490" i="16"/>
  <c r="AF490" i="16"/>
  <c r="AL489" i="16"/>
  <c r="AK489" i="16"/>
  <c r="AJ489" i="16"/>
  <c r="AI489" i="16"/>
  <c r="AH489" i="16"/>
  <c r="AG489" i="16"/>
  <c r="AF489" i="16"/>
  <c r="AL488" i="16"/>
  <c r="AK488" i="16"/>
  <c r="AJ488" i="16"/>
  <c r="AI488" i="16"/>
  <c r="AH488" i="16"/>
  <c r="AG488" i="16"/>
  <c r="AF488" i="16"/>
  <c r="AL487" i="16"/>
  <c r="AK487" i="16"/>
  <c r="AJ487" i="16"/>
  <c r="AI487" i="16"/>
  <c r="AH487" i="16"/>
  <c r="AG487" i="16"/>
  <c r="AF487" i="16"/>
  <c r="AL486" i="16"/>
  <c r="AK486" i="16"/>
  <c r="AJ486" i="16"/>
  <c r="AI486" i="16"/>
  <c r="AH486" i="16"/>
  <c r="AG486" i="16"/>
  <c r="AF486" i="16"/>
  <c r="AL485" i="16"/>
  <c r="AK485" i="16"/>
  <c r="AJ485" i="16"/>
  <c r="AI485" i="16"/>
  <c r="AH485" i="16"/>
  <c r="AG485" i="16"/>
  <c r="AF485" i="16"/>
  <c r="AL484" i="16"/>
  <c r="AK484" i="16"/>
  <c r="AJ484" i="16"/>
  <c r="AI484" i="16"/>
  <c r="AH484" i="16"/>
  <c r="AG484" i="16"/>
  <c r="AF484" i="16"/>
  <c r="AL483" i="16"/>
  <c r="AK483" i="16"/>
  <c r="AJ483" i="16"/>
  <c r="AI483" i="16"/>
  <c r="AH483" i="16"/>
  <c r="AG483" i="16"/>
  <c r="AF483" i="16"/>
  <c r="AL482" i="16"/>
  <c r="AK482" i="16"/>
  <c r="AJ482" i="16"/>
  <c r="AI482" i="16"/>
  <c r="AH482" i="16"/>
  <c r="AG482" i="16"/>
  <c r="AF482" i="16"/>
  <c r="AL481" i="16"/>
  <c r="AK481" i="16"/>
  <c r="AJ481" i="16"/>
  <c r="AI481" i="16"/>
  <c r="AH481" i="16"/>
  <c r="AG481" i="16"/>
  <c r="AF481" i="16"/>
  <c r="AL480" i="16"/>
  <c r="AK480" i="16"/>
  <c r="AJ480" i="16"/>
  <c r="AI480" i="16"/>
  <c r="AH480" i="16"/>
  <c r="AG480" i="16"/>
  <c r="AF480" i="16"/>
  <c r="AL479" i="16"/>
  <c r="AK479" i="16"/>
  <c r="AJ479" i="16"/>
  <c r="AI479" i="16"/>
  <c r="AH479" i="16"/>
  <c r="AG479" i="16"/>
  <c r="AF479" i="16"/>
  <c r="AL478" i="16"/>
  <c r="AK478" i="16"/>
  <c r="AJ478" i="16"/>
  <c r="AI478" i="16"/>
  <c r="AH478" i="16"/>
  <c r="AG478" i="16"/>
  <c r="AF478" i="16"/>
  <c r="AL477" i="16"/>
  <c r="AK477" i="16"/>
  <c r="AJ477" i="16"/>
  <c r="AI477" i="16"/>
  <c r="AH477" i="16"/>
  <c r="AG477" i="16"/>
  <c r="AF477" i="16"/>
  <c r="AL476" i="16"/>
  <c r="AK476" i="16"/>
  <c r="AJ476" i="16"/>
  <c r="AI476" i="16"/>
  <c r="AH476" i="16"/>
  <c r="AG476" i="16"/>
  <c r="AF476" i="16"/>
  <c r="AL475" i="16"/>
  <c r="AK475" i="16"/>
  <c r="AJ475" i="16"/>
  <c r="AI475" i="16"/>
  <c r="AH475" i="16"/>
  <c r="AG475" i="16"/>
  <c r="AF475" i="16"/>
  <c r="AL474" i="16"/>
  <c r="AK474" i="16"/>
  <c r="AJ474" i="16"/>
  <c r="AI474" i="16"/>
  <c r="AH474" i="16"/>
  <c r="AG474" i="16"/>
  <c r="AF474" i="16"/>
  <c r="AL473" i="16"/>
  <c r="AK473" i="16"/>
  <c r="AJ473" i="16"/>
  <c r="AI473" i="16"/>
  <c r="AH473" i="16"/>
  <c r="AG473" i="16"/>
  <c r="AF473" i="16"/>
  <c r="AL472" i="16"/>
  <c r="AK472" i="16"/>
  <c r="AJ472" i="16"/>
  <c r="AI472" i="16"/>
  <c r="AH472" i="16"/>
  <c r="AG472" i="16"/>
  <c r="AF472" i="16"/>
  <c r="AL471" i="16"/>
  <c r="AK471" i="16"/>
  <c r="AJ471" i="16"/>
  <c r="AI471" i="16"/>
  <c r="AH471" i="16"/>
  <c r="AG471" i="16"/>
  <c r="AF471" i="16"/>
  <c r="AL470" i="16"/>
  <c r="AK470" i="16"/>
  <c r="AJ470" i="16"/>
  <c r="AI470" i="16"/>
  <c r="AH470" i="16"/>
  <c r="AG470" i="16"/>
  <c r="AF470" i="16"/>
  <c r="AL469" i="16"/>
  <c r="AK469" i="16"/>
  <c r="AJ469" i="16"/>
  <c r="AI469" i="16"/>
  <c r="AH469" i="16"/>
  <c r="AG469" i="16"/>
  <c r="AF469" i="16"/>
  <c r="AL468" i="16"/>
  <c r="AK468" i="16"/>
  <c r="AJ468" i="16"/>
  <c r="AI468" i="16"/>
  <c r="AH468" i="16"/>
  <c r="AG468" i="16"/>
  <c r="AF468" i="16"/>
  <c r="AL467" i="16"/>
  <c r="AK467" i="16"/>
  <c r="AJ467" i="16"/>
  <c r="AI467" i="16"/>
  <c r="AH467" i="16"/>
  <c r="AG467" i="16"/>
  <c r="AF467" i="16"/>
  <c r="AL466" i="16"/>
  <c r="AK466" i="16"/>
  <c r="AJ466" i="16"/>
  <c r="AI466" i="16"/>
  <c r="AH466" i="16"/>
  <c r="AG466" i="16"/>
  <c r="AF466" i="16"/>
  <c r="AL465" i="16"/>
  <c r="AK465" i="16"/>
  <c r="AJ465" i="16"/>
  <c r="AI465" i="16"/>
  <c r="AH465" i="16"/>
  <c r="AG465" i="16"/>
  <c r="AF465" i="16"/>
  <c r="AL464" i="16"/>
  <c r="AK464" i="16"/>
  <c r="AJ464" i="16"/>
  <c r="AI464" i="16"/>
  <c r="AH464" i="16"/>
  <c r="AG464" i="16"/>
  <c r="AF464" i="16"/>
  <c r="AL463" i="16"/>
  <c r="AK463" i="16"/>
  <c r="AJ463" i="16"/>
  <c r="AI463" i="16"/>
  <c r="AH463" i="16"/>
  <c r="AG463" i="16"/>
  <c r="AF463" i="16"/>
  <c r="AL462" i="16"/>
  <c r="AK462" i="16"/>
  <c r="AJ462" i="16"/>
  <c r="AI462" i="16"/>
  <c r="AH462" i="16"/>
  <c r="AG462" i="16"/>
  <c r="AF462" i="16"/>
  <c r="AL461" i="16"/>
  <c r="AK461" i="16"/>
  <c r="AJ461" i="16"/>
  <c r="AI461" i="16"/>
  <c r="AH461" i="16"/>
  <c r="AG461" i="16"/>
  <c r="AF461" i="16"/>
  <c r="AL460" i="16"/>
  <c r="AK460" i="16"/>
  <c r="AJ460" i="16"/>
  <c r="AI460" i="16"/>
  <c r="AH460" i="16"/>
  <c r="AG460" i="16"/>
  <c r="AF460" i="16"/>
  <c r="AL459" i="16"/>
  <c r="AK459" i="16"/>
  <c r="AJ459" i="16"/>
  <c r="AI459" i="16"/>
  <c r="AH459" i="16"/>
  <c r="AG459" i="16"/>
  <c r="AF459" i="16"/>
  <c r="AL458" i="16"/>
  <c r="AK458" i="16"/>
  <c r="AJ458" i="16"/>
  <c r="AI458" i="16"/>
  <c r="AH458" i="16"/>
  <c r="AG458" i="16"/>
  <c r="AF458" i="16"/>
  <c r="AL457" i="16"/>
  <c r="AK457" i="16"/>
  <c r="AJ457" i="16"/>
  <c r="AI457" i="16"/>
  <c r="AH457" i="16"/>
  <c r="AG457" i="16"/>
  <c r="AF457" i="16"/>
  <c r="AL456" i="16"/>
  <c r="AK456" i="16"/>
  <c r="AJ456" i="16"/>
  <c r="AI456" i="16"/>
  <c r="AH456" i="16"/>
  <c r="AG456" i="16"/>
  <c r="AF456" i="16"/>
  <c r="AL455" i="16"/>
  <c r="AK455" i="16"/>
  <c r="AJ455" i="16"/>
  <c r="AI455" i="16"/>
  <c r="AH455" i="16"/>
  <c r="AG455" i="16"/>
  <c r="AF455" i="16"/>
  <c r="AL454" i="16"/>
  <c r="AK454" i="16"/>
  <c r="AJ454" i="16"/>
  <c r="AI454" i="16"/>
  <c r="AH454" i="16"/>
  <c r="AG454" i="16"/>
  <c r="AF454" i="16"/>
  <c r="AL453" i="16"/>
  <c r="AK453" i="16"/>
  <c r="AJ453" i="16"/>
  <c r="AI453" i="16"/>
  <c r="AH453" i="16"/>
  <c r="AG453" i="16"/>
  <c r="AF453" i="16"/>
  <c r="AL452" i="16"/>
  <c r="AK452" i="16"/>
  <c r="AJ452" i="16"/>
  <c r="AI452" i="16"/>
  <c r="AH452" i="16"/>
  <c r="AG452" i="16"/>
  <c r="AF452" i="16"/>
  <c r="AL451" i="16"/>
  <c r="AK451" i="16"/>
  <c r="AJ451" i="16"/>
  <c r="AI451" i="16"/>
  <c r="AH451" i="16"/>
  <c r="AG451" i="16"/>
  <c r="AF451" i="16"/>
  <c r="AL450" i="16"/>
  <c r="AK450" i="16"/>
  <c r="AJ450" i="16"/>
  <c r="AI450" i="16"/>
  <c r="AH450" i="16"/>
  <c r="AG450" i="16"/>
  <c r="AF450" i="16"/>
  <c r="AL449" i="16"/>
  <c r="AK449" i="16"/>
  <c r="AJ449" i="16"/>
  <c r="AI449" i="16"/>
  <c r="AH449" i="16"/>
  <c r="AG449" i="16"/>
  <c r="AF449" i="16"/>
  <c r="AL448" i="16"/>
  <c r="AK448" i="16"/>
  <c r="AJ448" i="16"/>
  <c r="AI448" i="16"/>
  <c r="AH448" i="16"/>
  <c r="AG448" i="16"/>
  <c r="AF448" i="16"/>
  <c r="AL447" i="16"/>
  <c r="AK447" i="16"/>
  <c r="AJ447" i="16"/>
  <c r="AI447" i="16"/>
  <c r="AH447" i="16"/>
  <c r="AG447" i="16"/>
  <c r="AF447" i="16"/>
  <c r="AL446" i="16"/>
  <c r="AK446" i="16"/>
  <c r="AJ446" i="16"/>
  <c r="AI446" i="16"/>
  <c r="AH446" i="16"/>
  <c r="AG446" i="16"/>
  <c r="AF446" i="16"/>
  <c r="AL445" i="16"/>
  <c r="AK445" i="16"/>
  <c r="AJ445" i="16"/>
  <c r="AI445" i="16"/>
  <c r="AH445" i="16"/>
  <c r="AG445" i="16"/>
  <c r="AF445" i="16"/>
  <c r="AL444" i="16"/>
  <c r="AK444" i="16"/>
  <c r="AJ444" i="16"/>
  <c r="AI444" i="16"/>
  <c r="AH444" i="16"/>
  <c r="AG444" i="16"/>
  <c r="AF444" i="16"/>
  <c r="AL443" i="16"/>
  <c r="AK443" i="16"/>
  <c r="AJ443" i="16"/>
  <c r="AI443" i="16"/>
  <c r="AH443" i="16"/>
  <c r="AG443" i="16"/>
  <c r="AF443" i="16"/>
  <c r="AL442" i="16"/>
  <c r="AK442" i="16"/>
  <c r="AJ442" i="16"/>
  <c r="AI442" i="16"/>
  <c r="AH442" i="16"/>
  <c r="AG442" i="16"/>
  <c r="AF442" i="16"/>
  <c r="AL441" i="16"/>
  <c r="AK441" i="16"/>
  <c r="AJ441" i="16"/>
  <c r="AI441" i="16"/>
  <c r="AH441" i="16"/>
  <c r="AG441" i="16"/>
  <c r="AF441" i="16"/>
  <c r="AL440" i="16"/>
  <c r="AK440" i="16"/>
  <c r="AJ440" i="16"/>
  <c r="AI440" i="16"/>
  <c r="AH440" i="16"/>
  <c r="AG440" i="16"/>
  <c r="AF440" i="16"/>
  <c r="AL439" i="16"/>
  <c r="AK439" i="16"/>
  <c r="AJ439" i="16"/>
  <c r="AI439" i="16"/>
  <c r="AH439" i="16"/>
  <c r="AG439" i="16"/>
  <c r="AF439" i="16"/>
  <c r="AL438" i="16"/>
  <c r="AK438" i="16"/>
  <c r="AJ438" i="16"/>
  <c r="AI438" i="16"/>
  <c r="AH438" i="16"/>
  <c r="AG438" i="16"/>
  <c r="AF438" i="16"/>
  <c r="AL437" i="16"/>
  <c r="AK437" i="16"/>
  <c r="AJ437" i="16"/>
  <c r="AI437" i="16"/>
  <c r="AH437" i="16"/>
  <c r="AG437" i="16"/>
  <c r="AF437" i="16"/>
  <c r="AL436" i="16"/>
  <c r="AK436" i="16"/>
  <c r="AJ436" i="16"/>
  <c r="AI436" i="16"/>
  <c r="AH436" i="16"/>
  <c r="AG436" i="16"/>
  <c r="AF436" i="16"/>
  <c r="AL435" i="16"/>
  <c r="AK435" i="16"/>
  <c r="AJ435" i="16"/>
  <c r="AI435" i="16"/>
  <c r="AH435" i="16"/>
  <c r="AG435" i="16"/>
  <c r="AF435" i="16"/>
  <c r="AL434" i="16"/>
  <c r="AK434" i="16"/>
  <c r="AJ434" i="16"/>
  <c r="AI434" i="16"/>
  <c r="AH434" i="16"/>
  <c r="AG434" i="16"/>
  <c r="AF434" i="16"/>
  <c r="AL433" i="16"/>
  <c r="AK433" i="16"/>
  <c r="AJ433" i="16"/>
  <c r="AI433" i="16"/>
  <c r="AH433" i="16"/>
  <c r="AG433" i="16"/>
  <c r="AF433" i="16"/>
  <c r="AL432" i="16"/>
  <c r="AK432" i="16"/>
  <c r="AJ432" i="16"/>
  <c r="AI432" i="16"/>
  <c r="AH432" i="16"/>
  <c r="AG432" i="16"/>
  <c r="AF432" i="16"/>
  <c r="AL431" i="16"/>
  <c r="AK431" i="16"/>
  <c r="AJ431" i="16"/>
  <c r="AI431" i="16"/>
  <c r="AH431" i="16"/>
  <c r="AG431" i="16"/>
  <c r="AF431" i="16"/>
  <c r="AL430" i="16"/>
  <c r="AK430" i="16"/>
  <c r="AJ430" i="16"/>
  <c r="AI430" i="16"/>
  <c r="AH430" i="16"/>
  <c r="AG430" i="16"/>
  <c r="AF430" i="16"/>
  <c r="AL429" i="16"/>
  <c r="AK429" i="16"/>
  <c r="AJ429" i="16"/>
  <c r="AI429" i="16"/>
  <c r="AH429" i="16"/>
  <c r="AG429" i="16"/>
  <c r="AF429" i="16"/>
  <c r="AL428" i="16"/>
  <c r="AK428" i="16"/>
  <c r="AJ428" i="16"/>
  <c r="AI428" i="16"/>
  <c r="AH428" i="16"/>
  <c r="AG428" i="16"/>
  <c r="AF428" i="16"/>
  <c r="AL427" i="16"/>
  <c r="AK427" i="16"/>
  <c r="AJ427" i="16"/>
  <c r="AI427" i="16"/>
  <c r="AH427" i="16"/>
  <c r="AG427" i="16"/>
  <c r="AF427" i="16"/>
  <c r="AL426" i="16"/>
  <c r="AK426" i="16"/>
  <c r="AJ426" i="16"/>
  <c r="AI426" i="16"/>
  <c r="AH426" i="16"/>
  <c r="AG426" i="16"/>
  <c r="AF426" i="16"/>
  <c r="AL425" i="16"/>
  <c r="AK425" i="16"/>
  <c r="AJ425" i="16"/>
  <c r="AI425" i="16"/>
  <c r="AH425" i="16"/>
  <c r="AG425" i="16"/>
  <c r="AF425" i="16"/>
  <c r="AL424" i="16"/>
  <c r="AK424" i="16"/>
  <c r="AJ424" i="16"/>
  <c r="AI424" i="16"/>
  <c r="AH424" i="16"/>
  <c r="AG424" i="16"/>
  <c r="AF424" i="16"/>
  <c r="AL423" i="16"/>
  <c r="AK423" i="16"/>
  <c r="AJ423" i="16"/>
  <c r="AI423" i="16"/>
  <c r="AH423" i="16"/>
  <c r="AG423" i="16"/>
  <c r="AF423" i="16"/>
  <c r="AL422" i="16"/>
  <c r="AK422" i="16"/>
  <c r="AJ422" i="16"/>
  <c r="AI422" i="16"/>
  <c r="AH422" i="16"/>
  <c r="AG422" i="16"/>
  <c r="AF422" i="16"/>
  <c r="AL421" i="16"/>
  <c r="AK421" i="16"/>
  <c r="AJ421" i="16"/>
  <c r="AI421" i="16"/>
  <c r="AH421" i="16"/>
  <c r="AG421" i="16"/>
  <c r="AF421" i="16"/>
  <c r="AL420" i="16"/>
  <c r="AK420" i="16"/>
  <c r="AJ420" i="16"/>
  <c r="AI420" i="16"/>
  <c r="AH420" i="16"/>
  <c r="AG420" i="16"/>
  <c r="AF420" i="16"/>
  <c r="AL419" i="16"/>
  <c r="AK419" i="16"/>
  <c r="AJ419" i="16"/>
  <c r="AI419" i="16"/>
  <c r="AH419" i="16"/>
  <c r="AG419" i="16"/>
  <c r="AF419" i="16"/>
  <c r="AL418" i="16"/>
  <c r="AK418" i="16"/>
  <c r="AJ418" i="16"/>
  <c r="AI418" i="16"/>
  <c r="AH418" i="16"/>
  <c r="AG418" i="16"/>
  <c r="AF418" i="16"/>
  <c r="AL417" i="16"/>
  <c r="AK417" i="16"/>
  <c r="AJ417" i="16"/>
  <c r="AI417" i="16"/>
  <c r="AH417" i="16"/>
  <c r="AG417" i="16"/>
  <c r="AF417" i="16"/>
  <c r="AL416" i="16"/>
  <c r="AK416" i="16"/>
  <c r="AJ416" i="16"/>
  <c r="AI416" i="16"/>
  <c r="AH416" i="16"/>
  <c r="AG416" i="16"/>
  <c r="AF416" i="16"/>
  <c r="AL415" i="16"/>
  <c r="AK415" i="16"/>
  <c r="AJ415" i="16"/>
  <c r="AI415" i="16"/>
  <c r="AH415" i="16"/>
  <c r="AG415" i="16"/>
  <c r="AF415" i="16"/>
  <c r="AL414" i="16"/>
  <c r="AK414" i="16"/>
  <c r="AJ414" i="16"/>
  <c r="AI414" i="16"/>
  <c r="AH414" i="16"/>
  <c r="AG414" i="16"/>
  <c r="AF414" i="16"/>
  <c r="AL413" i="16"/>
  <c r="AK413" i="16"/>
  <c r="AJ413" i="16"/>
  <c r="AI413" i="16"/>
  <c r="AH413" i="16"/>
  <c r="AG413" i="16"/>
  <c r="AF413" i="16"/>
  <c r="AL412" i="16"/>
  <c r="AK412" i="16"/>
  <c r="AJ412" i="16"/>
  <c r="AI412" i="16"/>
  <c r="AH412" i="16"/>
  <c r="AG412" i="16"/>
  <c r="AF412" i="16"/>
  <c r="AL411" i="16"/>
  <c r="AK411" i="16"/>
  <c r="AJ411" i="16"/>
  <c r="AI411" i="16"/>
  <c r="AH411" i="16"/>
  <c r="AG411" i="16"/>
  <c r="AF411" i="16"/>
  <c r="AL410" i="16"/>
  <c r="AK410" i="16"/>
  <c r="AJ410" i="16"/>
  <c r="AI410" i="16"/>
  <c r="AH410" i="16"/>
  <c r="AG410" i="16"/>
  <c r="AF410" i="16"/>
  <c r="AL409" i="16"/>
  <c r="AK409" i="16"/>
  <c r="AJ409" i="16"/>
  <c r="AI409" i="16"/>
  <c r="AH409" i="16"/>
  <c r="AG409" i="16"/>
  <c r="AF409" i="16"/>
  <c r="AL408" i="16"/>
  <c r="AK408" i="16"/>
  <c r="AJ408" i="16"/>
  <c r="AI408" i="16"/>
  <c r="AH408" i="16"/>
  <c r="AG408" i="16"/>
  <c r="AF408" i="16"/>
  <c r="AL407" i="16"/>
  <c r="AK407" i="16"/>
  <c r="AJ407" i="16"/>
  <c r="AI407" i="16"/>
  <c r="AH407" i="16"/>
  <c r="AG407" i="16"/>
  <c r="AF407" i="16"/>
  <c r="AL406" i="16"/>
  <c r="AK406" i="16"/>
  <c r="AJ406" i="16"/>
  <c r="AI406" i="16"/>
  <c r="AH406" i="16"/>
  <c r="AG406" i="16"/>
  <c r="AF406" i="16"/>
  <c r="AL405" i="16"/>
  <c r="AK405" i="16"/>
  <c r="AJ405" i="16"/>
  <c r="AI405" i="16"/>
  <c r="AH405" i="16"/>
  <c r="AG405" i="16"/>
  <c r="AF405" i="16"/>
  <c r="AL404" i="16"/>
  <c r="AK404" i="16"/>
  <c r="AJ404" i="16"/>
  <c r="AI404" i="16"/>
  <c r="AH404" i="16"/>
  <c r="AG404" i="16"/>
  <c r="AF404" i="16"/>
  <c r="AL403" i="16"/>
  <c r="AK403" i="16"/>
  <c r="AJ403" i="16"/>
  <c r="AI403" i="16"/>
  <c r="AH403" i="16"/>
  <c r="AG403" i="16"/>
  <c r="AF403" i="16"/>
  <c r="AL402" i="16"/>
  <c r="AK402" i="16"/>
  <c r="AJ402" i="16"/>
  <c r="AI402" i="16"/>
  <c r="AH402" i="16"/>
  <c r="AG402" i="16"/>
  <c r="AF402" i="16"/>
  <c r="AL401" i="16"/>
  <c r="AK401" i="16"/>
  <c r="AJ401" i="16"/>
  <c r="AI401" i="16"/>
  <c r="AH401" i="16"/>
  <c r="AG401" i="16"/>
  <c r="AF401" i="16"/>
  <c r="AL400" i="16"/>
  <c r="AK400" i="16"/>
  <c r="AJ400" i="16"/>
  <c r="AI400" i="16"/>
  <c r="AH400" i="16"/>
  <c r="AG400" i="16"/>
  <c r="AF400" i="16"/>
  <c r="AL399" i="16"/>
  <c r="AK399" i="16"/>
  <c r="AJ399" i="16"/>
  <c r="AI399" i="16"/>
  <c r="AH399" i="16"/>
  <c r="AG399" i="16"/>
  <c r="AF399" i="16"/>
  <c r="AL398" i="16"/>
  <c r="AK398" i="16"/>
  <c r="AJ398" i="16"/>
  <c r="AI398" i="16"/>
  <c r="AH398" i="16"/>
  <c r="AG398" i="16"/>
  <c r="AF398" i="16"/>
  <c r="AL397" i="16"/>
  <c r="AK397" i="16"/>
  <c r="AJ397" i="16"/>
  <c r="AI397" i="16"/>
  <c r="AH397" i="16"/>
  <c r="AG397" i="16"/>
  <c r="AF397" i="16"/>
  <c r="AL396" i="16"/>
  <c r="AK396" i="16"/>
  <c r="AJ396" i="16"/>
  <c r="AI396" i="16"/>
  <c r="AH396" i="16"/>
  <c r="AG396" i="16"/>
  <c r="AF396" i="16"/>
  <c r="AL395" i="16"/>
  <c r="AK395" i="16"/>
  <c r="AJ395" i="16"/>
  <c r="AI395" i="16"/>
  <c r="AH395" i="16"/>
  <c r="AG395" i="16"/>
  <c r="AF395" i="16"/>
  <c r="AL394" i="16"/>
  <c r="AK394" i="16"/>
  <c r="AJ394" i="16"/>
  <c r="AI394" i="16"/>
  <c r="AH394" i="16"/>
  <c r="AG394" i="16"/>
  <c r="AF394" i="16"/>
  <c r="AL393" i="16"/>
  <c r="AK393" i="16"/>
  <c r="AJ393" i="16"/>
  <c r="AI393" i="16"/>
  <c r="AH393" i="16"/>
  <c r="AG393" i="16"/>
  <c r="AF393" i="16"/>
  <c r="AL392" i="16"/>
  <c r="AK392" i="16"/>
  <c r="AJ392" i="16"/>
  <c r="AI392" i="16"/>
  <c r="AH392" i="16"/>
  <c r="AG392" i="16"/>
  <c r="AF392" i="16"/>
  <c r="AL391" i="16"/>
  <c r="AK391" i="16"/>
  <c r="AJ391" i="16"/>
  <c r="AI391" i="16"/>
  <c r="AH391" i="16"/>
  <c r="AG391" i="16"/>
  <c r="AF391" i="16"/>
  <c r="AL390" i="16"/>
  <c r="AK390" i="16"/>
  <c r="AJ390" i="16"/>
  <c r="AI390" i="16"/>
  <c r="AH390" i="16"/>
  <c r="AG390" i="16"/>
  <c r="AF390" i="16"/>
  <c r="AL389" i="16"/>
  <c r="AK389" i="16"/>
  <c r="AJ389" i="16"/>
  <c r="AI389" i="16"/>
  <c r="AH389" i="16"/>
  <c r="AG389" i="16"/>
  <c r="AF389" i="16"/>
  <c r="AL388" i="16"/>
  <c r="AK388" i="16"/>
  <c r="AJ388" i="16"/>
  <c r="AI388" i="16"/>
  <c r="AH388" i="16"/>
  <c r="AG388" i="16"/>
  <c r="AF388" i="16"/>
  <c r="AL387" i="16"/>
  <c r="AK387" i="16"/>
  <c r="AJ387" i="16"/>
  <c r="AI387" i="16"/>
  <c r="AH387" i="16"/>
  <c r="AG387" i="16"/>
  <c r="AF387" i="16"/>
  <c r="AL386" i="16"/>
  <c r="AK386" i="16"/>
  <c r="AJ386" i="16"/>
  <c r="AI386" i="16"/>
  <c r="AH386" i="16"/>
  <c r="AG386" i="16"/>
  <c r="AF386" i="16"/>
  <c r="AL385" i="16"/>
  <c r="AK385" i="16"/>
  <c r="AJ385" i="16"/>
  <c r="AI385" i="16"/>
  <c r="AH385" i="16"/>
  <c r="AG385" i="16"/>
  <c r="AF385" i="16"/>
  <c r="AL384" i="16"/>
  <c r="AK384" i="16"/>
  <c r="AJ384" i="16"/>
  <c r="AI384" i="16"/>
  <c r="AH384" i="16"/>
  <c r="AG384" i="16"/>
  <c r="AF384" i="16"/>
  <c r="AL383" i="16"/>
  <c r="AK383" i="16"/>
  <c r="AJ383" i="16"/>
  <c r="AI383" i="16"/>
  <c r="AH383" i="16"/>
  <c r="AG383" i="16"/>
  <c r="AF383" i="16"/>
  <c r="AL382" i="16"/>
  <c r="AK382" i="16"/>
  <c r="AJ382" i="16"/>
  <c r="AI382" i="16"/>
  <c r="AH382" i="16"/>
  <c r="AG382" i="16"/>
  <c r="AF382" i="16"/>
  <c r="AL381" i="16"/>
  <c r="AK381" i="16"/>
  <c r="AJ381" i="16"/>
  <c r="AI381" i="16"/>
  <c r="AH381" i="16"/>
  <c r="AG381" i="16"/>
  <c r="AF381" i="16"/>
  <c r="AL380" i="16"/>
  <c r="AK380" i="16"/>
  <c r="AJ380" i="16"/>
  <c r="AI380" i="16"/>
  <c r="AH380" i="16"/>
  <c r="AG380" i="16"/>
  <c r="AF380" i="16"/>
  <c r="AL379" i="16"/>
  <c r="AK379" i="16"/>
  <c r="AJ379" i="16"/>
  <c r="AI379" i="16"/>
  <c r="AH379" i="16"/>
  <c r="AG379" i="16"/>
  <c r="AF379" i="16"/>
  <c r="AL378" i="16"/>
  <c r="AK378" i="16"/>
  <c r="AJ378" i="16"/>
  <c r="AI378" i="16"/>
  <c r="AH378" i="16"/>
  <c r="AG378" i="16"/>
  <c r="AF378" i="16"/>
  <c r="AL377" i="16"/>
  <c r="AK377" i="16"/>
  <c r="AJ377" i="16"/>
  <c r="AI377" i="16"/>
  <c r="AH377" i="16"/>
  <c r="AG377" i="16"/>
  <c r="AF377" i="16"/>
  <c r="AL376" i="16"/>
  <c r="AK376" i="16"/>
  <c r="AJ376" i="16"/>
  <c r="AI376" i="16"/>
  <c r="AH376" i="16"/>
  <c r="AG376" i="16"/>
  <c r="AF376" i="16"/>
  <c r="AL375" i="16"/>
  <c r="AK375" i="16"/>
  <c r="AJ375" i="16"/>
  <c r="AI375" i="16"/>
  <c r="AH375" i="16"/>
  <c r="AG375" i="16"/>
  <c r="AF375" i="16"/>
  <c r="AL374" i="16"/>
  <c r="AK374" i="16"/>
  <c r="AJ374" i="16"/>
  <c r="AI374" i="16"/>
  <c r="AH374" i="16"/>
  <c r="AG374" i="16"/>
  <c r="AF374" i="16"/>
  <c r="AL373" i="16"/>
  <c r="AK373" i="16"/>
  <c r="AJ373" i="16"/>
  <c r="AI373" i="16"/>
  <c r="AH373" i="16"/>
  <c r="AG373" i="16"/>
  <c r="AF373" i="16"/>
  <c r="AL372" i="16"/>
  <c r="AK372" i="16"/>
  <c r="AJ372" i="16"/>
  <c r="AI372" i="16"/>
  <c r="AH372" i="16"/>
  <c r="AG372" i="16"/>
  <c r="AF372" i="16"/>
  <c r="AL371" i="16"/>
  <c r="AK371" i="16"/>
  <c r="AJ371" i="16"/>
  <c r="AI371" i="16"/>
  <c r="AH371" i="16"/>
  <c r="AG371" i="16"/>
  <c r="AF371" i="16"/>
  <c r="AL370" i="16"/>
  <c r="AK370" i="16"/>
  <c r="AJ370" i="16"/>
  <c r="AI370" i="16"/>
  <c r="AH370" i="16"/>
  <c r="AG370" i="16"/>
  <c r="AF370" i="16"/>
  <c r="AL369" i="16"/>
  <c r="AK369" i="16"/>
  <c r="AJ369" i="16"/>
  <c r="AI369" i="16"/>
  <c r="AH369" i="16"/>
  <c r="AG369" i="16"/>
  <c r="AF369" i="16"/>
  <c r="AL368" i="16"/>
  <c r="AK368" i="16"/>
  <c r="AJ368" i="16"/>
  <c r="AI368" i="16"/>
  <c r="AH368" i="16"/>
  <c r="AG368" i="16"/>
  <c r="AF368" i="16"/>
  <c r="AL367" i="16"/>
  <c r="AK367" i="16"/>
  <c r="AJ367" i="16"/>
  <c r="AI367" i="16"/>
  <c r="AH367" i="16"/>
  <c r="AG367" i="16"/>
  <c r="AF367" i="16"/>
  <c r="AL366" i="16"/>
  <c r="AK366" i="16"/>
  <c r="AJ366" i="16"/>
  <c r="AI366" i="16"/>
  <c r="AH366" i="16"/>
  <c r="AG366" i="16"/>
  <c r="AF366" i="16"/>
  <c r="AL365" i="16"/>
  <c r="AK365" i="16"/>
  <c r="AJ365" i="16"/>
  <c r="AI365" i="16"/>
  <c r="AH365" i="16"/>
  <c r="AG365" i="16"/>
  <c r="AF365" i="16"/>
  <c r="AL364" i="16"/>
  <c r="AK364" i="16"/>
  <c r="AJ364" i="16"/>
  <c r="AI364" i="16"/>
  <c r="AH364" i="16"/>
  <c r="AG364" i="16"/>
  <c r="AF364" i="16"/>
  <c r="AL363" i="16"/>
  <c r="AK363" i="16"/>
  <c r="AJ363" i="16"/>
  <c r="AI363" i="16"/>
  <c r="AH363" i="16"/>
  <c r="AG363" i="16"/>
  <c r="AF363" i="16"/>
  <c r="AL362" i="16"/>
  <c r="AK362" i="16"/>
  <c r="AJ362" i="16"/>
  <c r="AI362" i="16"/>
  <c r="AH362" i="16"/>
  <c r="AG362" i="16"/>
  <c r="AF362" i="16"/>
  <c r="AL361" i="16"/>
  <c r="AK361" i="16"/>
  <c r="AJ361" i="16"/>
  <c r="AI361" i="16"/>
  <c r="AH361" i="16"/>
  <c r="AG361" i="16"/>
  <c r="AF361" i="16"/>
  <c r="AL360" i="16"/>
  <c r="AK360" i="16"/>
  <c r="AJ360" i="16"/>
  <c r="AI360" i="16"/>
  <c r="AH360" i="16"/>
  <c r="AG360" i="16"/>
  <c r="AF360" i="16"/>
  <c r="AL359" i="16"/>
  <c r="AK359" i="16"/>
  <c r="AJ359" i="16"/>
  <c r="AI359" i="16"/>
  <c r="AH359" i="16"/>
  <c r="AG359" i="16"/>
  <c r="AF359" i="16"/>
  <c r="AL358" i="16"/>
  <c r="AK358" i="16"/>
  <c r="AJ358" i="16"/>
  <c r="AI358" i="16"/>
  <c r="AH358" i="16"/>
  <c r="AG358" i="16"/>
  <c r="AF358" i="16"/>
  <c r="AL357" i="16"/>
  <c r="AK357" i="16"/>
  <c r="AJ357" i="16"/>
  <c r="AI357" i="16"/>
  <c r="AH357" i="16"/>
  <c r="AG357" i="16"/>
  <c r="AF357" i="16"/>
  <c r="AL356" i="16"/>
  <c r="AK356" i="16"/>
  <c r="AJ356" i="16"/>
  <c r="AI356" i="16"/>
  <c r="AH356" i="16"/>
  <c r="AG356" i="16"/>
  <c r="AF356" i="16"/>
  <c r="AL355" i="16"/>
  <c r="AK355" i="16"/>
  <c r="AJ355" i="16"/>
  <c r="AI355" i="16"/>
  <c r="AH355" i="16"/>
  <c r="AG355" i="16"/>
  <c r="AF355" i="16"/>
  <c r="AL354" i="16"/>
  <c r="AK354" i="16"/>
  <c r="AJ354" i="16"/>
  <c r="AI354" i="16"/>
  <c r="AH354" i="16"/>
  <c r="AG354" i="16"/>
  <c r="AF354" i="16"/>
  <c r="AL353" i="16"/>
  <c r="AK353" i="16"/>
  <c r="AJ353" i="16"/>
  <c r="AI353" i="16"/>
  <c r="AH353" i="16"/>
  <c r="AG353" i="16"/>
  <c r="AF353" i="16"/>
  <c r="AL352" i="16"/>
  <c r="AK352" i="16"/>
  <c r="AJ352" i="16"/>
  <c r="AI352" i="16"/>
  <c r="AH352" i="16"/>
  <c r="AG352" i="16"/>
  <c r="AF352" i="16"/>
  <c r="AL351" i="16"/>
  <c r="AK351" i="16"/>
  <c r="AJ351" i="16"/>
  <c r="AI351" i="16"/>
  <c r="AH351" i="16"/>
  <c r="AG351" i="16"/>
  <c r="AF351" i="16"/>
  <c r="AL350" i="16"/>
  <c r="AK350" i="16"/>
  <c r="AJ350" i="16"/>
  <c r="AI350" i="16"/>
  <c r="AH350" i="16"/>
  <c r="AG350" i="16"/>
  <c r="AF350" i="16"/>
  <c r="AL349" i="16"/>
  <c r="AK349" i="16"/>
  <c r="AJ349" i="16"/>
  <c r="AI349" i="16"/>
  <c r="AH349" i="16"/>
  <c r="AG349" i="16"/>
  <c r="AF349" i="16"/>
  <c r="AL348" i="16"/>
  <c r="AK348" i="16"/>
  <c r="AJ348" i="16"/>
  <c r="AI348" i="16"/>
  <c r="AH348" i="16"/>
  <c r="AG348" i="16"/>
  <c r="AF348" i="16"/>
  <c r="AL347" i="16"/>
  <c r="AK347" i="16"/>
  <c r="AJ347" i="16"/>
  <c r="AI347" i="16"/>
  <c r="AH347" i="16"/>
  <c r="AG347" i="16"/>
  <c r="AF347" i="16"/>
  <c r="AL346" i="16"/>
  <c r="AK346" i="16"/>
  <c r="AJ346" i="16"/>
  <c r="AI346" i="16"/>
  <c r="AH346" i="16"/>
  <c r="AG346" i="16"/>
  <c r="AF346" i="16"/>
  <c r="AL345" i="16"/>
  <c r="AK345" i="16"/>
  <c r="AJ345" i="16"/>
  <c r="AI345" i="16"/>
  <c r="AH345" i="16"/>
  <c r="AG345" i="16"/>
  <c r="AF345" i="16"/>
  <c r="AL344" i="16"/>
  <c r="AK344" i="16"/>
  <c r="AJ344" i="16"/>
  <c r="AI344" i="16"/>
  <c r="AH344" i="16"/>
  <c r="AG344" i="16"/>
  <c r="AF344" i="16"/>
  <c r="AL343" i="16"/>
  <c r="AK343" i="16"/>
  <c r="AJ343" i="16"/>
  <c r="AI343" i="16"/>
  <c r="AH343" i="16"/>
  <c r="AG343" i="16"/>
  <c r="AF343" i="16"/>
  <c r="AL342" i="16"/>
  <c r="AK342" i="16"/>
  <c r="AJ342" i="16"/>
  <c r="AI342" i="16"/>
  <c r="AH342" i="16"/>
  <c r="AG342" i="16"/>
  <c r="AF342" i="16"/>
  <c r="AL341" i="16"/>
  <c r="AK341" i="16"/>
  <c r="AJ341" i="16"/>
  <c r="AI341" i="16"/>
  <c r="AH341" i="16"/>
  <c r="AG341" i="16"/>
  <c r="AF341" i="16"/>
  <c r="AL340" i="16"/>
  <c r="AK340" i="16"/>
  <c r="AJ340" i="16"/>
  <c r="AI340" i="16"/>
  <c r="AH340" i="16"/>
  <c r="AG340" i="16"/>
  <c r="AF340" i="16"/>
  <c r="AL339" i="16"/>
  <c r="AK339" i="16"/>
  <c r="AJ339" i="16"/>
  <c r="AI339" i="16"/>
  <c r="AH339" i="16"/>
  <c r="AG339" i="16"/>
  <c r="AF339" i="16"/>
  <c r="AL338" i="16"/>
  <c r="AK338" i="16"/>
  <c r="AJ338" i="16"/>
  <c r="AI338" i="16"/>
  <c r="AH338" i="16"/>
  <c r="AG338" i="16"/>
  <c r="AF338" i="16"/>
  <c r="AL337" i="16"/>
  <c r="AK337" i="16"/>
  <c r="AJ337" i="16"/>
  <c r="AI337" i="16"/>
  <c r="AH337" i="16"/>
  <c r="AG337" i="16"/>
  <c r="AF337" i="16"/>
  <c r="AL336" i="16"/>
  <c r="AK336" i="16"/>
  <c r="AJ336" i="16"/>
  <c r="AI336" i="16"/>
  <c r="AH336" i="16"/>
  <c r="AG336" i="16"/>
  <c r="AF336" i="16"/>
  <c r="AL335" i="16"/>
  <c r="AK335" i="16"/>
  <c r="AJ335" i="16"/>
  <c r="AI335" i="16"/>
  <c r="AH335" i="16"/>
  <c r="AG335" i="16"/>
  <c r="AF335" i="16"/>
  <c r="AL334" i="16"/>
  <c r="AK334" i="16"/>
  <c r="AJ334" i="16"/>
  <c r="AI334" i="16"/>
  <c r="AH334" i="16"/>
  <c r="AG334" i="16"/>
  <c r="AF334" i="16"/>
  <c r="AL333" i="16"/>
  <c r="AK333" i="16"/>
  <c r="AJ333" i="16"/>
  <c r="AI333" i="16"/>
  <c r="AH333" i="16"/>
  <c r="AG333" i="16"/>
  <c r="AF333" i="16"/>
  <c r="AL332" i="16"/>
  <c r="AK332" i="16"/>
  <c r="AJ332" i="16"/>
  <c r="AI332" i="16"/>
  <c r="AH332" i="16"/>
  <c r="AG332" i="16"/>
  <c r="AF332" i="16"/>
  <c r="AL331" i="16"/>
  <c r="AK331" i="16"/>
  <c r="AJ331" i="16"/>
  <c r="AI331" i="16"/>
  <c r="AH331" i="16"/>
  <c r="AG331" i="16"/>
  <c r="AF331" i="16"/>
  <c r="AL330" i="16"/>
  <c r="AK330" i="16"/>
  <c r="AJ330" i="16"/>
  <c r="AI330" i="16"/>
  <c r="AH330" i="16"/>
  <c r="AG330" i="16"/>
  <c r="AF330" i="16"/>
  <c r="AL329" i="16"/>
  <c r="AK329" i="16"/>
  <c r="AJ329" i="16"/>
  <c r="AI329" i="16"/>
  <c r="AH329" i="16"/>
  <c r="AG329" i="16"/>
  <c r="AF329" i="16"/>
  <c r="AL328" i="16"/>
  <c r="AK328" i="16"/>
  <c r="AJ328" i="16"/>
  <c r="AI328" i="16"/>
  <c r="AH328" i="16"/>
  <c r="AG328" i="16"/>
  <c r="AF328" i="16"/>
  <c r="AL327" i="16"/>
  <c r="AK327" i="16"/>
  <c r="AJ327" i="16"/>
  <c r="AI327" i="16"/>
  <c r="AH327" i="16"/>
  <c r="AG327" i="16"/>
  <c r="AF327" i="16"/>
  <c r="AL326" i="16"/>
  <c r="AK326" i="16"/>
  <c r="AJ326" i="16"/>
  <c r="AI326" i="16"/>
  <c r="AH326" i="16"/>
  <c r="AG326" i="16"/>
  <c r="AF326" i="16"/>
  <c r="AL325" i="16"/>
  <c r="AK325" i="16"/>
  <c r="AJ325" i="16"/>
  <c r="AI325" i="16"/>
  <c r="AH325" i="16"/>
  <c r="AG325" i="16"/>
  <c r="AF325" i="16"/>
  <c r="AL324" i="16"/>
  <c r="AK324" i="16"/>
  <c r="AJ324" i="16"/>
  <c r="AI324" i="16"/>
  <c r="AH324" i="16"/>
  <c r="AG324" i="16"/>
  <c r="AF324" i="16"/>
  <c r="AL323" i="16"/>
  <c r="AK323" i="16"/>
  <c r="AJ323" i="16"/>
  <c r="AI323" i="16"/>
  <c r="AH323" i="16"/>
  <c r="AG323" i="16"/>
  <c r="AF323" i="16"/>
  <c r="AL322" i="16"/>
  <c r="AK322" i="16"/>
  <c r="AJ322" i="16"/>
  <c r="AI322" i="16"/>
  <c r="AH322" i="16"/>
  <c r="AG322" i="16"/>
  <c r="AF322" i="16"/>
  <c r="AL321" i="16"/>
  <c r="AK321" i="16"/>
  <c r="AJ321" i="16"/>
  <c r="AI321" i="16"/>
  <c r="AH321" i="16"/>
  <c r="AG321" i="16"/>
  <c r="AF321" i="16"/>
  <c r="AL320" i="16"/>
  <c r="AK320" i="16"/>
  <c r="AJ320" i="16"/>
  <c r="AI320" i="16"/>
  <c r="AH320" i="16"/>
  <c r="AG320" i="16"/>
  <c r="AF320" i="16"/>
  <c r="AL319" i="16"/>
  <c r="AK319" i="16"/>
  <c r="AJ319" i="16"/>
  <c r="AI319" i="16"/>
  <c r="AH319" i="16"/>
  <c r="AG319" i="16"/>
  <c r="AF319" i="16"/>
  <c r="AL318" i="16"/>
  <c r="AK318" i="16"/>
  <c r="AJ318" i="16"/>
  <c r="AI318" i="16"/>
  <c r="AH318" i="16"/>
  <c r="AG318" i="16"/>
  <c r="AF318" i="16"/>
  <c r="AL317" i="16"/>
  <c r="AK317" i="16"/>
  <c r="AJ317" i="16"/>
  <c r="AI317" i="16"/>
  <c r="AH317" i="16"/>
  <c r="AG317" i="16"/>
  <c r="AF317" i="16"/>
  <c r="AL316" i="16"/>
  <c r="AK316" i="16"/>
  <c r="AJ316" i="16"/>
  <c r="AI316" i="16"/>
  <c r="AH316" i="16"/>
  <c r="AG316" i="16"/>
  <c r="AF316" i="16"/>
  <c r="AL315" i="16"/>
  <c r="AK315" i="16"/>
  <c r="AJ315" i="16"/>
  <c r="AI315" i="16"/>
  <c r="AH315" i="16"/>
  <c r="AG315" i="16"/>
  <c r="AF315" i="16"/>
  <c r="AL314" i="16"/>
  <c r="AK314" i="16"/>
  <c r="AJ314" i="16"/>
  <c r="AI314" i="16"/>
  <c r="AH314" i="16"/>
  <c r="AG314" i="16"/>
  <c r="AF314" i="16"/>
  <c r="AL313" i="16"/>
  <c r="AK313" i="16"/>
  <c r="AJ313" i="16"/>
  <c r="AI313" i="16"/>
  <c r="AH313" i="16"/>
  <c r="AG313" i="16"/>
  <c r="AF313" i="16"/>
  <c r="AL312" i="16"/>
  <c r="AK312" i="16"/>
  <c r="AJ312" i="16"/>
  <c r="AI312" i="16"/>
  <c r="AH312" i="16"/>
  <c r="AG312" i="16"/>
  <c r="AF312" i="16"/>
  <c r="AL311" i="16"/>
  <c r="AK311" i="16"/>
  <c r="AJ311" i="16"/>
  <c r="AI311" i="16"/>
  <c r="AH311" i="16"/>
  <c r="AG311" i="16"/>
  <c r="AF311" i="16"/>
  <c r="AL310" i="16"/>
  <c r="AK310" i="16"/>
  <c r="AJ310" i="16"/>
  <c r="AI310" i="16"/>
  <c r="AH310" i="16"/>
  <c r="AG310" i="16"/>
  <c r="AF310" i="16"/>
  <c r="AL309" i="16"/>
  <c r="AK309" i="16"/>
  <c r="AJ309" i="16"/>
  <c r="AI309" i="16"/>
  <c r="AH309" i="16"/>
  <c r="AG309" i="16"/>
  <c r="AF309" i="16"/>
  <c r="AL308" i="16"/>
  <c r="AK308" i="16"/>
  <c r="AJ308" i="16"/>
  <c r="AI308" i="16"/>
  <c r="AH308" i="16"/>
  <c r="AG308" i="16"/>
  <c r="AF308" i="16"/>
  <c r="AL307" i="16"/>
  <c r="AK307" i="16"/>
  <c r="AJ307" i="16"/>
  <c r="AI307" i="16"/>
  <c r="AH307" i="16"/>
  <c r="AG307" i="16"/>
  <c r="AF307" i="16"/>
  <c r="AL306" i="16"/>
  <c r="AK306" i="16"/>
  <c r="AJ306" i="16"/>
  <c r="AI306" i="16"/>
  <c r="AH306" i="16"/>
  <c r="AG306" i="16"/>
  <c r="AF306" i="16"/>
  <c r="AL305" i="16"/>
  <c r="AK305" i="16"/>
  <c r="AJ305" i="16"/>
  <c r="AI305" i="16"/>
  <c r="AH305" i="16"/>
  <c r="AG305" i="16"/>
  <c r="AF305" i="16"/>
  <c r="AL304" i="16"/>
  <c r="AK304" i="16"/>
  <c r="AJ304" i="16"/>
  <c r="AI304" i="16"/>
  <c r="AH304" i="16"/>
  <c r="AG304" i="16"/>
  <c r="AF304" i="16"/>
  <c r="AL303" i="16"/>
  <c r="AK303" i="16"/>
  <c r="AJ303" i="16"/>
  <c r="AI303" i="16"/>
  <c r="AH303" i="16"/>
  <c r="AG303" i="16"/>
  <c r="AF303" i="16"/>
  <c r="AL302" i="16"/>
  <c r="AK302" i="16"/>
  <c r="AJ302" i="16"/>
  <c r="AI302" i="16"/>
  <c r="AH302" i="16"/>
  <c r="AG302" i="16"/>
  <c r="AF302" i="16"/>
  <c r="AL301" i="16"/>
  <c r="AK301" i="16"/>
  <c r="AJ301" i="16"/>
  <c r="AI301" i="16"/>
  <c r="AH301" i="16"/>
  <c r="AG301" i="16"/>
  <c r="AF301" i="16"/>
  <c r="AL300" i="16"/>
  <c r="AK300" i="16"/>
  <c r="AJ300" i="16"/>
  <c r="AI300" i="16"/>
  <c r="AH300" i="16"/>
  <c r="AG300" i="16"/>
  <c r="AF300" i="16"/>
  <c r="AL299" i="16"/>
  <c r="AK299" i="16"/>
  <c r="AJ299" i="16"/>
  <c r="AI299" i="16"/>
  <c r="AH299" i="16"/>
  <c r="AG299" i="16"/>
  <c r="AF299" i="16"/>
  <c r="AL298" i="16"/>
  <c r="AK298" i="16"/>
  <c r="AJ298" i="16"/>
  <c r="AI298" i="16"/>
  <c r="AH298" i="16"/>
  <c r="AG298" i="16"/>
  <c r="AF298" i="16"/>
  <c r="AL297" i="16"/>
  <c r="AK297" i="16"/>
  <c r="AJ297" i="16"/>
  <c r="AI297" i="16"/>
  <c r="AH297" i="16"/>
  <c r="AG297" i="16"/>
  <c r="AF297" i="16"/>
  <c r="AL296" i="16"/>
  <c r="AK296" i="16"/>
  <c r="AJ296" i="16"/>
  <c r="AI296" i="16"/>
  <c r="AH296" i="16"/>
  <c r="AG296" i="16"/>
  <c r="AF296" i="16"/>
  <c r="AL295" i="16"/>
  <c r="AK295" i="16"/>
  <c r="AJ295" i="16"/>
  <c r="AI295" i="16"/>
  <c r="AH295" i="16"/>
  <c r="AG295" i="16"/>
  <c r="AF295" i="16"/>
  <c r="AL294" i="16"/>
  <c r="AK294" i="16"/>
  <c r="AJ294" i="16"/>
  <c r="AI294" i="16"/>
  <c r="AH294" i="16"/>
  <c r="AG294" i="16"/>
  <c r="AF294" i="16"/>
  <c r="AL293" i="16"/>
  <c r="AK293" i="16"/>
  <c r="AJ293" i="16"/>
  <c r="AI293" i="16"/>
  <c r="AH293" i="16"/>
  <c r="AG293" i="16"/>
  <c r="AF293" i="16"/>
  <c r="AL292" i="16"/>
  <c r="AK292" i="16"/>
  <c r="AJ292" i="16"/>
  <c r="AI292" i="16"/>
  <c r="AH292" i="16"/>
  <c r="AG292" i="16"/>
  <c r="AF292" i="16"/>
  <c r="AL291" i="16"/>
  <c r="AK291" i="16"/>
  <c r="AJ291" i="16"/>
  <c r="AI291" i="16"/>
  <c r="AH291" i="16"/>
  <c r="AG291" i="16"/>
  <c r="AF291" i="16"/>
  <c r="AL290" i="16"/>
  <c r="AK290" i="16"/>
  <c r="AJ290" i="16"/>
  <c r="AI290" i="16"/>
  <c r="AH290" i="16"/>
  <c r="AG290" i="16"/>
  <c r="AF290" i="16"/>
  <c r="AL289" i="16"/>
  <c r="AK289" i="16"/>
  <c r="AJ289" i="16"/>
  <c r="AI289" i="16"/>
  <c r="AH289" i="16"/>
  <c r="AG289" i="16"/>
  <c r="AF289" i="16"/>
  <c r="AL288" i="16"/>
  <c r="AK288" i="16"/>
  <c r="AJ288" i="16"/>
  <c r="AI288" i="16"/>
  <c r="AH288" i="16"/>
  <c r="AG288" i="16"/>
  <c r="AF288" i="16"/>
  <c r="AL287" i="16"/>
  <c r="AK287" i="16"/>
  <c r="AJ287" i="16"/>
  <c r="AI287" i="16"/>
  <c r="AH287" i="16"/>
  <c r="AG287" i="16"/>
  <c r="AF287" i="16"/>
  <c r="AL286" i="16"/>
  <c r="AK286" i="16"/>
  <c r="AJ286" i="16"/>
  <c r="AI286" i="16"/>
  <c r="AH286" i="16"/>
  <c r="AG286" i="16"/>
  <c r="AF286" i="16"/>
  <c r="AL285" i="16"/>
  <c r="AK285" i="16"/>
  <c r="AJ285" i="16"/>
  <c r="AI285" i="16"/>
  <c r="AH285" i="16"/>
  <c r="AG285" i="16"/>
  <c r="AF285" i="16"/>
  <c r="AL284" i="16"/>
  <c r="AK284" i="16"/>
  <c r="AJ284" i="16"/>
  <c r="AI284" i="16"/>
  <c r="AH284" i="16"/>
  <c r="AG284" i="16"/>
  <c r="AF284" i="16"/>
  <c r="AL283" i="16"/>
  <c r="AK283" i="16"/>
  <c r="AJ283" i="16"/>
  <c r="AI283" i="16"/>
  <c r="AH283" i="16"/>
  <c r="AG283" i="16"/>
  <c r="AF283" i="16"/>
  <c r="AL282" i="16"/>
  <c r="AK282" i="16"/>
  <c r="AJ282" i="16"/>
  <c r="AI282" i="16"/>
  <c r="AH282" i="16"/>
  <c r="AG282" i="16"/>
  <c r="AF282" i="16"/>
  <c r="AL281" i="16"/>
  <c r="AK281" i="16"/>
  <c r="AJ281" i="16"/>
  <c r="AI281" i="16"/>
  <c r="AH281" i="16"/>
  <c r="AG281" i="16"/>
  <c r="AF281" i="16"/>
  <c r="AL280" i="16"/>
  <c r="AK280" i="16"/>
  <c r="AJ280" i="16"/>
  <c r="AI280" i="16"/>
  <c r="AH280" i="16"/>
  <c r="AG280" i="16"/>
  <c r="AF280" i="16"/>
  <c r="AL279" i="16"/>
  <c r="AK279" i="16"/>
  <c r="AJ279" i="16"/>
  <c r="AI279" i="16"/>
  <c r="AH279" i="16"/>
  <c r="AG279" i="16"/>
  <c r="AF279" i="16"/>
  <c r="AL278" i="16"/>
  <c r="AK278" i="16"/>
  <c r="AJ278" i="16"/>
  <c r="AI278" i="16"/>
  <c r="AH278" i="16"/>
  <c r="AG278" i="16"/>
  <c r="AF278" i="16"/>
  <c r="AL277" i="16"/>
  <c r="AK277" i="16"/>
  <c r="AJ277" i="16"/>
  <c r="AI277" i="16"/>
  <c r="AH277" i="16"/>
  <c r="AG277" i="16"/>
  <c r="AF277" i="16"/>
  <c r="AL276" i="16"/>
  <c r="AK276" i="16"/>
  <c r="AJ276" i="16"/>
  <c r="AI276" i="16"/>
  <c r="AH276" i="16"/>
  <c r="AG276" i="16"/>
  <c r="AF276" i="16"/>
  <c r="AL275" i="16"/>
  <c r="AK275" i="16"/>
  <c r="AJ275" i="16"/>
  <c r="AI275" i="16"/>
  <c r="AH275" i="16"/>
  <c r="AG275" i="16"/>
  <c r="AF275" i="16"/>
  <c r="AL274" i="16"/>
  <c r="AK274" i="16"/>
  <c r="AJ274" i="16"/>
  <c r="AI274" i="16"/>
  <c r="AH274" i="16"/>
  <c r="AG274" i="16"/>
  <c r="AF274" i="16"/>
  <c r="AL273" i="16"/>
  <c r="AK273" i="16"/>
  <c r="AJ273" i="16"/>
  <c r="AI273" i="16"/>
  <c r="AH273" i="16"/>
  <c r="AG273" i="16"/>
  <c r="AF273" i="16"/>
  <c r="AL272" i="16"/>
  <c r="AK272" i="16"/>
  <c r="AJ272" i="16"/>
  <c r="AI272" i="16"/>
  <c r="AH272" i="16"/>
  <c r="AG272" i="16"/>
  <c r="AF272" i="16"/>
  <c r="AL271" i="16"/>
  <c r="AK271" i="16"/>
  <c r="AJ271" i="16"/>
  <c r="AI271" i="16"/>
  <c r="AH271" i="16"/>
  <c r="AG271" i="16"/>
  <c r="AF271" i="16"/>
  <c r="AL270" i="16"/>
  <c r="AK270" i="16"/>
  <c r="AJ270" i="16"/>
  <c r="AI270" i="16"/>
  <c r="AH270" i="16"/>
  <c r="AG270" i="16"/>
  <c r="AF270" i="16"/>
  <c r="AL269" i="16"/>
  <c r="AK269" i="16"/>
  <c r="AJ269" i="16"/>
  <c r="AI269" i="16"/>
  <c r="AH269" i="16"/>
  <c r="AG269" i="16"/>
  <c r="AF269" i="16"/>
  <c r="AL268" i="16"/>
  <c r="AK268" i="16"/>
  <c r="AJ268" i="16"/>
  <c r="AI268" i="16"/>
  <c r="AH268" i="16"/>
  <c r="AG268" i="16"/>
  <c r="AF268" i="16"/>
  <c r="AL267" i="16"/>
  <c r="AK267" i="16"/>
  <c r="AJ267" i="16"/>
  <c r="AI267" i="16"/>
  <c r="AH267" i="16"/>
  <c r="AG267" i="16"/>
  <c r="AF267" i="16"/>
  <c r="AL266" i="16"/>
  <c r="AK266" i="16"/>
  <c r="AJ266" i="16"/>
  <c r="AI266" i="16"/>
  <c r="AH266" i="16"/>
  <c r="AG266" i="16"/>
  <c r="AF266" i="16"/>
  <c r="AL265" i="16"/>
  <c r="AK265" i="16"/>
  <c r="AJ265" i="16"/>
  <c r="AI265" i="16"/>
  <c r="AH265" i="16"/>
  <c r="AG265" i="16"/>
  <c r="AF265" i="16"/>
  <c r="AL264" i="16"/>
  <c r="AK264" i="16"/>
  <c r="AJ264" i="16"/>
  <c r="AI264" i="16"/>
  <c r="AH264" i="16"/>
  <c r="AG264" i="16"/>
  <c r="AF264" i="16"/>
  <c r="AL263" i="16"/>
  <c r="AK263" i="16"/>
  <c r="AJ263" i="16"/>
  <c r="AI263" i="16"/>
  <c r="AH263" i="16"/>
  <c r="AG263" i="16"/>
  <c r="AF263" i="16"/>
  <c r="AL262" i="16"/>
  <c r="AK262" i="16"/>
  <c r="AJ262" i="16"/>
  <c r="AI262" i="16"/>
  <c r="AH262" i="16"/>
  <c r="AG262" i="16"/>
  <c r="AF262" i="16"/>
  <c r="AL261" i="16"/>
  <c r="AK261" i="16"/>
  <c r="AJ261" i="16"/>
  <c r="AI261" i="16"/>
  <c r="AH261" i="16"/>
  <c r="AG261" i="16"/>
  <c r="AF261" i="16"/>
  <c r="AL260" i="16"/>
  <c r="AK260" i="16"/>
  <c r="AJ260" i="16"/>
  <c r="AI260" i="16"/>
  <c r="AH260" i="16"/>
  <c r="AG260" i="16"/>
  <c r="AF260" i="16"/>
  <c r="AL259" i="16"/>
  <c r="AK259" i="16"/>
  <c r="AJ259" i="16"/>
  <c r="AI259" i="16"/>
  <c r="AH259" i="16"/>
  <c r="AG259" i="16"/>
  <c r="AF259" i="16"/>
  <c r="AL258" i="16"/>
  <c r="AK258" i="16"/>
  <c r="AJ258" i="16"/>
  <c r="AI258" i="16"/>
  <c r="AH258" i="16"/>
  <c r="AG258" i="16"/>
  <c r="AF258" i="16"/>
  <c r="AL257" i="16"/>
  <c r="AK257" i="16"/>
  <c r="AJ257" i="16"/>
  <c r="AI257" i="16"/>
  <c r="AH257" i="16"/>
  <c r="AG257" i="16"/>
  <c r="AF257" i="16"/>
  <c r="AL256" i="16"/>
  <c r="AK256" i="16"/>
  <c r="AJ256" i="16"/>
  <c r="AI256" i="16"/>
  <c r="AH256" i="16"/>
  <c r="AG256" i="16"/>
  <c r="AF256" i="16"/>
  <c r="AL255" i="16"/>
  <c r="AK255" i="16"/>
  <c r="AJ255" i="16"/>
  <c r="AI255" i="16"/>
  <c r="AH255" i="16"/>
  <c r="AG255" i="16"/>
  <c r="AF255" i="16"/>
  <c r="AL254" i="16"/>
  <c r="AK254" i="16"/>
  <c r="AJ254" i="16"/>
  <c r="AI254" i="16"/>
  <c r="AH254" i="16"/>
  <c r="AG254" i="16"/>
  <c r="AF254" i="16"/>
  <c r="AL253" i="16"/>
  <c r="AK253" i="16"/>
  <c r="AJ253" i="16"/>
  <c r="AI253" i="16"/>
  <c r="AH253" i="16"/>
  <c r="AG253" i="16"/>
  <c r="AF253" i="16"/>
  <c r="AL252" i="16"/>
  <c r="AK252" i="16"/>
  <c r="AJ252" i="16"/>
  <c r="AI252" i="16"/>
  <c r="AH252" i="16"/>
  <c r="AG252" i="16"/>
  <c r="AF252" i="16"/>
  <c r="AL251" i="16"/>
  <c r="AK251" i="16"/>
  <c r="AJ251" i="16"/>
  <c r="AI251" i="16"/>
  <c r="AH251" i="16"/>
  <c r="AG251" i="16"/>
  <c r="AF251" i="16"/>
  <c r="AL250" i="16"/>
  <c r="AK250" i="16"/>
  <c r="AJ250" i="16"/>
  <c r="AI250" i="16"/>
  <c r="AH250" i="16"/>
  <c r="AG250" i="16"/>
  <c r="AF250" i="16"/>
  <c r="AL249" i="16"/>
  <c r="AK249" i="16"/>
  <c r="AJ249" i="16"/>
  <c r="AI249" i="16"/>
  <c r="AH249" i="16"/>
  <c r="AG249" i="16"/>
  <c r="AF249" i="16"/>
  <c r="AL248" i="16"/>
  <c r="AK248" i="16"/>
  <c r="AJ248" i="16"/>
  <c r="AI248" i="16"/>
  <c r="AH248" i="16"/>
  <c r="AG248" i="16"/>
  <c r="AF248" i="16"/>
  <c r="AL247" i="16"/>
  <c r="AK247" i="16"/>
  <c r="AJ247" i="16"/>
  <c r="AI247" i="16"/>
  <c r="AH247" i="16"/>
  <c r="AG247" i="16"/>
  <c r="AF247" i="16"/>
  <c r="AL246" i="16"/>
  <c r="AK246" i="16"/>
  <c r="AJ246" i="16"/>
  <c r="AI246" i="16"/>
  <c r="AH246" i="16"/>
  <c r="AG246" i="16"/>
  <c r="AF246" i="16"/>
  <c r="AL245" i="16"/>
  <c r="AK245" i="16"/>
  <c r="AJ245" i="16"/>
  <c r="AI245" i="16"/>
  <c r="AH245" i="16"/>
  <c r="AG245" i="16"/>
  <c r="AF245" i="16"/>
  <c r="AL244" i="16"/>
  <c r="AK244" i="16"/>
  <c r="AJ244" i="16"/>
  <c r="AI244" i="16"/>
  <c r="AH244" i="16"/>
  <c r="AG244" i="16"/>
  <c r="AF244" i="16"/>
  <c r="AL243" i="16"/>
  <c r="AK243" i="16"/>
  <c r="AJ243" i="16"/>
  <c r="AI243" i="16"/>
  <c r="AH243" i="16"/>
  <c r="AG243" i="16"/>
  <c r="AF243" i="16"/>
  <c r="AL242" i="16"/>
  <c r="AK242" i="16"/>
  <c r="AJ242" i="16"/>
  <c r="AI242" i="16"/>
  <c r="AH242" i="16"/>
  <c r="AG242" i="16"/>
  <c r="AF242" i="16"/>
  <c r="AL241" i="16"/>
  <c r="AK241" i="16"/>
  <c r="AJ241" i="16"/>
  <c r="AI241" i="16"/>
  <c r="AH241" i="16"/>
  <c r="AG241" i="16"/>
  <c r="AF241" i="16"/>
  <c r="AL240" i="16"/>
  <c r="AK240" i="16"/>
  <c r="AJ240" i="16"/>
  <c r="AI240" i="16"/>
  <c r="AH240" i="16"/>
  <c r="AG240" i="16"/>
  <c r="AF240" i="16"/>
  <c r="AL239" i="16"/>
  <c r="AK239" i="16"/>
  <c r="AJ239" i="16"/>
  <c r="AI239" i="16"/>
  <c r="AH239" i="16"/>
  <c r="AG239" i="16"/>
  <c r="AF239" i="16"/>
  <c r="AL238" i="16"/>
  <c r="AK238" i="16"/>
  <c r="AJ238" i="16"/>
  <c r="AI238" i="16"/>
  <c r="AH238" i="16"/>
  <c r="AG238" i="16"/>
  <c r="AF238" i="16"/>
  <c r="AL237" i="16"/>
  <c r="AK237" i="16"/>
  <c r="AJ237" i="16"/>
  <c r="AI237" i="16"/>
  <c r="AH237" i="16"/>
  <c r="AG237" i="16"/>
  <c r="AF237" i="16"/>
  <c r="AL236" i="16"/>
  <c r="AK236" i="16"/>
  <c r="AJ236" i="16"/>
  <c r="AI236" i="16"/>
  <c r="AH236" i="16"/>
  <c r="AG236" i="16"/>
  <c r="AF236" i="16"/>
  <c r="AL235" i="16"/>
  <c r="AK235" i="16"/>
  <c r="AJ235" i="16"/>
  <c r="AI235" i="16"/>
  <c r="AH235" i="16"/>
  <c r="AG235" i="16"/>
  <c r="AF235" i="16"/>
  <c r="AL234" i="16"/>
  <c r="AK234" i="16"/>
  <c r="AJ234" i="16"/>
  <c r="AI234" i="16"/>
  <c r="AH234" i="16"/>
  <c r="AG234" i="16"/>
  <c r="AF234" i="16"/>
  <c r="AL233" i="16"/>
  <c r="AK233" i="16"/>
  <c r="AJ233" i="16"/>
  <c r="AI233" i="16"/>
  <c r="AH233" i="16"/>
  <c r="AG233" i="16"/>
  <c r="AF233" i="16"/>
  <c r="AL232" i="16"/>
  <c r="AK232" i="16"/>
  <c r="AJ232" i="16"/>
  <c r="AI232" i="16"/>
  <c r="AH232" i="16"/>
  <c r="AG232" i="16"/>
  <c r="AF232" i="16"/>
  <c r="AL231" i="16"/>
  <c r="AK231" i="16"/>
  <c r="AJ231" i="16"/>
  <c r="AI231" i="16"/>
  <c r="AH231" i="16"/>
  <c r="AG231" i="16"/>
  <c r="AF231" i="16"/>
  <c r="AL230" i="16"/>
  <c r="AK230" i="16"/>
  <c r="AJ230" i="16"/>
  <c r="AI230" i="16"/>
  <c r="AH230" i="16"/>
  <c r="AG230" i="16"/>
  <c r="AF230" i="16"/>
  <c r="AL229" i="16"/>
  <c r="AK229" i="16"/>
  <c r="AJ229" i="16"/>
  <c r="AI229" i="16"/>
  <c r="AH229" i="16"/>
  <c r="AG229" i="16"/>
  <c r="AF229" i="16"/>
  <c r="AL228" i="16"/>
  <c r="AK228" i="16"/>
  <c r="AJ228" i="16"/>
  <c r="AI228" i="16"/>
  <c r="AH228" i="16"/>
  <c r="AG228" i="16"/>
  <c r="AF228" i="16"/>
  <c r="AL227" i="16"/>
  <c r="AK227" i="16"/>
  <c r="AJ227" i="16"/>
  <c r="AI227" i="16"/>
  <c r="AH227" i="16"/>
  <c r="AG227" i="16"/>
  <c r="AF227" i="16"/>
  <c r="AL226" i="16"/>
  <c r="AK226" i="16"/>
  <c r="AJ226" i="16"/>
  <c r="AI226" i="16"/>
  <c r="AH226" i="16"/>
  <c r="AG226" i="16"/>
  <c r="AF226" i="16"/>
  <c r="AL225" i="16"/>
  <c r="AK225" i="16"/>
  <c r="AJ225" i="16"/>
  <c r="AI225" i="16"/>
  <c r="AH225" i="16"/>
  <c r="AG225" i="16"/>
  <c r="AF225" i="16"/>
  <c r="AL224" i="16"/>
  <c r="AK224" i="16"/>
  <c r="AJ224" i="16"/>
  <c r="AI224" i="16"/>
  <c r="AH224" i="16"/>
  <c r="AG224" i="16"/>
  <c r="AF224" i="16"/>
  <c r="AL223" i="16"/>
  <c r="AK223" i="16"/>
  <c r="AJ223" i="16"/>
  <c r="AI223" i="16"/>
  <c r="AH223" i="16"/>
  <c r="AG223" i="16"/>
  <c r="AF223" i="16"/>
  <c r="AL222" i="16"/>
  <c r="AK222" i="16"/>
  <c r="AJ222" i="16"/>
  <c r="AI222" i="16"/>
  <c r="AH222" i="16"/>
  <c r="AG222" i="16"/>
  <c r="AF222" i="16"/>
  <c r="AL221" i="16"/>
  <c r="AK221" i="16"/>
  <c r="AJ221" i="16"/>
  <c r="AI221" i="16"/>
  <c r="AH221" i="16"/>
  <c r="AG221" i="16"/>
  <c r="AF221" i="16"/>
  <c r="AL220" i="16"/>
  <c r="AK220" i="16"/>
  <c r="AJ220" i="16"/>
  <c r="AI220" i="16"/>
  <c r="AH220" i="16"/>
  <c r="AG220" i="16"/>
  <c r="AF220" i="16"/>
  <c r="AL219" i="16"/>
  <c r="AK219" i="16"/>
  <c r="AJ219" i="16"/>
  <c r="AI219" i="16"/>
  <c r="AH219" i="16"/>
  <c r="AG219" i="16"/>
  <c r="AF219" i="16"/>
  <c r="AL218" i="16"/>
  <c r="AK218" i="16"/>
  <c r="AJ218" i="16"/>
  <c r="AI218" i="16"/>
  <c r="AH218" i="16"/>
  <c r="AG218" i="16"/>
  <c r="AF218" i="16"/>
  <c r="AL217" i="16"/>
  <c r="AK217" i="16"/>
  <c r="AJ217" i="16"/>
  <c r="AI217" i="16"/>
  <c r="AH217" i="16"/>
  <c r="AG217" i="16"/>
  <c r="AF217" i="16"/>
  <c r="AL216" i="16"/>
  <c r="AK216" i="16"/>
  <c r="AJ216" i="16"/>
  <c r="AI216" i="16"/>
  <c r="AH216" i="16"/>
  <c r="AG216" i="16"/>
  <c r="AF216" i="16"/>
  <c r="AL215" i="16"/>
  <c r="AK215" i="16"/>
  <c r="AJ215" i="16"/>
  <c r="AI215" i="16"/>
  <c r="AH215" i="16"/>
  <c r="AG215" i="16"/>
  <c r="AF215" i="16"/>
  <c r="AL214" i="16"/>
  <c r="AK214" i="16"/>
  <c r="AJ214" i="16"/>
  <c r="AI214" i="16"/>
  <c r="AH214" i="16"/>
  <c r="AG214" i="16"/>
  <c r="AF214" i="16"/>
  <c r="AL213" i="16"/>
  <c r="AK213" i="16"/>
  <c r="AJ213" i="16"/>
  <c r="AI213" i="16"/>
  <c r="AH213" i="16"/>
  <c r="AG213" i="16"/>
  <c r="AF213" i="16"/>
  <c r="AL212" i="16"/>
  <c r="AK212" i="16"/>
  <c r="AJ212" i="16"/>
  <c r="AI212" i="16"/>
  <c r="AH212" i="16"/>
  <c r="AG212" i="16"/>
  <c r="AF212" i="16"/>
  <c r="AL211" i="16"/>
  <c r="AK211" i="16"/>
  <c r="AJ211" i="16"/>
  <c r="AI211" i="16"/>
  <c r="AH211" i="16"/>
  <c r="AG211" i="16"/>
  <c r="AF211" i="16"/>
  <c r="AL210" i="16"/>
  <c r="AK210" i="16"/>
  <c r="AJ210" i="16"/>
  <c r="AI210" i="16"/>
  <c r="AH210" i="16"/>
  <c r="AG210" i="16"/>
  <c r="AF210" i="16"/>
  <c r="AL209" i="16"/>
  <c r="AK209" i="16"/>
  <c r="AJ209" i="16"/>
  <c r="AI209" i="16"/>
  <c r="AH209" i="16"/>
  <c r="AG209" i="16"/>
  <c r="AF209" i="16"/>
  <c r="AL208" i="16"/>
  <c r="AK208" i="16"/>
  <c r="AJ208" i="16"/>
  <c r="AI208" i="16"/>
  <c r="AH208" i="16"/>
  <c r="AG208" i="16"/>
  <c r="AF208" i="16"/>
  <c r="AL207" i="16"/>
  <c r="AK207" i="16"/>
  <c r="AJ207" i="16"/>
  <c r="AI207" i="16"/>
  <c r="AH207" i="16"/>
  <c r="AG207" i="16"/>
  <c r="AF207" i="16"/>
  <c r="AL206" i="16"/>
  <c r="AK206" i="16"/>
  <c r="AJ206" i="16"/>
  <c r="AI206" i="16"/>
  <c r="AH206" i="16"/>
  <c r="AG206" i="16"/>
  <c r="AF206" i="16"/>
  <c r="AL205" i="16"/>
  <c r="AK205" i="16"/>
  <c r="AJ205" i="16"/>
  <c r="AI205" i="16"/>
  <c r="AH205" i="16"/>
  <c r="AG205" i="16"/>
  <c r="AF205" i="16"/>
  <c r="AL204" i="16"/>
  <c r="AK204" i="16"/>
  <c r="AJ204" i="16"/>
  <c r="AI204" i="16"/>
  <c r="AH204" i="16"/>
  <c r="AG204" i="16"/>
  <c r="AF204" i="16"/>
  <c r="AL203" i="16"/>
  <c r="AK203" i="16"/>
  <c r="AJ203" i="16"/>
  <c r="AI203" i="16"/>
  <c r="AH203" i="16"/>
  <c r="AG203" i="16"/>
  <c r="AF203" i="16"/>
  <c r="AL202" i="16"/>
  <c r="AK202" i="16"/>
  <c r="AJ202" i="16"/>
  <c r="AI202" i="16"/>
  <c r="AH202" i="16"/>
  <c r="AG202" i="16"/>
  <c r="AF202" i="16"/>
  <c r="AL201" i="16"/>
  <c r="AK201" i="16"/>
  <c r="AJ201" i="16"/>
  <c r="AI201" i="16"/>
  <c r="AH201" i="16"/>
  <c r="AG201" i="16"/>
  <c r="AF201" i="16"/>
  <c r="AL200" i="16"/>
  <c r="AK200" i="16"/>
  <c r="AJ200" i="16"/>
  <c r="AI200" i="16"/>
  <c r="AH200" i="16"/>
  <c r="AG200" i="16"/>
  <c r="AF200" i="16"/>
  <c r="AL199" i="16"/>
  <c r="AK199" i="16"/>
  <c r="AJ199" i="16"/>
  <c r="AI199" i="16"/>
  <c r="AH199" i="16"/>
  <c r="AG199" i="16"/>
  <c r="AF199" i="16"/>
  <c r="AL198" i="16"/>
  <c r="AK198" i="16"/>
  <c r="AJ198" i="16"/>
  <c r="AI198" i="16"/>
  <c r="AH198" i="16"/>
  <c r="AG198" i="16"/>
  <c r="AF198" i="16"/>
  <c r="AL197" i="16"/>
  <c r="AK197" i="16"/>
  <c r="AJ197" i="16"/>
  <c r="AI197" i="16"/>
  <c r="AH197" i="16"/>
  <c r="AG197" i="16"/>
  <c r="AF197" i="16"/>
  <c r="AL196" i="16"/>
  <c r="AK196" i="16"/>
  <c r="AJ196" i="16"/>
  <c r="AI196" i="16"/>
  <c r="AH196" i="16"/>
  <c r="AG196" i="16"/>
  <c r="AF196" i="16"/>
  <c r="AL195" i="16"/>
  <c r="AK195" i="16"/>
  <c r="AJ195" i="16"/>
  <c r="AI195" i="16"/>
  <c r="AH195" i="16"/>
  <c r="AG195" i="16"/>
  <c r="AF195" i="16"/>
  <c r="AL194" i="16"/>
  <c r="AK194" i="16"/>
  <c r="AJ194" i="16"/>
  <c r="AI194" i="16"/>
  <c r="AH194" i="16"/>
  <c r="AG194" i="16"/>
  <c r="AF194" i="16"/>
  <c r="AL193" i="16"/>
  <c r="AK193" i="16"/>
  <c r="AJ193" i="16"/>
  <c r="AI193" i="16"/>
  <c r="AH193" i="16"/>
  <c r="AG193" i="16"/>
  <c r="AF193" i="16"/>
  <c r="AL192" i="16"/>
  <c r="AK192" i="16"/>
  <c r="AJ192" i="16"/>
  <c r="AI192" i="16"/>
  <c r="AH192" i="16"/>
  <c r="AG192" i="16"/>
  <c r="AF192" i="16"/>
  <c r="AL191" i="16"/>
  <c r="AK191" i="16"/>
  <c r="AJ191" i="16"/>
  <c r="AI191" i="16"/>
  <c r="AH191" i="16"/>
  <c r="AG191" i="16"/>
  <c r="AF191" i="16"/>
  <c r="AL190" i="16"/>
  <c r="AK190" i="16"/>
  <c r="AJ190" i="16"/>
  <c r="AI190" i="16"/>
  <c r="AH190" i="16"/>
  <c r="AG190" i="16"/>
  <c r="AF190" i="16"/>
  <c r="AL189" i="16"/>
  <c r="AK189" i="16"/>
  <c r="AJ189" i="16"/>
  <c r="AI189" i="16"/>
  <c r="AH189" i="16"/>
  <c r="AG189" i="16"/>
  <c r="AF189" i="16"/>
  <c r="AL188" i="16"/>
  <c r="AK188" i="16"/>
  <c r="AJ188" i="16"/>
  <c r="AI188" i="16"/>
  <c r="AH188" i="16"/>
  <c r="AG188" i="16"/>
  <c r="AF188" i="16"/>
  <c r="AL187" i="16"/>
  <c r="AK187" i="16"/>
  <c r="AJ187" i="16"/>
  <c r="AI187" i="16"/>
  <c r="AH187" i="16"/>
  <c r="AG187" i="16"/>
  <c r="AF187" i="16"/>
  <c r="AL186" i="16"/>
  <c r="AK186" i="16"/>
  <c r="AJ186" i="16"/>
  <c r="AI186" i="16"/>
  <c r="AH186" i="16"/>
  <c r="AG186" i="16"/>
  <c r="AF186" i="16"/>
  <c r="AL185" i="16"/>
  <c r="AK185" i="16"/>
  <c r="AJ185" i="16"/>
  <c r="AI185" i="16"/>
  <c r="AH185" i="16"/>
  <c r="AG185" i="16"/>
  <c r="AF185" i="16"/>
  <c r="AL184" i="16"/>
  <c r="AK184" i="16"/>
  <c r="AJ184" i="16"/>
  <c r="AI184" i="16"/>
  <c r="AH184" i="16"/>
  <c r="AG184" i="16"/>
  <c r="AF184" i="16"/>
  <c r="AL183" i="16"/>
  <c r="AK183" i="16"/>
  <c r="AJ183" i="16"/>
  <c r="AI183" i="16"/>
  <c r="AH183" i="16"/>
  <c r="AG183" i="16"/>
  <c r="AF183" i="16"/>
  <c r="AL182" i="16"/>
  <c r="AK182" i="16"/>
  <c r="AJ182" i="16"/>
  <c r="AI182" i="16"/>
  <c r="AH182" i="16"/>
  <c r="AG182" i="16"/>
  <c r="AF182" i="16"/>
  <c r="AL181" i="16"/>
  <c r="AK181" i="16"/>
  <c r="AJ181" i="16"/>
  <c r="AI181" i="16"/>
  <c r="AH181" i="16"/>
  <c r="AG181" i="16"/>
  <c r="AF181" i="16"/>
  <c r="AL180" i="16"/>
  <c r="AK180" i="16"/>
  <c r="AJ180" i="16"/>
  <c r="AI180" i="16"/>
  <c r="AH180" i="16"/>
  <c r="AG180" i="16"/>
  <c r="AF180" i="16"/>
  <c r="AL179" i="16"/>
  <c r="AK179" i="16"/>
  <c r="AJ179" i="16"/>
  <c r="AI179" i="16"/>
  <c r="AH179" i="16"/>
  <c r="AG179" i="16"/>
  <c r="AF179" i="16"/>
  <c r="AL178" i="16"/>
  <c r="AK178" i="16"/>
  <c r="AJ178" i="16"/>
  <c r="AI178" i="16"/>
  <c r="AH178" i="16"/>
  <c r="AG178" i="16"/>
  <c r="AF178" i="16"/>
  <c r="AL177" i="16"/>
  <c r="AK177" i="16"/>
  <c r="AJ177" i="16"/>
  <c r="AI177" i="16"/>
  <c r="AH177" i="16"/>
  <c r="AG177" i="16"/>
  <c r="AF177" i="16"/>
  <c r="AL176" i="16"/>
  <c r="AK176" i="16"/>
  <c r="AJ176" i="16"/>
  <c r="AI176" i="16"/>
  <c r="AH176" i="16"/>
  <c r="AG176" i="16"/>
  <c r="AF176" i="16"/>
  <c r="AL175" i="16"/>
  <c r="AK175" i="16"/>
  <c r="AJ175" i="16"/>
  <c r="AI175" i="16"/>
  <c r="AH175" i="16"/>
  <c r="AG175" i="16"/>
  <c r="AF175" i="16"/>
  <c r="AL174" i="16"/>
  <c r="AK174" i="16"/>
  <c r="AJ174" i="16"/>
  <c r="AI174" i="16"/>
  <c r="AH174" i="16"/>
  <c r="AG174" i="16"/>
  <c r="AF174" i="16"/>
  <c r="AL173" i="16"/>
  <c r="AK173" i="16"/>
  <c r="AJ173" i="16"/>
  <c r="AI173" i="16"/>
  <c r="AH173" i="16"/>
  <c r="AG173" i="16"/>
  <c r="AF173" i="16"/>
  <c r="AL172" i="16"/>
  <c r="AK172" i="16"/>
  <c r="AJ172" i="16"/>
  <c r="AI172" i="16"/>
  <c r="AH172" i="16"/>
  <c r="AG172" i="16"/>
  <c r="AF172" i="16"/>
  <c r="AL171" i="16"/>
  <c r="AK171" i="16"/>
  <c r="AJ171" i="16"/>
  <c r="AI171" i="16"/>
  <c r="AH171" i="16"/>
  <c r="AG171" i="16"/>
  <c r="AF171" i="16"/>
  <c r="AL170" i="16"/>
  <c r="AK170" i="16"/>
  <c r="AJ170" i="16"/>
  <c r="AI170" i="16"/>
  <c r="AH170" i="16"/>
  <c r="AG170" i="16"/>
  <c r="AF170" i="16"/>
  <c r="AL169" i="16"/>
  <c r="AK169" i="16"/>
  <c r="AJ169" i="16"/>
  <c r="AI169" i="16"/>
  <c r="AH169" i="16"/>
  <c r="AG169" i="16"/>
  <c r="AF169" i="16"/>
  <c r="AL168" i="16"/>
  <c r="AK168" i="16"/>
  <c r="AJ168" i="16"/>
  <c r="AI168" i="16"/>
  <c r="AH168" i="16"/>
  <c r="AG168" i="16"/>
  <c r="AF168" i="16"/>
  <c r="AL167" i="16"/>
  <c r="AK167" i="16"/>
  <c r="AJ167" i="16"/>
  <c r="AI167" i="16"/>
  <c r="AH167" i="16"/>
  <c r="AG167" i="16"/>
  <c r="AF167" i="16"/>
  <c r="AL166" i="16"/>
  <c r="AK166" i="16"/>
  <c r="AJ166" i="16"/>
  <c r="AI166" i="16"/>
  <c r="AH166" i="16"/>
  <c r="AG166" i="16"/>
  <c r="AF166" i="16"/>
  <c r="AL165" i="16"/>
  <c r="AK165" i="16"/>
  <c r="AJ165" i="16"/>
  <c r="AI165" i="16"/>
  <c r="AH165" i="16"/>
  <c r="AG165" i="16"/>
  <c r="AF165" i="16"/>
  <c r="AL164" i="16"/>
  <c r="AK164" i="16"/>
  <c r="AJ164" i="16"/>
  <c r="AI164" i="16"/>
  <c r="AH164" i="16"/>
  <c r="AG164" i="16"/>
  <c r="AF164" i="16"/>
  <c r="AL163" i="16"/>
  <c r="AK163" i="16"/>
  <c r="AJ163" i="16"/>
  <c r="AI163" i="16"/>
  <c r="AH163" i="16"/>
  <c r="AG163" i="16"/>
  <c r="AF163" i="16"/>
  <c r="AL162" i="16"/>
  <c r="AK162" i="16"/>
  <c r="AJ162" i="16"/>
  <c r="AI162" i="16"/>
  <c r="AH162" i="16"/>
  <c r="AG162" i="16"/>
  <c r="AF162" i="16"/>
  <c r="AL161" i="16"/>
  <c r="AK161" i="16"/>
  <c r="AJ161" i="16"/>
  <c r="AI161" i="16"/>
  <c r="AH161" i="16"/>
  <c r="AG161" i="16"/>
  <c r="AF161" i="16"/>
  <c r="AL160" i="16"/>
  <c r="AK160" i="16"/>
  <c r="AJ160" i="16"/>
  <c r="AI160" i="16"/>
  <c r="AH160" i="16"/>
  <c r="AG160" i="16"/>
  <c r="AF160" i="16"/>
  <c r="AL159" i="16"/>
  <c r="AK159" i="16"/>
  <c r="AJ159" i="16"/>
  <c r="AI159" i="16"/>
  <c r="AH159" i="16"/>
  <c r="AG159" i="16"/>
  <c r="AF159" i="16"/>
  <c r="AL158" i="16"/>
  <c r="AK158" i="16"/>
  <c r="AJ158" i="16"/>
  <c r="AI158" i="16"/>
  <c r="AH158" i="16"/>
  <c r="AG158" i="16"/>
  <c r="AF158" i="16"/>
  <c r="AL157" i="16"/>
  <c r="AK157" i="16"/>
  <c r="AJ157" i="16"/>
  <c r="AI157" i="16"/>
  <c r="AH157" i="16"/>
  <c r="AG157" i="16"/>
  <c r="AF157" i="16"/>
  <c r="AL156" i="16"/>
  <c r="AK156" i="16"/>
  <c r="AJ156" i="16"/>
  <c r="AI156" i="16"/>
  <c r="AH156" i="16"/>
  <c r="AG156" i="16"/>
  <c r="AF156" i="16"/>
  <c r="AL155" i="16"/>
  <c r="AK155" i="16"/>
  <c r="AJ155" i="16"/>
  <c r="AI155" i="16"/>
  <c r="AH155" i="16"/>
  <c r="AG155" i="16"/>
  <c r="AF155" i="16"/>
  <c r="AL154" i="16"/>
  <c r="AK154" i="16"/>
  <c r="AJ154" i="16"/>
  <c r="AI154" i="16"/>
  <c r="AH154" i="16"/>
  <c r="AG154" i="16"/>
  <c r="AF154" i="16"/>
  <c r="AL153" i="16"/>
  <c r="AK153" i="16"/>
  <c r="AJ153" i="16"/>
  <c r="AI153" i="16"/>
  <c r="AH153" i="16"/>
  <c r="AG153" i="16"/>
  <c r="AF153" i="16"/>
  <c r="AL152" i="16"/>
  <c r="AK152" i="16"/>
  <c r="AJ152" i="16"/>
  <c r="AI152" i="16"/>
  <c r="AH152" i="16"/>
  <c r="AG152" i="16"/>
  <c r="AF152" i="16"/>
  <c r="AL151" i="16"/>
  <c r="AK151" i="16"/>
  <c r="AJ151" i="16"/>
  <c r="AI151" i="16"/>
  <c r="AH151" i="16"/>
  <c r="AG151" i="16"/>
  <c r="AF151" i="16"/>
  <c r="AL150" i="16"/>
  <c r="AK150" i="16"/>
  <c r="AJ150" i="16"/>
  <c r="AI150" i="16"/>
  <c r="AH150" i="16"/>
  <c r="AG150" i="16"/>
  <c r="AF150" i="16"/>
  <c r="AL149" i="16"/>
  <c r="AK149" i="16"/>
  <c r="AJ149" i="16"/>
  <c r="AI149" i="16"/>
  <c r="AH149" i="16"/>
  <c r="AG149" i="16"/>
  <c r="AF149" i="16"/>
  <c r="AL148" i="16"/>
  <c r="AK148" i="16"/>
  <c r="AJ148" i="16"/>
  <c r="AI148" i="16"/>
  <c r="AH148" i="16"/>
  <c r="AG148" i="16"/>
  <c r="AF148" i="16"/>
  <c r="AL147" i="16"/>
  <c r="AK147" i="16"/>
  <c r="AJ147" i="16"/>
  <c r="AI147" i="16"/>
  <c r="AH147" i="16"/>
  <c r="AG147" i="16"/>
  <c r="AF147" i="16"/>
  <c r="AL146" i="16"/>
  <c r="AK146" i="16"/>
  <c r="AJ146" i="16"/>
  <c r="AI146" i="16"/>
  <c r="AH146" i="16"/>
  <c r="AG146" i="16"/>
  <c r="AF146" i="16"/>
  <c r="AL145" i="16"/>
  <c r="AK145" i="16"/>
  <c r="AJ145" i="16"/>
  <c r="AI145" i="16"/>
  <c r="AH145" i="16"/>
  <c r="AG145" i="16"/>
  <c r="AF145" i="16"/>
  <c r="AL144" i="16"/>
  <c r="AK144" i="16"/>
  <c r="AJ144" i="16"/>
  <c r="AI144" i="16"/>
  <c r="AH144" i="16"/>
  <c r="AG144" i="16"/>
  <c r="AF144" i="16"/>
  <c r="AL143" i="16"/>
  <c r="AK143" i="16"/>
  <c r="AJ143" i="16"/>
  <c r="AI143" i="16"/>
  <c r="AH143" i="16"/>
  <c r="AG143" i="16"/>
  <c r="AF143" i="16"/>
  <c r="AL142" i="16"/>
  <c r="AK142" i="16"/>
  <c r="AJ142" i="16"/>
  <c r="AI142" i="16"/>
  <c r="AH142" i="16"/>
  <c r="AG142" i="16"/>
  <c r="AF142" i="16"/>
  <c r="AL141" i="16"/>
  <c r="AK141" i="16"/>
  <c r="AJ141" i="16"/>
  <c r="AI141" i="16"/>
  <c r="AH141" i="16"/>
  <c r="AG141" i="16"/>
  <c r="AF141" i="16"/>
  <c r="AL140" i="16"/>
  <c r="AK140" i="16"/>
  <c r="AJ140" i="16"/>
  <c r="AI140" i="16"/>
  <c r="AH140" i="16"/>
  <c r="AG140" i="16"/>
  <c r="AF140" i="16"/>
  <c r="AL139" i="16"/>
  <c r="AK139" i="16"/>
  <c r="AJ139" i="16"/>
  <c r="AI139" i="16"/>
  <c r="AH139" i="16"/>
  <c r="AG139" i="16"/>
  <c r="AF139" i="16"/>
  <c r="AL138" i="16"/>
  <c r="AK138" i="16"/>
  <c r="AJ138" i="16"/>
  <c r="AI138" i="16"/>
  <c r="AH138" i="16"/>
  <c r="AG138" i="16"/>
  <c r="AF138" i="16"/>
  <c r="AL137" i="16"/>
  <c r="AK137" i="16"/>
  <c r="AJ137" i="16"/>
  <c r="AI137" i="16"/>
  <c r="AH137" i="16"/>
  <c r="AG137" i="16"/>
  <c r="AF137" i="16"/>
  <c r="AL136" i="16"/>
  <c r="AK136" i="16"/>
  <c r="AJ136" i="16"/>
  <c r="AI136" i="16"/>
  <c r="AH136" i="16"/>
  <c r="AG136" i="16"/>
  <c r="AF136" i="16"/>
  <c r="AL135" i="16"/>
  <c r="AK135" i="16"/>
  <c r="AJ135" i="16"/>
  <c r="AI135" i="16"/>
  <c r="AH135" i="16"/>
  <c r="AG135" i="16"/>
  <c r="AF135" i="16"/>
  <c r="AL134" i="16"/>
  <c r="AK134" i="16"/>
  <c r="AJ134" i="16"/>
  <c r="AI134" i="16"/>
  <c r="AH134" i="16"/>
  <c r="AG134" i="16"/>
  <c r="AF134" i="16"/>
  <c r="AL133" i="16"/>
  <c r="AK133" i="16"/>
  <c r="AJ133" i="16"/>
  <c r="AI133" i="16"/>
  <c r="AH133" i="16"/>
  <c r="AG133" i="16"/>
  <c r="AF133" i="16"/>
  <c r="AL132" i="16"/>
  <c r="AK132" i="16"/>
  <c r="AJ132" i="16"/>
  <c r="AI132" i="16"/>
  <c r="AH132" i="16"/>
  <c r="AG132" i="16"/>
  <c r="AF132" i="16"/>
  <c r="AL131" i="16"/>
  <c r="AK131" i="16"/>
  <c r="AJ131" i="16"/>
  <c r="AI131" i="16"/>
  <c r="AH131" i="16"/>
  <c r="AG131" i="16"/>
  <c r="AF131" i="16"/>
  <c r="AL130" i="16"/>
  <c r="AK130" i="16"/>
  <c r="AJ130" i="16"/>
  <c r="AI130" i="16"/>
  <c r="AH130" i="16"/>
  <c r="AG130" i="16"/>
  <c r="AF130" i="16"/>
  <c r="AL129" i="16"/>
  <c r="AK129" i="16"/>
  <c r="AJ129" i="16"/>
  <c r="AI129" i="16"/>
  <c r="AH129" i="16"/>
  <c r="AG129" i="16"/>
  <c r="AF129" i="16"/>
  <c r="AL128" i="16"/>
  <c r="AK128" i="16"/>
  <c r="AJ128" i="16"/>
  <c r="AI128" i="16"/>
  <c r="AH128" i="16"/>
  <c r="AG128" i="16"/>
  <c r="AF128" i="16"/>
  <c r="AL127" i="16"/>
  <c r="AK127" i="16"/>
  <c r="AJ127" i="16"/>
  <c r="AI127" i="16"/>
  <c r="AH127" i="16"/>
  <c r="AG127" i="16"/>
  <c r="AF127" i="16"/>
  <c r="AL126" i="16"/>
  <c r="AK126" i="16"/>
  <c r="AJ126" i="16"/>
  <c r="AI126" i="16"/>
  <c r="AH126" i="16"/>
  <c r="AG126" i="16"/>
  <c r="AF126" i="16"/>
  <c r="AL125" i="16"/>
  <c r="AK125" i="16"/>
  <c r="AJ125" i="16"/>
  <c r="AI125" i="16"/>
  <c r="AH125" i="16"/>
  <c r="AG125" i="16"/>
  <c r="AF125" i="16"/>
  <c r="AL124" i="16"/>
  <c r="AK124" i="16"/>
  <c r="AJ124" i="16"/>
  <c r="AI124" i="16"/>
  <c r="AH124" i="16"/>
  <c r="AG124" i="16"/>
  <c r="AF124" i="16"/>
  <c r="AL123" i="16"/>
  <c r="AK123" i="16"/>
  <c r="AJ123" i="16"/>
  <c r="AI123" i="16"/>
  <c r="AH123" i="16"/>
  <c r="AG123" i="16"/>
  <c r="AF123" i="16"/>
  <c r="AL122" i="16"/>
  <c r="AK122" i="16"/>
  <c r="AJ122" i="16"/>
  <c r="AI122" i="16"/>
  <c r="AH122" i="16"/>
  <c r="AG122" i="16"/>
  <c r="AF122" i="16"/>
  <c r="AL121" i="16"/>
  <c r="AK121" i="16"/>
  <c r="AJ121" i="16"/>
  <c r="AI121" i="16"/>
  <c r="AH121" i="16"/>
  <c r="AG121" i="16"/>
  <c r="AF121" i="16"/>
  <c r="AL120" i="16"/>
  <c r="AK120" i="16"/>
  <c r="AJ120" i="16"/>
  <c r="AI120" i="16"/>
  <c r="AH120" i="16"/>
  <c r="AG120" i="16"/>
  <c r="AF120" i="16"/>
  <c r="AL119" i="16"/>
  <c r="AK119" i="16"/>
  <c r="AJ119" i="16"/>
  <c r="AI119" i="16"/>
  <c r="AH119" i="16"/>
  <c r="AG119" i="16"/>
  <c r="AF119" i="16"/>
  <c r="AL118" i="16"/>
  <c r="AK118" i="16"/>
  <c r="AJ118" i="16"/>
  <c r="AI118" i="16"/>
  <c r="AH118" i="16"/>
  <c r="AG118" i="16"/>
  <c r="AF118" i="16"/>
  <c r="AL117" i="16"/>
  <c r="AK117" i="16"/>
  <c r="AJ117" i="16"/>
  <c r="AI117" i="16"/>
  <c r="AH117" i="16"/>
  <c r="AG117" i="16"/>
  <c r="AF117" i="16"/>
  <c r="AL116" i="16"/>
  <c r="AK116" i="16"/>
  <c r="AJ116" i="16"/>
  <c r="AI116" i="16"/>
  <c r="AH116" i="16"/>
  <c r="AG116" i="16"/>
  <c r="AF116" i="16"/>
  <c r="AL115" i="16"/>
  <c r="AK115" i="16"/>
  <c r="AJ115" i="16"/>
  <c r="AI115" i="16"/>
  <c r="AH115" i="16"/>
  <c r="AG115" i="16"/>
  <c r="AF115" i="16"/>
  <c r="AL114" i="16"/>
  <c r="AK114" i="16"/>
  <c r="AJ114" i="16"/>
  <c r="AI114" i="16"/>
  <c r="AH114" i="16"/>
  <c r="AG114" i="16"/>
  <c r="AF114" i="16"/>
  <c r="AL113" i="16"/>
  <c r="AK113" i="16"/>
  <c r="AJ113" i="16"/>
  <c r="AI113" i="16"/>
  <c r="AH113" i="16"/>
  <c r="AG113" i="16"/>
  <c r="AF113" i="16"/>
  <c r="AL112" i="16"/>
  <c r="AK112" i="16"/>
  <c r="AJ112" i="16"/>
  <c r="AI112" i="16"/>
  <c r="AH112" i="16"/>
  <c r="AG112" i="16"/>
  <c r="AF112" i="16"/>
  <c r="AL111" i="16"/>
  <c r="AK111" i="16"/>
  <c r="AJ111" i="16"/>
  <c r="AI111" i="16"/>
  <c r="AH111" i="16"/>
  <c r="AG111" i="16"/>
  <c r="AF111" i="16"/>
  <c r="AL110" i="16"/>
  <c r="AK110" i="16"/>
  <c r="AJ110" i="16"/>
  <c r="AI110" i="16"/>
  <c r="AH110" i="16"/>
  <c r="AG110" i="16"/>
  <c r="AF110" i="16"/>
  <c r="AL109" i="16"/>
  <c r="AK109" i="16"/>
  <c r="AJ109" i="16"/>
  <c r="AI109" i="16"/>
  <c r="AH109" i="16"/>
  <c r="AG109" i="16"/>
  <c r="AF109" i="16"/>
  <c r="AL108" i="16"/>
  <c r="AK108" i="16"/>
  <c r="AJ108" i="16"/>
  <c r="AI108" i="16"/>
  <c r="AH108" i="16"/>
  <c r="AG108" i="16"/>
  <c r="AF108" i="16"/>
  <c r="AL107" i="16"/>
  <c r="AK107" i="16"/>
  <c r="AJ107" i="16"/>
  <c r="AI107" i="16"/>
  <c r="AH107" i="16"/>
  <c r="AG107" i="16"/>
  <c r="AF107" i="16"/>
  <c r="M107" i="16"/>
  <c r="N107" i="16" s="1"/>
  <c r="AL106" i="16"/>
  <c r="AK106" i="16"/>
  <c r="AJ106" i="16"/>
  <c r="AI106" i="16"/>
  <c r="AH106" i="16"/>
  <c r="AG106" i="16"/>
  <c r="AF106" i="16"/>
  <c r="AL105" i="16"/>
  <c r="AK105" i="16"/>
  <c r="AJ105" i="16"/>
  <c r="AI105" i="16"/>
  <c r="AH105" i="16"/>
  <c r="AG105" i="16"/>
  <c r="AF105" i="16"/>
  <c r="AL104" i="16"/>
  <c r="AK104" i="16"/>
  <c r="AJ104" i="16"/>
  <c r="AI104" i="16"/>
  <c r="AH104" i="16"/>
  <c r="AG104" i="16"/>
  <c r="AF104" i="16"/>
  <c r="AL103" i="16"/>
  <c r="AK103" i="16"/>
  <c r="AJ103" i="16"/>
  <c r="AI103" i="16"/>
  <c r="AH103" i="16"/>
  <c r="AG103" i="16"/>
  <c r="AF103" i="16"/>
  <c r="AL102" i="16"/>
  <c r="AK102" i="16"/>
  <c r="AJ102" i="16"/>
  <c r="AI102" i="16"/>
  <c r="AH102" i="16"/>
  <c r="AG102" i="16"/>
  <c r="AF102" i="16"/>
  <c r="AL101" i="16"/>
  <c r="AK101" i="16"/>
  <c r="AJ101" i="16"/>
  <c r="AI101" i="16"/>
  <c r="AH101" i="16"/>
  <c r="AG101" i="16"/>
  <c r="AF101" i="16"/>
  <c r="AR100" i="16"/>
  <c r="AO100" i="16"/>
  <c r="AL100" i="16"/>
  <c r="AK100" i="16"/>
  <c r="AJ100" i="16"/>
  <c r="AI100" i="16"/>
  <c r="AH100" i="16"/>
  <c r="AG100" i="16"/>
  <c r="AF100" i="16"/>
  <c r="AR99" i="16"/>
  <c r="AO99" i="16"/>
  <c r="AL99" i="16"/>
  <c r="AK99" i="16"/>
  <c r="AJ99" i="16"/>
  <c r="AI99" i="16"/>
  <c r="AH99" i="16"/>
  <c r="AG99" i="16"/>
  <c r="AF99" i="16"/>
  <c r="AR98" i="16"/>
  <c r="AO98" i="16"/>
  <c r="AL98" i="16"/>
  <c r="AK98" i="16"/>
  <c r="AJ98" i="16"/>
  <c r="AI98" i="16"/>
  <c r="AH98" i="16"/>
  <c r="AG98" i="16"/>
  <c r="AF98" i="16"/>
  <c r="AR97" i="16"/>
  <c r="AO97" i="16"/>
  <c r="AL97" i="16"/>
  <c r="AK97" i="16"/>
  <c r="AJ97" i="16"/>
  <c r="AI97" i="16"/>
  <c r="AH97" i="16"/>
  <c r="AG97" i="16"/>
  <c r="AF97" i="16"/>
  <c r="AR96" i="16"/>
  <c r="AO96" i="16"/>
  <c r="AL96" i="16"/>
  <c r="AK96" i="16"/>
  <c r="AJ96" i="16"/>
  <c r="AI96" i="16"/>
  <c r="AH96" i="16"/>
  <c r="AG96" i="16"/>
  <c r="AF96" i="16"/>
  <c r="AR95" i="16"/>
  <c r="AO95" i="16"/>
  <c r="AL95" i="16"/>
  <c r="AK95" i="16"/>
  <c r="AJ95" i="16"/>
  <c r="AI95" i="16"/>
  <c r="AH95" i="16"/>
  <c r="AG95" i="16"/>
  <c r="AF95" i="16"/>
  <c r="AR94" i="16"/>
  <c r="AO94" i="16"/>
  <c r="AL94" i="16"/>
  <c r="AK94" i="16"/>
  <c r="AJ94" i="16"/>
  <c r="AI94" i="16"/>
  <c r="AH94" i="16"/>
  <c r="AG94" i="16"/>
  <c r="AF94" i="16"/>
  <c r="AR93" i="16"/>
  <c r="AO93" i="16"/>
  <c r="AL93" i="16"/>
  <c r="AK93" i="16"/>
  <c r="AJ93" i="16"/>
  <c r="AI93" i="16"/>
  <c r="AH93" i="16"/>
  <c r="AG93" i="16"/>
  <c r="AF93" i="16"/>
  <c r="AR92" i="16"/>
  <c r="AO92" i="16"/>
  <c r="AL92" i="16"/>
  <c r="AK92" i="16"/>
  <c r="AJ92" i="16"/>
  <c r="AI92" i="16"/>
  <c r="AH92" i="16"/>
  <c r="AG92" i="16"/>
  <c r="AF92" i="16"/>
  <c r="AR91" i="16"/>
  <c r="AO91" i="16"/>
  <c r="AL91" i="16"/>
  <c r="AK91" i="16"/>
  <c r="AJ91" i="16"/>
  <c r="AI91" i="16"/>
  <c r="AH91" i="16"/>
  <c r="AG91" i="16"/>
  <c r="AF91" i="16"/>
  <c r="AR90" i="16"/>
  <c r="AO90" i="16"/>
  <c r="AL90" i="16"/>
  <c r="AK90" i="16"/>
  <c r="AJ90" i="16"/>
  <c r="AI90" i="16"/>
  <c r="AH90" i="16"/>
  <c r="AG90" i="16"/>
  <c r="AF90" i="16"/>
  <c r="AR89" i="16"/>
  <c r="AO89" i="16"/>
  <c r="AL89" i="16"/>
  <c r="AK89" i="16"/>
  <c r="AJ89" i="16"/>
  <c r="AI89" i="16"/>
  <c r="AH89" i="16"/>
  <c r="AG89" i="16"/>
  <c r="AF89" i="16"/>
  <c r="AR88" i="16"/>
  <c r="AO88" i="16"/>
  <c r="AL88" i="16"/>
  <c r="AK88" i="16"/>
  <c r="AJ88" i="16"/>
  <c r="AI88" i="16"/>
  <c r="AH88" i="16"/>
  <c r="AG88" i="16"/>
  <c r="AF88" i="16"/>
  <c r="AR87" i="16"/>
  <c r="AO87" i="16"/>
  <c r="AL87" i="16"/>
  <c r="AK87" i="16"/>
  <c r="AJ87" i="16"/>
  <c r="AI87" i="16"/>
  <c r="AH87" i="16"/>
  <c r="AG87" i="16"/>
  <c r="AF87" i="16"/>
  <c r="AR86" i="16"/>
  <c r="AO86" i="16"/>
  <c r="AL86" i="16"/>
  <c r="AK86" i="16"/>
  <c r="AJ86" i="16"/>
  <c r="AI86" i="16"/>
  <c r="AH86" i="16"/>
  <c r="AG86" i="16"/>
  <c r="AF86" i="16"/>
  <c r="AR85" i="16"/>
  <c r="AO85" i="16"/>
  <c r="AL85" i="16"/>
  <c r="AK85" i="16"/>
  <c r="AJ85" i="16"/>
  <c r="AI85" i="16"/>
  <c r="AH85" i="16"/>
  <c r="AG85" i="16"/>
  <c r="AF85" i="16"/>
  <c r="AR84" i="16"/>
  <c r="AO84" i="16"/>
  <c r="AL84" i="16"/>
  <c r="AK84" i="16"/>
  <c r="AJ84" i="16"/>
  <c r="AI84" i="16"/>
  <c r="AH84" i="16"/>
  <c r="AG84" i="16"/>
  <c r="AF84" i="16"/>
  <c r="M84" i="16"/>
  <c r="N84" i="16" s="1"/>
  <c r="AR83" i="16" l="1"/>
  <c r="AO83" i="16"/>
  <c r="AL83" i="16"/>
  <c r="AK83" i="16"/>
  <c r="AJ83" i="16"/>
  <c r="AI83" i="16"/>
  <c r="AH83" i="16"/>
  <c r="AG83" i="16"/>
  <c r="AF83" i="16"/>
  <c r="AR82" i="16"/>
  <c r="AO82" i="16"/>
  <c r="AL82" i="16"/>
  <c r="AK82" i="16"/>
  <c r="AJ82" i="16"/>
  <c r="AI82" i="16"/>
  <c r="AH82" i="16"/>
  <c r="AG82" i="16"/>
  <c r="AF82" i="16"/>
  <c r="AR81" i="16"/>
  <c r="AO81" i="16"/>
  <c r="AL81" i="16"/>
  <c r="AK81" i="16"/>
  <c r="AJ81" i="16"/>
  <c r="AI81" i="16"/>
  <c r="AH81" i="16"/>
  <c r="AG81" i="16"/>
  <c r="AF81" i="16"/>
  <c r="AR80" i="16"/>
  <c r="AO80" i="16"/>
  <c r="AL80" i="16"/>
  <c r="AK80" i="16"/>
  <c r="AJ80" i="16"/>
  <c r="AI80" i="16"/>
  <c r="AH80" i="16"/>
  <c r="AG80" i="16"/>
  <c r="AF80" i="16"/>
  <c r="AR79" i="16"/>
  <c r="AO79" i="16"/>
  <c r="AL79" i="16"/>
  <c r="AK79" i="16"/>
  <c r="AJ79" i="16"/>
  <c r="AI79" i="16"/>
  <c r="AH79" i="16"/>
  <c r="AG79" i="16"/>
  <c r="AF79" i="16"/>
  <c r="AR78" i="16"/>
  <c r="AO78" i="16"/>
  <c r="AL78" i="16"/>
  <c r="AK78" i="16"/>
  <c r="AJ78" i="16"/>
  <c r="AI78" i="16"/>
  <c r="AH78" i="16"/>
  <c r="AG78" i="16"/>
  <c r="AF78" i="16"/>
  <c r="AR77" i="16"/>
  <c r="AO77" i="16"/>
  <c r="AL77" i="16"/>
  <c r="AK77" i="16"/>
  <c r="AJ77" i="16"/>
  <c r="AI77" i="16"/>
  <c r="AH77" i="16"/>
  <c r="AG77" i="16"/>
  <c r="AF77" i="16"/>
  <c r="AR76" i="16" l="1"/>
  <c r="AO76" i="16"/>
  <c r="AL76" i="16"/>
  <c r="AK76" i="16"/>
  <c r="AJ76" i="16"/>
  <c r="AI76" i="16"/>
  <c r="AH76" i="16"/>
  <c r="AG76" i="16"/>
  <c r="AF76" i="16"/>
  <c r="AR75" i="16"/>
  <c r="AO75" i="16"/>
  <c r="AL75" i="16"/>
  <c r="AK75" i="16"/>
  <c r="AJ75" i="16"/>
  <c r="AI75" i="16"/>
  <c r="AH75" i="16"/>
  <c r="AG75" i="16"/>
  <c r="AF75" i="16"/>
  <c r="AR74" i="16"/>
  <c r="AO74" i="16"/>
  <c r="AL74" i="16"/>
  <c r="AK74" i="16"/>
  <c r="AJ74" i="16"/>
  <c r="AI74" i="16"/>
  <c r="AH74" i="16"/>
  <c r="AG74" i="16"/>
  <c r="AF74" i="16"/>
  <c r="AR73" i="16" l="1"/>
  <c r="AO73" i="16"/>
  <c r="AL73" i="16"/>
  <c r="AK73" i="16"/>
  <c r="AJ73" i="16"/>
  <c r="AI73" i="16"/>
  <c r="AH73" i="16"/>
  <c r="AG73" i="16"/>
  <c r="AF73" i="16"/>
  <c r="AR72" i="16"/>
  <c r="AO72" i="16"/>
  <c r="AL72" i="16"/>
  <c r="AK72" i="16"/>
  <c r="AJ72" i="16"/>
  <c r="AI72" i="16"/>
  <c r="AH72" i="16"/>
  <c r="AG72" i="16"/>
  <c r="AF72" i="16"/>
  <c r="AR71" i="16"/>
  <c r="AO71" i="16"/>
  <c r="AL71" i="16"/>
  <c r="AK71" i="16"/>
  <c r="AJ71" i="16"/>
  <c r="AI71" i="16"/>
  <c r="AH71" i="16"/>
  <c r="AG71" i="16"/>
  <c r="AF71" i="16"/>
  <c r="AR70" i="16"/>
  <c r="AO70" i="16"/>
  <c r="AL70" i="16"/>
  <c r="AK70" i="16"/>
  <c r="AJ70" i="16"/>
  <c r="AI70" i="16"/>
  <c r="AH70" i="16"/>
  <c r="AG70" i="16"/>
  <c r="AF70" i="16"/>
  <c r="AR69" i="16"/>
  <c r="AO69" i="16"/>
  <c r="AL69" i="16"/>
  <c r="AK69" i="16"/>
  <c r="AJ69" i="16"/>
  <c r="AI69" i="16"/>
  <c r="AH69" i="16"/>
  <c r="AG69" i="16"/>
  <c r="AF69" i="16"/>
  <c r="AR68" i="16"/>
  <c r="AO68" i="16"/>
  <c r="AL68" i="16"/>
  <c r="AK68" i="16"/>
  <c r="AJ68" i="16"/>
  <c r="AI68" i="16"/>
  <c r="AH68" i="16"/>
  <c r="AG68" i="16"/>
  <c r="AF68" i="16"/>
  <c r="AR67" i="16"/>
  <c r="AO67" i="16"/>
  <c r="AL67" i="16"/>
  <c r="AK67" i="16"/>
  <c r="AJ67" i="16"/>
  <c r="AI67" i="16"/>
  <c r="AH67" i="16"/>
  <c r="AG67" i="16"/>
  <c r="AF67" i="16"/>
  <c r="AR66" i="16"/>
  <c r="AO66" i="16"/>
  <c r="AL66" i="16"/>
  <c r="AK66" i="16"/>
  <c r="AJ66" i="16"/>
  <c r="AI66" i="16"/>
  <c r="AH66" i="16"/>
  <c r="AG66" i="16"/>
  <c r="AF66" i="16"/>
  <c r="AR65" i="16"/>
  <c r="AO65" i="16"/>
  <c r="AL65" i="16"/>
  <c r="AK65" i="16"/>
  <c r="AJ65" i="16"/>
  <c r="AI65" i="16"/>
  <c r="AH65" i="16"/>
  <c r="AG65" i="16"/>
  <c r="AF65" i="16"/>
  <c r="AR64" i="16"/>
  <c r="AO64" i="16"/>
  <c r="AL64" i="16"/>
  <c r="AK64" i="16"/>
  <c r="AJ64" i="16"/>
  <c r="AI64" i="16"/>
  <c r="AH64" i="16"/>
  <c r="AG64" i="16"/>
  <c r="AF64" i="16"/>
  <c r="AR63" i="16"/>
  <c r="AO63" i="16"/>
  <c r="AL63" i="16"/>
  <c r="AK63" i="16"/>
  <c r="AJ63" i="16"/>
  <c r="AI63" i="16"/>
  <c r="AH63" i="16"/>
  <c r="AG63" i="16"/>
  <c r="AF63" i="16"/>
  <c r="AR62" i="16"/>
  <c r="AO62" i="16"/>
  <c r="AL62" i="16"/>
  <c r="AK62" i="16"/>
  <c r="AJ62" i="16"/>
  <c r="AI62" i="16"/>
  <c r="AH62" i="16"/>
  <c r="AG62" i="16"/>
  <c r="AF62" i="16"/>
  <c r="AR61" i="16"/>
  <c r="AO61" i="16"/>
  <c r="AL61" i="16"/>
  <c r="AK61" i="16"/>
  <c r="AJ61" i="16"/>
  <c r="AI61" i="16"/>
  <c r="AH61" i="16"/>
  <c r="AG61" i="16"/>
  <c r="AF61" i="16"/>
  <c r="AR60" i="16"/>
  <c r="AO60" i="16"/>
  <c r="AL60" i="16"/>
  <c r="AK60" i="16"/>
  <c r="AJ60" i="16"/>
  <c r="AI60" i="16"/>
  <c r="AH60" i="16"/>
  <c r="AG60" i="16"/>
  <c r="AF60" i="16"/>
  <c r="AR59" i="16"/>
  <c r="AO59" i="16"/>
  <c r="AL59" i="16"/>
  <c r="AK59" i="16"/>
  <c r="AJ59" i="16"/>
  <c r="AI59" i="16"/>
  <c r="AH59" i="16"/>
  <c r="AG59" i="16"/>
  <c r="AF59" i="16"/>
  <c r="AR58" i="16"/>
  <c r="AO58" i="16"/>
  <c r="AL58" i="16"/>
  <c r="AK58" i="16"/>
  <c r="AJ58" i="16"/>
  <c r="AI58" i="16"/>
  <c r="AH58" i="16"/>
  <c r="AG58" i="16"/>
  <c r="AF58" i="16"/>
  <c r="AR57" i="16"/>
  <c r="AO57" i="16"/>
  <c r="AL57" i="16"/>
  <c r="AK57" i="16"/>
  <c r="AJ57" i="16"/>
  <c r="AI57" i="16"/>
  <c r="AH57" i="16"/>
  <c r="AG57" i="16"/>
  <c r="AF57" i="16"/>
  <c r="AR56" i="16"/>
  <c r="AO56" i="16"/>
  <c r="AL56" i="16"/>
  <c r="AK56" i="16"/>
  <c r="AJ56" i="16"/>
  <c r="AI56" i="16"/>
  <c r="AH56" i="16"/>
  <c r="AG56" i="16"/>
  <c r="AF56" i="16"/>
  <c r="J56" i="16"/>
  <c r="F56" i="16"/>
  <c r="C56" i="16"/>
  <c r="G56" i="16"/>
  <c r="A56" i="16"/>
  <c r="E56" i="16"/>
  <c r="H56" i="16"/>
  <c r="B56" i="16"/>
  <c r="K56" i="16" l="1"/>
  <c r="AR55" i="16" l="1"/>
  <c r="AO55" i="16"/>
  <c r="AL55" i="16"/>
  <c r="AK55" i="16"/>
  <c r="AJ55" i="16"/>
  <c r="AI55" i="16"/>
  <c r="AH55" i="16"/>
  <c r="AG55" i="16"/>
  <c r="AF55" i="16"/>
  <c r="AR54" i="16"/>
  <c r="AO54" i="16"/>
  <c r="AL54" i="16"/>
  <c r="AK54" i="16"/>
  <c r="AJ54" i="16"/>
  <c r="AI54" i="16"/>
  <c r="AH54" i="16"/>
  <c r="AG54" i="16"/>
  <c r="AF54" i="16"/>
  <c r="AR53" i="16"/>
  <c r="AO53" i="16"/>
  <c r="AL53" i="16"/>
  <c r="AK53" i="16"/>
  <c r="AJ53" i="16"/>
  <c r="AI53" i="16"/>
  <c r="AH53" i="16"/>
  <c r="AG53" i="16"/>
  <c r="AF53" i="16"/>
  <c r="AR52" i="16"/>
  <c r="AO52" i="16"/>
  <c r="AL52" i="16"/>
  <c r="AK52" i="16"/>
  <c r="AJ52" i="16"/>
  <c r="AI52" i="16"/>
  <c r="AH52" i="16"/>
  <c r="AG52" i="16"/>
  <c r="AF52" i="16"/>
  <c r="AR51" i="16"/>
  <c r="AO51" i="16"/>
  <c r="AL51" i="16"/>
  <c r="AK51" i="16"/>
  <c r="AJ51" i="16"/>
  <c r="AI51" i="16"/>
  <c r="AH51" i="16"/>
  <c r="AG51" i="16"/>
  <c r="AF51" i="16"/>
  <c r="AR50" i="16"/>
  <c r="AO50" i="16"/>
  <c r="AL50" i="16"/>
  <c r="AK50" i="16"/>
  <c r="AJ50" i="16"/>
  <c r="AI50" i="16"/>
  <c r="AH50" i="16"/>
  <c r="AG50" i="16"/>
  <c r="AF50" i="16"/>
  <c r="AR49" i="16"/>
  <c r="AO49" i="16"/>
  <c r="AL49" i="16"/>
  <c r="AK49" i="16"/>
  <c r="AJ49" i="16"/>
  <c r="AI49" i="16"/>
  <c r="AH49" i="16"/>
  <c r="AG49" i="16"/>
  <c r="AF49" i="16"/>
  <c r="AR48" i="16"/>
  <c r="AO48" i="16"/>
  <c r="AL48" i="16"/>
  <c r="AK48" i="16"/>
  <c r="AJ48" i="16"/>
  <c r="AI48" i="16"/>
  <c r="AH48" i="16"/>
  <c r="AG48" i="16"/>
  <c r="AF48" i="16"/>
  <c r="AR47" i="16"/>
  <c r="AO47" i="16"/>
  <c r="AL47" i="16"/>
  <c r="AK47" i="16"/>
  <c r="AJ47" i="16"/>
  <c r="AI47" i="16"/>
  <c r="AH47" i="16"/>
  <c r="AG47" i="16"/>
  <c r="AF47" i="16"/>
  <c r="AR46" i="16"/>
  <c r="AO46" i="16"/>
  <c r="AL46" i="16"/>
  <c r="AK46" i="16"/>
  <c r="AJ46" i="16"/>
  <c r="AI46" i="16"/>
  <c r="AH46" i="16"/>
  <c r="AG46" i="16"/>
  <c r="AF46" i="16"/>
  <c r="AR45" i="16"/>
  <c r="AO45" i="16"/>
  <c r="AL45" i="16"/>
  <c r="AK45" i="16"/>
  <c r="AJ45" i="16"/>
  <c r="AI45" i="16"/>
  <c r="AH45" i="16"/>
  <c r="AG45" i="16"/>
  <c r="AF45" i="16"/>
  <c r="AR44" i="16"/>
  <c r="AO44" i="16"/>
  <c r="AL44" i="16"/>
  <c r="AK44" i="16"/>
  <c r="AJ44" i="16"/>
  <c r="AI44" i="16"/>
  <c r="AH44" i="16"/>
  <c r="AG44" i="16"/>
  <c r="AF44" i="16"/>
  <c r="AR43" i="16"/>
  <c r="AO43" i="16"/>
  <c r="AL43" i="16"/>
  <c r="AK43" i="16"/>
  <c r="AJ43" i="16"/>
  <c r="AI43" i="16"/>
  <c r="AH43" i="16"/>
  <c r="AG43" i="16"/>
  <c r="AF43" i="16"/>
  <c r="AR42" i="16"/>
  <c r="AO42" i="16"/>
  <c r="AL42" i="16"/>
  <c r="AK42" i="16"/>
  <c r="AJ42" i="16"/>
  <c r="AI42" i="16"/>
  <c r="AH42" i="16"/>
  <c r="AG42" i="16"/>
  <c r="AF42" i="16"/>
  <c r="AR41" i="16"/>
  <c r="AO41" i="16"/>
  <c r="AL41" i="16"/>
  <c r="AK41" i="16"/>
  <c r="AJ41" i="16"/>
  <c r="AI41" i="16"/>
  <c r="AH41" i="16"/>
  <c r="AG41" i="16"/>
  <c r="AF41" i="16"/>
  <c r="AR40" i="16" l="1"/>
  <c r="AO40" i="16"/>
  <c r="AL40" i="16"/>
  <c r="AK40" i="16"/>
  <c r="AJ40" i="16"/>
  <c r="AI40" i="16"/>
  <c r="AH40" i="16"/>
  <c r="AG40" i="16"/>
  <c r="AF40" i="16"/>
  <c r="AR39" i="16"/>
  <c r="AO39" i="16"/>
  <c r="AL39" i="16"/>
  <c r="AK39" i="16"/>
  <c r="AJ39" i="16"/>
  <c r="AI39" i="16"/>
  <c r="AH39" i="16"/>
  <c r="AG39" i="16"/>
  <c r="AF39" i="16"/>
  <c r="AR38" i="16"/>
  <c r="AO38" i="16"/>
  <c r="AL38" i="16"/>
  <c r="AK38" i="16"/>
  <c r="AJ38" i="16"/>
  <c r="AI38" i="16"/>
  <c r="AH38" i="16"/>
  <c r="AG38" i="16"/>
  <c r="AF38" i="16"/>
  <c r="AR37" i="16"/>
  <c r="AO37" i="16"/>
  <c r="AL37" i="16"/>
  <c r="AK37" i="16"/>
  <c r="AJ37" i="16"/>
  <c r="AI37" i="16"/>
  <c r="AH37" i="16"/>
  <c r="AG37" i="16"/>
  <c r="AF37" i="16"/>
  <c r="AR36" i="16"/>
  <c r="AO36" i="16"/>
  <c r="AL36" i="16"/>
  <c r="AK36" i="16"/>
  <c r="AJ36" i="16"/>
  <c r="AI36" i="16"/>
  <c r="AH36" i="16"/>
  <c r="AG36" i="16"/>
  <c r="AF36" i="16"/>
  <c r="AR35" i="16"/>
  <c r="AO35" i="16"/>
  <c r="AL35" i="16"/>
  <c r="AK35" i="16"/>
  <c r="AJ35" i="16"/>
  <c r="AI35" i="16"/>
  <c r="AH35" i="16"/>
  <c r="AG35" i="16"/>
  <c r="AF35" i="16"/>
  <c r="AR34" i="16"/>
  <c r="AO34" i="16"/>
  <c r="AL34" i="16"/>
  <c r="AK34" i="16"/>
  <c r="AJ34" i="16"/>
  <c r="AI34" i="16"/>
  <c r="AH34" i="16"/>
  <c r="AG34" i="16"/>
  <c r="AF34" i="16"/>
  <c r="AR33" i="16"/>
  <c r="AO33" i="16"/>
  <c r="AL33" i="16"/>
  <c r="AK33" i="16"/>
  <c r="AJ33" i="16"/>
  <c r="AI33" i="16"/>
  <c r="AH33" i="16"/>
  <c r="AG33" i="16"/>
  <c r="AF33" i="16"/>
  <c r="AR32" i="16"/>
  <c r="AO32" i="16"/>
  <c r="AL32" i="16"/>
  <c r="AK32" i="16"/>
  <c r="AJ32" i="16"/>
  <c r="AI32" i="16"/>
  <c r="AH32" i="16"/>
  <c r="AG32" i="16"/>
  <c r="AF32" i="16"/>
  <c r="AR31" i="16"/>
  <c r="AO31" i="16"/>
  <c r="AL31" i="16"/>
  <c r="AK31" i="16"/>
  <c r="AJ31" i="16"/>
  <c r="AI31" i="16"/>
  <c r="AH31" i="16"/>
  <c r="AG31" i="16"/>
  <c r="AF31" i="16"/>
  <c r="AR30" i="16"/>
  <c r="AO30" i="16"/>
  <c r="AL30" i="16"/>
  <c r="AK30" i="16"/>
  <c r="AJ30" i="16"/>
  <c r="AI30" i="16"/>
  <c r="AH30" i="16"/>
  <c r="AG30" i="16"/>
  <c r="AF30" i="16"/>
  <c r="AR29" i="16"/>
  <c r="AO29" i="16"/>
  <c r="AL29" i="16"/>
  <c r="AK29" i="16"/>
  <c r="AJ29" i="16"/>
  <c r="AI29" i="16"/>
  <c r="AH29" i="16"/>
  <c r="AG29" i="16"/>
  <c r="AF29" i="16"/>
  <c r="AR28" i="16"/>
  <c r="AO28" i="16"/>
  <c r="AL28" i="16"/>
  <c r="AK28" i="16"/>
  <c r="AJ28" i="16"/>
  <c r="AI28" i="16"/>
  <c r="AH28" i="16"/>
  <c r="AG28" i="16"/>
  <c r="AF28" i="16"/>
  <c r="AR27" i="16"/>
  <c r="AO27" i="16"/>
  <c r="AL27" i="16"/>
  <c r="AK27" i="16"/>
  <c r="AJ27" i="16"/>
  <c r="AI27" i="16"/>
  <c r="AH27" i="16"/>
  <c r="AG27" i="16"/>
  <c r="AF27" i="16"/>
  <c r="AR26" i="16"/>
  <c r="AO26" i="16"/>
  <c r="AL26" i="16"/>
  <c r="AK26" i="16"/>
  <c r="AJ26" i="16"/>
  <c r="AI26" i="16"/>
  <c r="AH26" i="16"/>
  <c r="AG26" i="16"/>
  <c r="AF26" i="16"/>
  <c r="AR25" i="16"/>
  <c r="AO25" i="16"/>
  <c r="AL25" i="16"/>
  <c r="AK25" i="16"/>
  <c r="AJ25" i="16"/>
  <c r="AI25" i="16"/>
  <c r="AH25" i="16"/>
  <c r="AG25" i="16"/>
  <c r="AF25" i="16"/>
  <c r="AR24" i="16"/>
  <c r="AO24" i="16"/>
  <c r="AL24" i="16"/>
  <c r="AK24" i="16"/>
  <c r="AJ24" i="16"/>
  <c r="AI24" i="16"/>
  <c r="AH24" i="16"/>
  <c r="AG24" i="16"/>
  <c r="AF24" i="16"/>
  <c r="AR23" i="16"/>
  <c r="AO23" i="16"/>
  <c r="AL23" i="16"/>
  <c r="AK23" i="16"/>
  <c r="AJ23" i="16"/>
  <c r="AI23" i="16"/>
  <c r="AH23" i="16"/>
  <c r="AG23" i="16"/>
  <c r="AF23" i="16"/>
  <c r="B23" i="16"/>
  <c r="AR22" i="16"/>
  <c r="AO22" i="16"/>
  <c r="AL22" i="16"/>
  <c r="AK22" i="16"/>
  <c r="AJ22" i="16"/>
  <c r="AI22" i="16"/>
  <c r="AH22" i="16"/>
  <c r="AG22" i="16"/>
  <c r="AF22" i="16"/>
  <c r="M22" i="16" l="1"/>
  <c r="K22" i="16"/>
  <c r="J22" i="16" s="1"/>
  <c r="I22" i="16" s="1"/>
  <c r="AR21" i="16"/>
  <c r="AO21" i="16"/>
  <c r="AL21" i="16"/>
  <c r="AK21" i="16"/>
  <c r="AJ21" i="16"/>
  <c r="AI21" i="16"/>
  <c r="AH21" i="16"/>
  <c r="AG21" i="16"/>
  <c r="AF21" i="16"/>
  <c r="AR20" i="16"/>
  <c r="AO20" i="16"/>
  <c r="AL20" i="16"/>
  <c r="AK20" i="16"/>
  <c r="AJ20" i="16"/>
  <c r="AI20" i="16"/>
  <c r="AH20" i="16"/>
  <c r="AG20" i="16"/>
  <c r="AF20" i="16"/>
  <c r="AR19" i="16"/>
  <c r="AO19" i="16"/>
  <c r="AL19" i="16"/>
  <c r="AK19" i="16"/>
  <c r="AJ19" i="16"/>
  <c r="AI19" i="16"/>
  <c r="AH19" i="16"/>
  <c r="AG19" i="16"/>
  <c r="AF19" i="16"/>
  <c r="I19" i="16"/>
  <c r="H19" i="16"/>
  <c r="G19" i="16"/>
  <c r="F19" i="16"/>
  <c r="AR18" i="16"/>
  <c r="AO18" i="16"/>
  <c r="AL18" i="16"/>
  <c r="AK18" i="16"/>
  <c r="AJ18" i="16"/>
  <c r="AI18" i="16"/>
  <c r="AH18" i="16"/>
  <c r="AG18" i="16"/>
  <c r="AF18" i="16"/>
  <c r="I18" i="16"/>
  <c r="N18" i="16" s="1"/>
  <c r="H18" i="16"/>
  <c r="M18" i="16" s="1"/>
  <c r="G18" i="16"/>
  <c r="L18" i="16" s="1"/>
  <c r="F18" i="16"/>
  <c r="K18" i="16" s="1"/>
  <c r="C18" i="16"/>
  <c r="D19" i="16" s="1"/>
  <c r="AR17" i="16"/>
  <c r="AO17" i="16"/>
  <c r="AL17" i="16"/>
  <c r="AK17" i="16"/>
  <c r="AJ17" i="16"/>
  <c r="AI17" i="16"/>
  <c r="AH17" i="16"/>
  <c r="AG17" i="16"/>
  <c r="AF17" i="16"/>
  <c r="I17" i="16"/>
  <c r="N17" i="16" s="1"/>
  <c r="H17" i="16"/>
  <c r="M17" i="16" s="1"/>
  <c r="G17" i="16"/>
  <c r="L17" i="16" s="1"/>
  <c r="F17" i="16"/>
  <c r="K17" i="16" s="1"/>
  <c r="AR16" i="16"/>
  <c r="AO16" i="16"/>
  <c r="AL16" i="16"/>
  <c r="AK16" i="16"/>
  <c r="AJ16" i="16"/>
  <c r="AI16" i="16"/>
  <c r="AH16" i="16"/>
  <c r="AG16" i="16"/>
  <c r="AF16" i="16"/>
  <c r="I16" i="16"/>
  <c r="N16" i="16" s="1"/>
  <c r="H16" i="16"/>
  <c r="M16" i="16" s="1"/>
  <c r="G16" i="16"/>
  <c r="L16" i="16" s="1"/>
  <c r="F16" i="16"/>
  <c r="K16" i="16" s="1"/>
  <c r="A16" i="16"/>
  <c r="B16" i="16" s="1"/>
  <c r="AR15" i="16"/>
  <c r="AO15" i="16"/>
  <c r="AL15" i="16"/>
  <c r="AK15" i="16"/>
  <c r="AJ15" i="16"/>
  <c r="AI15" i="16"/>
  <c r="AH15" i="16"/>
  <c r="AG15" i="16"/>
  <c r="AF15" i="16"/>
  <c r="I15" i="16"/>
  <c r="N15" i="16" s="1"/>
  <c r="H15" i="16"/>
  <c r="M15" i="16" s="1"/>
  <c r="G15" i="16"/>
  <c r="L15" i="16" s="1"/>
  <c r="F15" i="16"/>
  <c r="K15" i="16" s="1"/>
  <c r="AR14" i="16"/>
  <c r="AO14" i="16"/>
  <c r="AL14" i="16"/>
  <c r="AK14" i="16"/>
  <c r="AJ14" i="16"/>
  <c r="AI14" i="16"/>
  <c r="AH14" i="16"/>
  <c r="AG14" i="16"/>
  <c r="AF14" i="16"/>
  <c r="I14" i="16"/>
  <c r="N14" i="16" s="1"/>
  <c r="H14" i="16"/>
  <c r="M14" i="16" s="1"/>
  <c r="G14" i="16"/>
  <c r="L14" i="16" s="1"/>
  <c r="F14" i="16"/>
  <c r="K14" i="16" s="1"/>
  <c r="C14" i="16"/>
  <c r="D14" i="16" s="1"/>
  <c r="AR13" i="16"/>
  <c r="AO13" i="16"/>
  <c r="AL13" i="16"/>
  <c r="AK13" i="16"/>
  <c r="AJ13" i="16"/>
  <c r="AI13" i="16"/>
  <c r="AH13" i="16"/>
  <c r="AG13" i="16"/>
  <c r="AF13" i="16"/>
  <c r="I13" i="16"/>
  <c r="N13" i="16" s="1"/>
  <c r="H13" i="16"/>
  <c r="M13" i="16" s="1"/>
  <c r="G13" i="16"/>
  <c r="L13" i="16" s="1"/>
  <c r="F13" i="16"/>
  <c r="K13" i="16" s="1"/>
  <c r="E14" i="16" l="1"/>
  <c r="B15" i="16"/>
  <c r="D18" i="16"/>
  <c r="N22" i="16"/>
  <c r="H22" i="16"/>
  <c r="AR12" i="16"/>
  <c r="AO12" i="16"/>
  <c r="AL12" i="16"/>
  <c r="AK12" i="16"/>
  <c r="AJ12" i="16"/>
  <c r="AI12" i="16"/>
  <c r="AH12" i="16"/>
  <c r="AG12" i="16"/>
  <c r="AF12" i="16"/>
  <c r="A12" i="16"/>
  <c r="A13" i="16" s="1"/>
  <c r="AR11" i="16"/>
  <c r="AO11" i="16"/>
  <c r="AL11" i="16"/>
  <c r="AK11" i="16"/>
  <c r="AJ11" i="16"/>
  <c r="AI11" i="16"/>
  <c r="AH11" i="16"/>
  <c r="AG11" i="16"/>
  <c r="AF11" i="16"/>
  <c r="AR10" i="16"/>
  <c r="AO10" i="16"/>
  <c r="AL10" i="16"/>
  <c r="AK10" i="16"/>
  <c r="AJ10" i="16"/>
  <c r="AI10" i="16"/>
  <c r="AH10" i="16"/>
  <c r="AG10" i="16"/>
  <c r="AF10" i="16"/>
  <c r="D10" i="16"/>
  <c r="AR9" i="16"/>
  <c r="AO9" i="16"/>
  <c r="AL9" i="16"/>
  <c r="AK9" i="16"/>
  <c r="AJ9" i="16"/>
  <c r="AI9" i="16"/>
  <c r="AH9" i="16"/>
  <c r="AG9" i="16"/>
  <c r="AF9" i="16"/>
  <c r="D9" i="16"/>
  <c r="J84" i="16"/>
  <c r="A84" i="16"/>
  <c r="E84" i="16"/>
  <c r="F84" i="16"/>
  <c r="I84" i="16"/>
  <c r="B84" i="16"/>
  <c r="AR8" i="16" l="1"/>
  <c r="AO8" i="16"/>
  <c r="AL8" i="16"/>
  <c r="AK8" i="16"/>
  <c r="AJ8" i="16"/>
  <c r="AI8" i="16"/>
  <c r="AH8" i="16"/>
  <c r="AG8" i="16"/>
  <c r="AF8" i="16"/>
  <c r="D8" i="16"/>
  <c r="AR7" i="16"/>
  <c r="AO7" i="16"/>
  <c r="AL7" i="16"/>
  <c r="AK7" i="16"/>
  <c r="AJ7" i="16"/>
  <c r="AI7" i="16"/>
  <c r="AH7" i="16"/>
  <c r="AG7" i="16"/>
  <c r="AF7" i="16"/>
  <c r="D7" i="16"/>
  <c r="AR6" i="16"/>
  <c r="AO6" i="16"/>
  <c r="AL6" i="16"/>
  <c r="AK6" i="16"/>
  <c r="AJ6" i="16"/>
  <c r="AI6" i="16"/>
  <c r="AH6" i="16"/>
  <c r="AG6" i="16"/>
  <c r="AF6" i="16"/>
  <c r="D6" i="16"/>
  <c r="C33" i="16" l="1"/>
  <c r="C34" i="16"/>
  <c r="C31" i="16"/>
  <c r="C30" i="16"/>
  <c r="C23" i="16" s="1"/>
  <c r="C32" i="16"/>
  <c r="C29" i="16"/>
  <c r="AL5" i="16"/>
  <c r="AK5" i="16"/>
  <c r="AJ5" i="16"/>
  <c r="AI5" i="16"/>
  <c r="AH5" i="16"/>
  <c r="AG5" i="16"/>
  <c r="AF5" i="16"/>
  <c r="D5" i="16"/>
  <c r="AL4" i="16"/>
  <c r="AK4" i="16"/>
  <c r="AJ4" i="16"/>
  <c r="AI4" i="16"/>
  <c r="AH4" i="16"/>
  <c r="AG4" i="16"/>
  <c r="AF4" i="16"/>
  <c r="D4" i="16" l="1"/>
  <c r="AQ3" i="16"/>
  <c r="AN3" i="16"/>
  <c r="P3" i="16" l="1"/>
  <c r="T3" i="16" s="1"/>
  <c r="Q3" i="16" l="1"/>
  <c r="Z2" i="16" s="1"/>
  <c r="R3" i="16"/>
  <c r="S3" i="16"/>
  <c r="AI2" i="16" s="1"/>
  <c r="A3" i="16"/>
  <c r="D3" i="16" s="1"/>
  <c r="DR2" i="16"/>
  <c r="DR6" i="16" s="1"/>
  <c r="AL2" i="16"/>
  <c r="AK2" i="16"/>
  <c r="AJ2" i="16"/>
  <c r="AD2" i="16"/>
  <c r="AC2" i="16"/>
  <c r="AB2" i="16"/>
  <c r="AA2" i="16"/>
  <c r="Y2" i="16" l="1"/>
  <c r="DR1" i="16"/>
  <c r="W2" i="16"/>
  <c r="DS1" i="16"/>
  <c r="DS2" i="16"/>
  <c r="AG2" i="16"/>
  <c r="X2" i="16"/>
  <c r="AH2" i="16"/>
  <c r="G32" i="2"/>
  <c r="G25" i="2" l="1"/>
  <c r="D25" i="2" s="1"/>
  <c r="G31" i="2"/>
  <c r="G30" i="2"/>
  <c r="G24" i="2"/>
  <c r="D24" i="2" s="1"/>
  <c r="G29" i="2"/>
  <c r="G28" i="2"/>
  <c r="G23" i="2"/>
  <c r="D23" i="2" s="1"/>
  <c r="G27" i="2"/>
  <c r="G26" i="2"/>
  <c r="D26" i="2" s="1"/>
  <c r="G22" i="2"/>
  <c r="D20" i="2"/>
  <c r="A18" i="2"/>
  <c r="A17" i="2"/>
  <c r="F15" i="2"/>
  <c r="E15" i="2"/>
  <c r="F14" i="2"/>
  <c r="E14" i="2"/>
  <c r="B13" i="2"/>
  <c r="B12" i="2"/>
  <c r="B11" i="2"/>
  <c r="B10" i="2"/>
  <c r="C9" i="2"/>
  <c r="B9" i="2" s="1"/>
  <c r="F23" i="16" s="1"/>
  <c r="H23" i="16"/>
  <c r="H24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25" i="16"/>
  <c r="C84" i="16"/>
  <c r="H84" i="16"/>
  <c r="D84" i="16"/>
  <c r="G84" i="16"/>
  <c r="L84" i="16"/>
  <c r="K84" i="16"/>
  <c r="L3" i="16"/>
  <c r="H3" i="16"/>
  <c r="I3" i="16"/>
  <c r="G3" i="16"/>
  <c r="F26" i="16"/>
  <c r="F28" i="16"/>
  <c r="F30" i="16"/>
  <c r="F33" i="16"/>
  <c r="F36" i="16"/>
  <c r="F38" i="16"/>
  <c r="F40" i="16"/>
  <c r="F41" i="16"/>
  <c r="F42" i="16"/>
  <c r="F43" i="16"/>
  <c r="F44" i="16"/>
  <c r="F45" i="16"/>
  <c r="F47" i="16"/>
  <c r="F52" i="16"/>
  <c r="F53" i="16"/>
  <c r="G53" i="16"/>
  <c r="G26" i="16"/>
  <c r="G27" i="16"/>
  <c r="G28" i="16"/>
  <c r="G29" i="16"/>
  <c r="G30" i="16"/>
  <c r="G31" i="16"/>
  <c r="G33" i="16"/>
  <c r="G35" i="16"/>
  <c r="G37" i="16"/>
  <c r="G38" i="16"/>
  <c r="G39" i="16"/>
  <c r="G40" i="16"/>
  <c r="G41" i="16"/>
  <c r="G42" i="16"/>
  <c r="G43" i="16"/>
  <c r="G45" i="16"/>
  <c r="G47" i="16"/>
  <c r="G48" i="16"/>
  <c r="G49" i="16"/>
  <c r="G51" i="16"/>
  <c r="G52" i="16"/>
  <c r="F25" i="16"/>
  <c r="G25" i="16"/>
  <c r="AQ5" i="16"/>
  <c r="AN5" i="16"/>
  <c r="DA5" i="16"/>
  <c r="CB5" i="16"/>
  <c r="DK5" i="16"/>
  <c r="DF5" i="16"/>
  <c r="DP5" i="16"/>
  <c r="CQ5" i="16"/>
  <c r="BR5" i="16"/>
  <c r="BM5" i="16"/>
  <c r="BW5" i="16"/>
  <c r="AX5" i="16"/>
  <c r="CG5" i="16"/>
  <c r="BC5" i="16"/>
  <c r="BH5" i="16"/>
  <c r="CL5" i="16"/>
  <c r="CV5" i="16"/>
  <c r="BP5" i="16"/>
  <c r="CO5" i="16"/>
  <c r="AV5" i="16"/>
  <c r="CJ5" i="16"/>
  <c r="CE5" i="16"/>
  <c r="CY5" i="16"/>
  <c r="BF5" i="16"/>
  <c r="DD5" i="16"/>
  <c r="BU5" i="16"/>
  <c r="BZ5" i="16"/>
  <c r="DI5" i="16"/>
  <c r="BA5" i="16"/>
  <c r="CT5" i="16"/>
  <c r="BK5" i="16"/>
  <c r="DN5" i="16"/>
  <c r="BJ5" i="16"/>
  <c r="DM5" i="16"/>
  <c r="CN5" i="16"/>
  <c r="BT5" i="16"/>
  <c r="DC5" i="16"/>
  <c r="CI5" i="16"/>
  <c r="AU5" i="16"/>
  <c r="CS5" i="16"/>
  <c r="BE5" i="16"/>
  <c r="AZ5" i="16"/>
  <c r="CX5" i="16"/>
  <c r="BY5" i="16"/>
  <c r="CD5" i="16"/>
  <c r="DH5" i="16"/>
  <c r="BO5" i="16"/>
  <c r="CG3" i="16"/>
  <c r="CV3" i="16"/>
  <c r="BH3" i="16"/>
  <c r="BC3" i="16"/>
  <c r="BM3" i="16"/>
  <c r="BR3" i="16"/>
  <c r="DA3" i="16"/>
  <c r="DP3" i="16"/>
  <c r="CB3" i="16"/>
  <c r="CL3" i="16"/>
  <c r="DF3" i="16"/>
  <c r="BW3" i="16"/>
  <c r="CQ3" i="16"/>
  <c r="DK3" i="16"/>
  <c r="AX3" i="16"/>
  <c r="DH3" i="16"/>
  <c r="BE3" i="16"/>
  <c r="DC3" i="16"/>
  <c r="CS3" i="16"/>
  <c r="CN3" i="16"/>
  <c r="CX3" i="16"/>
  <c r="AZ3" i="16"/>
  <c r="AU3" i="16"/>
  <c r="BY3" i="16"/>
  <c r="BT3" i="16"/>
  <c r="BO3" i="16"/>
  <c r="CI3" i="16"/>
  <c r="BJ3" i="16"/>
  <c r="CD3" i="16"/>
  <c r="DM3" i="16"/>
  <c r="AU4" i="16"/>
  <c r="CD4" i="16"/>
  <c r="CI4" i="16"/>
  <c r="BO4" i="16"/>
  <c r="BY4" i="16"/>
  <c r="BT4" i="16"/>
  <c r="BE4" i="16"/>
  <c r="CN4" i="16"/>
  <c r="AZ4" i="16"/>
  <c r="DC4" i="16"/>
  <c r="CS4" i="16"/>
  <c r="CX4" i="16"/>
  <c r="DH4" i="16"/>
  <c r="DM4" i="16"/>
  <c r="BJ4" i="16"/>
  <c r="DF4" i="16"/>
  <c r="BW4" i="16"/>
  <c r="DK4" i="16"/>
  <c r="CB4" i="16"/>
  <c r="CL4" i="16"/>
  <c r="BR4" i="16"/>
  <c r="BM4" i="16"/>
  <c r="AX4" i="16"/>
  <c r="BH4" i="16"/>
  <c r="CG4" i="16"/>
  <c r="CV4" i="16"/>
  <c r="DA4" i="16"/>
  <c r="BC4" i="16"/>
  <c r="CQ4" i="16"/>
  <c r="DP4" i="16"/>
  <c r="CE4" i="16"/>
  <c r="DN4" i="16"/>
  <c r="CT4" i="16"/>
  <c r="CY4" i="16"/>
  <c r="BA4" i="16"/>
  <c r="CO4" i="16"/>
  <c r="BZ4" i="16"/>
  <c r="BF4" i="16"/>
  <c r="DI4" i="16"/>
  <c r="BP4" i="16"/>
  <c r="AV4" i="16"/>
  <c r="BU4" i="16"/>
  <c r="DD4" i="16"/>
  <c r="CJ4" i="16"/>
  <c r="CT3" i="16"/>
  <c r="BK4" i="16"/>
  <c r="BK3" i="16"/>
  <c r="BZ3" i="16"/>
  <c r="DI3" i="16"/>
  <c r="CO3" i="16"/>
  <c r="BA3" i="16"/>
  <c r="DD3" i="16"/>
  <c r="BF3" i="16"/>
  <c r="DN3" i="16"/>
  <c r="BP3" i="16"/>
  <c r="CE3" i="16"/>
  <c r="CJ3" i="16"/>
  <c r="AV3" i="16"/>
  <c r="CY3" i="16"/>
  <c r="BU3" i="16"/>
  <c r="BI8" i="16"/>
  <c r="AZ8" i="16"/>
  <c r="BX8" i="16"/>
  <c r="BK8" i="16"/>
  <c r="CB8" i="16"/>
  <c r="BW8" i="16"/>
  <c r="BT8" i="16"/>
  <c r="BZ8" i="16"/>
  <c r="BG8" i="16"/>
  <c r="BQ8" i="16"/>
  <c r="CA8" i="16"/>
  <c r="AX8" i="16"/>
  <c r="BE8" i="16"/>
  <c r="BU8" i="16"/>
  <c r="AW8" i="16"/>
  <c r="BP8" i="16"/>
  <c r="BB8" i="16"/>
  <c r="CQ8" i="16"/>
  <c r="BD8" i="16"/>
  <c r="AV8" i="16"/>
  <c r="BR8" i="16"/>
  <c r="BM8" i="16"/>
  <c r="BH8" i="16"/>
  <c r="BY8" i="16"/>
  <c r="BF8" i="16"/>
  <c r="BA8" i="16"/>
  <c r="BV8" i="16"/>
  <c r="AY8" i="16"/>
  <c r="BS8" i="16"/>
  <c r="CP8" i="16"/>
  <c r="CO8" i="16"/>
  <c r="BC8" i="16"/>
  <c r="BJ8" i="16"/>
  <c r="BN8" i="16"/>
  <c r="BL8" i="16"/>
  <c r="CN8" i="16"/>
  <c r="CM8" i="16"/>
  <c r="CU8" i="16"/>
  <c r="CF8" i="16"/>
  <c r="CT8" i="16"/>
  <c r="CK8" i="16"/>
  <c r="CL8" i="16"/>
  <c r="DA8" i="16"/>
  <c r="CG8" i="16"/>
  <c r="AT8" i="16"/>
  <c r="CY8" i="16"/>
  <c r="CX8" i="16"/>
  <c r="CZ8" i="16"/>
  <c r="DJ8" i="16"/>
  <c r="DF8" i="16"/>
  <c r="DK8" i="16"/>
  <c r="CV8" i="16"/>
  <c r="CW8" i="16"/>
  <c r="DH8" i="16"/>
  <c r="CS8" i="16"/>
  <c r="CR8" i="16"/>
  <c r="DI8" i="16"/>
  <c r="DD8" i="16"/>
  <c r="BO8" i="16"/>
  <c r="DG8" i="16"/>
  <c r="CI8" i="16"/>
  <c r="DB8" i="16"/>
  <c r="CC8" i="16"/>
  <c r="DE8" i="16"/>
  <c r="DC8" i="16"/>
  <c r="DP8" i="16"/>
  <c r="DM8" i="16"/>
  <c r="DO8" i="16"/>
  <c r="DN8" i="16"/>
  <c r="CE8" i="16"/>
  <c r="AU8" i="16"/>
  <c r="DL8" i="16"/>
  <c r="CD8" i="16"/>
  <c r="CJ8" i="16"/>
  <c r="CH8" i="16"/>
  <c r="F29" i="16" l="1"/>
  <c r="G23" i="16"/>
  <c r="G50" i="16"/>
  <c r="G36" i="16"/>
  <c r="F50" i="16"/>
  <c r="F35" i="16"/>
  <c r="F3" i="16"/>
  <c r="F48" i="16"/>
  <c r="F34" i="16"/>
  <c r="M3" i="16"/>
  <c r="F46" i="16"/>
  <c r="F32" i="16"/>
  <c r="N3" i="16"/>
  <c r="F31" i="16"/>
  <c r="F24" i="16"/>
  <c r="G24" i="16"/>
  <c r="G44" i="16"/>
  <c r="G32" i="16"/>
  <c r="F49" i="16"/>
  <c r="F37" i="16"/>
  <c r="K3" i="16"/>
  <c r="G46" i="16"/>
  <c r="G34" i="16"/>
  <c r="F51" i="16"/>
  <c r="F39" i="16"/>
  <c r="F27" i="16"/>
  <c r="D79" i="16"/>
  <c r="D81" i="16"/>
  <c r="D78" i="16"/>
  <c r="D80" i="16"/>
  <c r="D75" i="16"/>
  <c r="D77" i="16"/>
  <c r="D71" i="16"/>
  <c r="D67" i="16"/>
  <c r="D63" i="16"/>
  <c r="D59" i="16"/>
  <c r="D74" i="16"/>
  <c r="D70" i="16"/>
  <c r="D66" i="16"/>
  <c r="D58" i="16"/>
  <c r="D64" i="16"/>
  <c r="D62" i="16"/>
  <c r="D72" i="16"/>
  <c r="D60" i="16"/>
  <c r="D73" i="16"/>
  <c r="D69" i="16"/>
  <c r="D65" i="16"/>
  <c r="D61" i="16"/>
  <c r="D57" i="16"/>
  <c r="D68" i="16"/>
  <c r="D56" i="16"/>
  <c r="E5" i="2"/>
  <c r="B5" i="2"/>
  <c r="B4" i="2"/>
  <c r="M3" i="2"/>
  <c r="E3" i="2"/>
  <c r="V3" i="16"/>
  <c r="AA3" i="16"/>
  <c r="Z3" i="16"/>
  <c r="AD3" i="16"/>
  <c r="AC3" i="16"/>
  <c r="Y3" i="16"/>
  <c r="AB3" i="16"/>
  <c r="X3" i="16"/>
  <c r="I12" i="16" l="1"/>
  <c r="N12" i="16" s="1"/>
  <c r="I11" i="16" a="1"/>
  <c r="I11" i="16" s="1"/>
  <c r="H12" i="16"/>
  <c r="M12" i="16" s="1"/>
  <c r="F12" i="16"/>
  <c r="K12" i="16" s="1"/>
  <c r="G11" i="16" a="1"/>
  <c r="G11" i="16" s="1"/>
  <c r="G12" i="16"/>
  <c r="G20" i="16" s="1"/>
  <c r="AL3" i="16"/>
  <c r="AK3" i="16"/>
  <c r="AJ3" i="16"/>
  <c r="AG3" i="16"/>
  <c r="AH3" i="16"/>
  <c r="AI3" i="16"/>
  <c r="AF3" i="16"/>
  <c r="E9" i="2" a="1"/>
  <c r="E9" i="2" s="1"/>
  <c r="F10" i="2" a="1"/>
  <c r="F10" i="2" s="1"/>
  <c r="E10" i="2" a="1"/>
  <c r="E10" i="2" s="1"/>
  <c r="F9" i="2" a="1"/>
  <c r="F9" i="2" s="1"/>
  <c r="C3" i="2"/>
  <c r="C4" i="2"/>
  <c r="C5" i="2"/>
  <c r="B2" i="2"/>
  <c r="J21" i="2"/>
  <c r="L21" i="2"/>
  <c r="I20" i="16" l="1"/>
  <c r="L12" i="16"/>
  <c r="H5" i="2"/>
  <c r="F3" i="2"/>
  <c r="F5" i="2"/>
  <c r="H3" i="2"/>
  <c r="G3" i="2"/>
  <c r="G5" i="2"/>
  <c r="AD3" i="6"/>
  <c r="AD4" i="6" s="1"/>
  <c r="AC3" i="6"/>
  <c r="AC4" i="6" s="1"/>
  <c r="AB3" i="6"/>
  <c r="AB4" i="6" s="1"/>
  <c r="AA3" i="6"/>
  <c r="AA4" i="6" s="1"/>
  <c r="Z3" i="6"/>
  <c r="Y3" i="6"/>
  <c r="X3" i="6"/>
  <c r="W3" i="6"/>
  <c r="V3" i="6"/>
  <c r="U3" i="6"/>
  <c r="T3" i="6"/>
  <c r="S3" i="6"/>
  <c r="S4" i="6" s="1"/>
  <c r="R3" i="6"/>
  <c r="R4" i="6" s="1"/>
  <c r="Q3" i="6"/>
  <c r="Q4" i="6" s="1"/>
  <c r="P3" i="6"/>
  <c r="P4" i="6" s="1"/>
  <c r="O3" i="6"/>
  <c r="O4" i="6" s="1"/>
  <c r="N3" i="6"/>
  <c r="M3" i="6"/>
  <c r="L3" i="6"/>
  <c r="K3" i="6"/>
  <c r="J3" i="6"/>
  <c r="J4" i="6" s="1"/>
  <c r="I3" i="6"/>
  <c r="I4" i="6" s="1"/>
  <c r="H3" i="6"/>
  <c r="H4" i="6" s="1"/>
  <c r="G3" i="6"/>
  <c r="F3" i="6"/>
  <c r="F4" i="6" s="1"/>
  <c r="E3" i="6"/>
  <c r="D3" i="6"/>
  <c r="D4" i="6" s="1"/>
  <c r="C3" i="6"/>
  <c r="C4" i="6" s="1"/>
  <c r="B3" i="6"/>
  <c r="A3" i="6"/>
  <c r="B4" i="6"/>
  <c r="X4" i="6"/>
  <c r="N4" i="6"/>
  <c r="U4" i="6"/>
  <c r="M4" i="6"/>
  <c r="T4" i="6"/>
  <c r="Z4" i="6"/>
  <c r="W4" i="6"/>
  <c r="G4" i="6"/>
  <c r="E4" i="6"/>
  <c r="L4" i="6"/>
  <c r="K4" i="6"/>
  <c r="A4" i="6"/>
  <c r="V4" i="6"/>
  <c r="Y4" i="6"/>
  <c r="F11" i="2" l="1" a="1"/>
  <c r="F11" i="2" s="1"/>
  <c r="E11" i="2" a="1"/>
  <c r="E11" i="2" s="1"/>
  <c r="I3" i="2"/>
  <c r="I5" i="2"/>
  <c r="AD3" i="7"/>
  <c r="AC3" i="7"/>
  <c r="AB3" i="7"/>
  <c r="AA3" i="7"/>
  <c r="AA4" i="7" s="1"/>
  <c r="Z3" i="7"/>
  <c r="Z4" i="7" s="1"/>
  <c r="Y3" i="7"/>
  <c r="Y4" i="7" s="1"/>
  <c r="X3" i="7"/>
  <c r="W3" i="7"/>
  <c r="W4" i="7" s="1"/>
  <c r="V3" i="7"/>
  <c r="U3" i="7"/>
  <c r="T3" i="7"/>
  <c r="S3" i="7"/>
  <c r="R3" i="7"/>
  <c r="Q3" i="7"/>
  <c r="Q4" i="7" s="1"/>
  <c r="P3" i="7"/>
  <c r="P4" i="7" s="1"/>
  <c r="O3" i="7"/>
  <c r="N3" i="7"/>
  <c r="N4" i="7" s="1"/>
  <c r="M3" i="7"/>
  <c r="M4" i="7" s="1"/>
  <c r="L3" i="7"/>
  <c r="L4" i="7" s="1"/>
  <c r="K3" i="7"/>
  <c r="K4" i="7" s="1"/>
  <c r="J3" i="7"/>
  <c r="I3" i="7"/>
  <c r="H3" i="7"/>
  <c r="H4" i="7" s="1"/>
  <c r="G3" i="7"/>
  <c r="F3" i="7"/>
  <c r="E3" i="7"/>
  <c r="E4" i="7" s="1"/>
  <c r="D3" i="7"/>
  <c r="C3" i="7"/>
  <c r="C4" i="7" s="1"/>
  <c r="B3" i="7"/>
  <c r="A3" i="7"/>
  <c r="A4" i="7" s="1"/>
  <c r="B4" i="7"/>
  <c r="X4" i="7"/>
  <c r="AD4" i="7"/>
  <c r="U4" i="7"/>
  <c r="S4" i="7"/>
  <c r="G4" i="7"/>
  <c r="R4" i="7"/>
  <c r="AB4" i="7"/>
  <c r="I4" i="7"/>
  <c r="V4" i="7"/>
  <c r="T4" i="7"/>
  <c r="F4" i="7"/>
  <c r="O4" i="7"/>
  <c r="AC4" i="7"/>
  <c r="D4" i="7"/>
  <c r="J4" i="7"/>
</calcChain>
</file>

<file path=xl/sharedStrings.xml><?xml version="1.0" encoding="utf-8"?>
<sst xmlns="http://schemas.openxmlformats.org/spreadsheetml/2006/main" count="2623" uniqueCount="649">
  <si>
    <t>Local</t>
  </si>
  <si>
    <t>Custom Date</t>
  </si>
  <si>
    <t>CD</t>
  </si>
  <si>
    <t>Euro</t>
  </si>
  <si>
    <t>EUR</t>
  </si>
  <si>
    <t>Yesterday</t>
  </si>
  <si>
    <t>U.S. Dollar</t>
  </si>
  <si>
    <t>USD</t>
  </si>
  <si>
    <t>One Month Ago</t>
  </si>
  <si>
    <t>British Pounds</t>
  </si>
  <si>
    <t>GBP</t>
  </si>
  <si>
    <t>Canadian Dollar</t>
  </si>
  <si>
    <t>CAD</t>
  </si>
  <si>
    <t>1 Year Ago</t>
  </si>
  <si>
    <t>Japanese Yen</t>
  </si>
  <si>
    <t>JPY</t>
  </si>
  <si>
    <t>End of Last Year</t>
  </si>
  <si>
    <t>Afghanistan Afghani</t>
  </si>
  <si>
    <t>AFA</t>
  </si>
  <si>
    <t>2 Years Ago</t>
  </si>
  <si>
    <t>Albanian Lek</t>
  </si>
  <si>
    <t>ALL</t>
  </si>
  <si>
    <t>3 Years Ago</t>
  </si>
  <si>
    <t>Algerian Dinar</t>
  </si>
  <si>
    <t>DZD</t>
  </si>
  <si>
    <t>4 Years Ago</t>
  </si>
  <si>
    <t>Angolan New Kwanza</t>
  </si>
  <si>
    <t>AON</t>
  </si>
  <si>
    <t>5 Years Ago</t>
  </si>
  <si>
    <t>Argentine Peso</t>
  </si>
  <si>
    <t>ARS</t>
  </si>
  <si>
    <t>Armenia Dram</t>
  </si>
  <si>
    <t>AMD</t>
  </si>
  <si>
    <t>First Trading Day</t>
  </si>
  <si>
    <t>Aruban Guilder</t>
  </si>
  <si>
    <t>AWG</t>
  </si>
  <si>
    <t>Australian Dollar</t>
  </si>
  <si>
    <t>AUD</t>
  </si>
  <si>
    <t>Austrian Schilling *</t>
  </si>
  <si>
    <t>ATS</t>
  </si>
  <si>
    <t>Azerbaijan Manat</t>
  </si>
  <si>
    <t>AZM</t>
  </si>
  <si>
    <t>Bahamas Dollar</t>
  </si>
  <si>
    <t>BSD</t>
  </si>
  <si>
    <t>Bahraini Dinar</t>
  </si>
  <si>
    <t>BHD</t>
  </si>
  <si>
    <t>Bangladesh Taka</t>
  </si>
  <si>
    <t>BDT</t>
  </si>
  <si>
    <t>Barbados Dollar</t>
  </si>
  <si>
    <t>BBD</t>
  </si>
  <si>
    <t>Belarus Rouble</t>
  </si>
  <si>
    <t>BYB</t>
  </si>
  <si>
    <t>Belgian Franc *</t>
  </si>
  <si>
    <t>BEF</t>
  </si>
  <si>
    <t>Belize Dollar</t>
  </si>
  <si>
    <t>BZD</t>
  </si>
  <si>
    <t>Bermuda Dollar</t>
  </si>
  <si>
    <t>BMD</t>
  </si>
  <si>
    <t>Bhutan Ngultrum</t>
  </si>
  <si>
    <t>BTN</t>
  </si>
  <si>
    <t>Bolivian Boliviano</t>
  </si>
  <si>
    <t>BOB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</si>
  <si>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</si>
  <si>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</si>
  <si>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</si>
  <si>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</si>
  <si>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</si>
  <si>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</si>
  <si>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</si>
  <si>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BGL</t>
  </si>
  <si>
    <t>Burundi Franc</t>
  </si>
  <si>
    <t>BIF</t>
  </si>
  <si>
    <t>C.F.A Franc</t>
  </si>
  <si>
    <t>XAF</t>
  </si>
  <si>
    <t>C.F.P Franc</t>
  </si>
  <si>
    <t>XPF</t>
  </si>
  <si>
    <t>Cambodian Riel</t>
  </si>
  <si>
    <t>KHR</t>
  </si>
  <si>
    <t>Cape Verde Is. Escudo</t>
  </si>
  <si>
    <t>CVE</t>
  </si>
  <si>
    <t>Cayman Islands Dollar</t>
  </si>
  <si>
    <t>KYD</t>
  </si>
  <si>
    <t>Chilean Peso</t>
  </si>
  <si>
    <t>CLP</t>
  </si>
  <si>
    <t>Chile U.F.</t>
  </si>
  <si>
    <t>CLF</t>
  </si>
  <si>
    <t>China Renminbi</t>
  </si>
  <si>
    <t>CNY</t>
  </si>
  <si>
    <t>Colombian Peso</t>
  </si>
  <si>
    <t>COP</t>
  </si>
  <si>
    <t>Comoros Franc</t>
  </si>
  <si>
    <t>KMF</t>
  </si>
  <si>
    <t>Costa Rica Colon</t>
  </si>
  <si>
    <t>CRC</t>
  </si>
  <si>
    <t>Croation Kuna</t>
  </si>
  <si>
    <t>HRK</t>
  </si>
  <si>
    <t>Cuban Peso</t>
  </si>
  <si>
    <t>CUP</t>
  </si>
  <si>
    <t>Cyprus Pound</t>
  </si>
  <si>
    <t>CYP</t>
  </si>
  <si>
    <t>Czechoslovakia Koruna</t>
  </si>
  <si>
    <t>CZK</t>
  </si>
  <si>
    <t>Danish Krone</t>
  </si>
  <si>
    <t>DKK</t>
  </si>
  <si>
    <t>Djibouti Franc</t>
  </si>
  <si>
    <t>DJF</t>
  </si>
  <si>
    <t>Dominican Republic Peso</t>
  </si>
  <si>
    <t>DOP</t>
  </si>
  <si>
    <t>East Caribbean Dollar</t>
  </si>
  <si>
    <t>XCD</t>
  </si>
  <si>
    <t>East German Ostmark</t>
  </si>
  <si>
    <t>DDM</t>
  </si>
  <si>
    <t>Ecuador Sucre</t>
  </si>
  <si>
    <t>ECS</t>
  </si>
  <si>
    <t>Egyptian Pound</t>
  </si>
  <si>
    <t>EGP</t>
  </si>
  <si>
    <t>El Salvador Colon</t>
  </si>
  <si>
    <t>SVC</t>
  </si>
  <si>
    <t>Estonian Kroon</t>
  </si>
  <si>
    <t>EEK</t>
  </si>
  <si>
    <t>Ethiopian Birr</t>
  </si>
  <si>
    <t>ETB</t>
  </si>
  <si>
    <t>Falkland Island Pound</t>
  </si>
  <si>
    <t>FKP</t>
  </si>
  <si>
    <t>Fiji Dollar</t>
  </si>
  <si>
    <t>FJD</t>
  </si>
  <si>
    <t>Finnish Markka *</t>
  </si>
  <si>
    <t>FIM</t>
  </si>
  <si>
    <t>French Franc *</t>
  </si>
  <si>
    <t>FRF</t>
  </si>
  <si>
    <t>Gambia Dalasi</t>
  </si>
  <si>
    <t>GMD</t>
  </si>
  <si>
    <t>Georgian Coupon</t>
  </si>
  <si>
    <t>GEK</t>
  </si>
  <si>
    <t>German Deutschemark *</t>
  </si>
  <si>
    <t>DEM</t>
  </si>
  <si>
    <t>Ghana Cedi</t>
  </si>
  <si>
    <t>GHC</t>
  </si>
  <si>
    <t>Gibraltar Pound</t>
  </si>
  <si>
    <t>GIP</t>
  </si>
  <si>
    <t>Greek Drachma *</t>
  </si>
  <si>
    <t>GRD</t>
  </si>
  <si>
    <t>Guatemala Quentzal</t>
  </si>
  <si>
    <t>GTQ</t>
  </si>
  <si>
    <t>Guinea Franc</t>
  </si>
  <si>
    <t>GNF</t>
  </si>
  <si>
    <t>Guinea-Bissau Peso</t>
  </si>
  <si>
    <t>GWP</t>
  </si>
  <si>
    <t>Guyana Dollar</t>
  </si>
  <si>
    <t>GYD</t>
  </si>
  <si>
    <t>Haiti Gourde</t>
  </si>
  <si>
    <t>HTG</t>
  </si>
  <si>
    <t>Honduras Lempira</t>
  </si>
  <si>
    <t>HNL</t>
  </si>
  <si>
    <t>Hong Kong Dollar</t>
  </si>
  <si>
    <t>HKD</t>
  </si>
  <si>
    <t>Hungarian Forint</t>
  </si>
  <si>
    <t>HUF</t>
  </si>
  <si>
    <t>Icelandic Krona</t>
  </si>
  <si>
    <t>ISK</t>
  </si>
  <si>
    <t>Indian Rupee</t>
  </si>
  <si>
    <t>INR</t>
  </si>
  <si>
    <t>Indonesian Rupiah</t>
  </si>
  <si>
    <t>IDR</t>
  </si>
  <si>
    <t>Iran Rial</t>
  </si>
  <si>
    <t>IRR</t>
  </si>
  <si>
    <t>Iraqi Dinar</t>
  </si>
  <si>
    <t>IQD</t>
  </si>
  <si>
    <t>Irish Punt</t>
  </si>
  <si>
    <t>IEP</t>
  </si>
  <si>
    <t>Israeli Shekel</t>
  </si>
  <si>
    <t>ILS</t>
  </si>
  <si>
    <t>Italian Lire *</t>
  </si>
  <si>
    <t>ITL</t>
  </si>
  <si>
    <t>Jamaican Dollar</t>
  </si>
  <si>
    <t>JMD</t>
  </si>
  <si>
    <t>Jordanian Diner</t>
  </si>
  <si>
    <t>JOD</t>
  </si>
  <si>
    <t>Kazakhstan Tenge</t>
  </si>
  <si>
    <t>KZT</t>
  </si>
  <si>
    <t>Kenya Shilling</t>
  </si>
  <si>
    <t>KES</t>
  </si>
  <si>
    <t>Kuwait Dinar</t>
  </si>
  <si>
    <t>KWD</t>
  </si>
  <si>
    <t>Kyrgystan Som</t>
  </si>
  <si>
    <t>KGS</t>
  </si>
  <si>
    <t>Laos New Kip</t>
  </si>
  <si>
    <t>LAK</t>
  </si>
  <si>
    <t>Latvian Lats</t>
  </si>
  <si>
    <t>LVL</t>
  </si>
  <si>
    <t>Lebanese Pound</t>
  </si>
  <si>
    <t>LBP</t>
  </si>
  <si>
    <t>Legacy National Currency</t>
  </si>
  <si>
    <t>LEG</t>
  </si>
  <si>
    <t>Lesotho Loit</t>
  </si>
  <si>
    <t>LSL</t>
  </si>
  <si>
    <t>Liberian Dollar</t>
  </si>
  <si>
    <t>LRD</t>
  </si>
  <si>
    <t>Libyan Dinar</t>
  </si>
  <si>
    <t>LYD</t>
  </si>
  <si>
    <t>Lithuanian Litas</t>
  </si>
  <si>
    <t>LTL</t>
  </si>
  <si>
    <t>Luxembourg Franc *</t>
  </si>
  <si>
    <t>LUF</t>
  </si>
  <si>
    <t>Macau Pataca</t>
  </si>
  <si>
    <t>MOP</t>
  </si>
  <si>
    <t>Macedonian Denar</t>
  </si>
  <si>
    <t>MKD</t>
  </si>
  <si>
    <t>Malagasy Franc</t>
  </si>
  <si>
    <t>MGF</t>
  </si>
  <si>
    <t>Malawi Kwacha</t>
  </si>
  <si>
    <t>MWK</t>
  </si>
  <si>
    <t>Malaysian Ringgit</t>
  </si>
  <si>
    <t>MYR</t>
  </si>
  <si>
    <t>Madive Island Rufiyaa</t>
  </si>
  <si>
    <t>MVR</t>
  </si>
  <si>
    <t>Maltese Lirea</t>
  </si>
  <si>
    <t>MTL</t>
  </si>
  <si>
    <t>Mauritania Ouguiya</t>
  </si>
  <si>
    <t>MRO</t>
  </si>
  <si>
    <t>Mauritan Rupee</t>
  </si>
  <si>
    <t>MUR</t>
  </si>
  <si>
    <t>Mexican Peso</t>
  </si>
  <si>
    <t>MXN</t>
  </si>
  <si>
    <t>Moldovan Leu</t>
  </si>
  <si>
    <t>MDL</t>
  </si>
  <si>
    <t>Mongolian Tugrik</t>
  </si>
  <si>
    <t>MNT</t>
  </si>
  <si>
    <t>Moroccan Dirham</t>
  </si>
  <si>
    <t>MAD</t>
  </si>
  <si>
    <t>Mozambique Metical</t>
  </si>
  <si>
    <t>MZM</t>
  </si>
  <si>
    <t>Myanmar (Burma) Kyat</t>
  </si>
  <si>
    <t>MMK</t>
  </si>
  <si>
    <t>Namibian Dollar</t>
  </si>
  <si>
    <t>NAD</t>
  </si>
  <si>
    <t>Nepalese Rupee</t>
  </si>
  <si>
    <t>NPR</t>
  </si>
  <si>
    <t>Netherlands Antilles Guilder</t>
  </si>
  <si>
    <t>ANG</t>
  </si>
  <si>
    <t>Netherlands Guilder *</t>
  </si>
  <si>
    <t>NLG</t>
  </si>
  <si>
    <t>New Zealand Dollar</t>
  </si>
  <si>
    <t>NZD</t>
  </si>
  <si>
    <t>Nicaragua Cordoba Oro</t>
  </si>
  <si>
    <t>NIO</t>
  </si>
  <si>
    <t>Nigerian Naira</t>
  </si>
  <si>
    <t>NGN</t>
  </si>
  <si>
    <t>North Korean Won</t>
  </si>
  <si>
    <t>KPW</t>
  </si>
  <si>
    <t>Norwegian Krone</t>
  </si>
  <si>
    <t>NOK</t>
  </si>
  <si>
    <t>Oman Rial</t>
  </si>
  <si>
    <t>OMR</t>
  </si>
  <si>
    <t>Pakistan Rupee</t>
  </si>
  <si>
    <t>PKR</t>
  </si>
  <si>
    <t>Panama Balboa</t>
  </si>
  <si>
    <t>PAB</t>
  </si>
  <si>
    <t>Papua and New Guinea Kina</t>
  </si>
  <si>
    <t>PGK</t>
  </si>
  <si>
    <t>Paraguay Guarani</t>
  </si>
  <si>
    <t>PYG</t>
  </si>
  <si>
    <t>Peruvian New Sol</t>
  </si>
  <si>
    <t>PEN</t>
  </si>
  <si>
    <t>Philippines Peso</t>
  </si>
  <si>
    <t>PHP</t>
  </si>
  <si>
    <t>Polish Zloty</t>
  </si>
  <si>
    <t>PLN</t>
  </si>
  <si>
    <t>Portuguese Escudo *</t>
  </si>
  <si>
    <t>PTE</t>
  </si>
  <si>
    <t>Qatari Rial</t>
  </si>
  <si>
    <t>QAR</t>
  </si>
  <si>
    <t>Romanian Leu</t>
  </si>
  <si>
    <t>ROL</t>
  </si>
  <si>
    <t>Russian Rouble</t>
  </si>
  <si>
    <t>RUB</t>
  </si>
  <si>
    <t>Rwanda Franc</t>
  </si>
  <si>
    <t>RWF</t>
  </si>
  <si>
    <t>Sao Tome &amp; Principe Dobra</t>
  </si>
  <si>
    <t>STD</t>
  </si>
  <si>
    <t>Saudi Arabian Riyal</t>
  </si>
  <si>
    <t>SAR</t>
  </si>
  <si>
    <t>Seychelles Rupee</t>
  </si>
  <si>
    <t>SCR</t>
  </si>
  <si>
    <t>Sierra Leone Leone</t>
  </si>
  <si>
    <t>SLL</t>
  </si>
  <si>
    <t>Singapore Dollar</t>
  </si>
  <si>
    <t>SGD</t>
  </si>
  <si>
    <t>Slovakia Koruna</t>
  </si>
  <si>
    <t>SKK</t>
  </si>
  <si>
    <t>Slovenian Tolar</t>
  </si>
  <si>
    <t>SIT</t>
  </si>
  <si>
    <t>Solomon Island Dollar</t>
  </si>
  <si>
    <t>SBD</t>
  </si>
  <si>
    <t>Somali Shilling</t>
  </si>
  <si>
    <t>SOS</t>
  </si>
  <si>
    <t>South African Ran</t>
  </si>
  <si>
    <t>ZAR</t>
  </si>
  <si>
    <t>South Korean Won</t>
  </si>
  <si>
    <t>KRW</t>
  </si>
  <si>
    <t>Spanish Peseta *</t>
  </si>
  <si>
    <t>ESP</t>
  </si>
  <si>
    <t>Sri Lanka Rupee</t>
  </si>
  <si>
    <t>LKR</t>
  </si>
  <si>
    <t>St. Helena Pound</t>
  </si>
  <si>
    <t>SHP</t>
  </si>
  <si>
    <t>Sudanese Pound</t>
  </si>
  <si>
    <t>SDP</t>
  </si>
  <si>
    <t>Surinam Guilder</t>
  </si>
  <si>
    <t>SRG</t>
  </si>
  <si>
    <t>Swaziland Lilangeni</t>
  </si>
  <si>
    <t>SZL</t>
  </si>
  <si>
    <t>Swedish Krona</t>
  </si>
  <si>
    <t>SEK</t>
  </si>
  <si>
    <t>Swiss Franc</t>
  </si>
  <si>
    <t>CHF</t>
  </si>
  <si>
    <t>Syrian Pound</t>
  </si>
  <si>
    <t>SYP</t>
  </si>
  <si>
    <t>Taiwan Dollar</t>
  </si>
  <si>
    <t>TWD</t>
  </si>
  <si>
    <t>Tajikistan Rouble</t>
  </si>
  <si>
    <t>TJR</t>
  </si>
  <si>
    <t>Tanzania Shilling</t>
  </si>
  <si>
    <t>TZS</t>
  </si>
  <si>
    <t>Thailand Baht</t>
  </si>
  <si>
    <t>THB</t>
  </si>
  <si>
    <t>Tonga Pa'anga</t>
  </si>
  <si>
    <t>TOP</t>
  </si>
  <si>
    <t>Trinidad and Tobago Dollar</t>
  </si>
  <si>
    <t>TTD</t>
  </si>
  <si>
    <t>Tunisian Dinar</t>
  </si>
  <si>
    <t>TND</t>
  </si>
  <si>
    <t>TRL</t>
  </si>
  <si>
    <t>Turkmenistan Manet</t>
  </si>
  <si>
    <t>TMM</t>
  </si>
  <si>
    <t>UAE Dirham</t>
  </si>
  <si>
    <t>AED</t>
  </si>
  <si>
    <t>Uganda Shilling</t>
  </si>
  <si>
    <t>UGX</t>
  </si>
  <si>
    <t>Ukraine Karbovanets</t>
  </si>
  <si>
    <t>UAK</t>
  </si>
  <si>
    <t>Uruguay Peso</t>
  </si>
  <si>
    <t>UYU</t>
  </si>
  <si>
    <t>Uzbekistan Sum</t>
  </si>
  <si>
    <t>UZS</t>
  </si>
  <si>
    <t>Vanuatu Vatu</t>
  </si>
  <si>
    <t>VUV</t>
  </si>
  <si>
    <t>Venezualan Bolivar</t>
  </si>
  <si>
    <t>VEB</t>
  </si>
  <si>
    <t>Vietnam Dong</t>
  </si>
  <si>
    <t>VND</t>
  </si>
  <si>
    <t>Western Somoa Tala</t>
  </si>
  <si>
    <t>WST</t>
  </si>
  <si>
    <t>Yemeni Rial</t>
  </si>
  <si>
    <t>YER</t>
  </si>
  <si>
    <t>Yugoslav New Dinar</t>
  </si>
  <si>
    <t>YUN</t>
  </si>
  <si>
    <t>Zaire Zaire</t>
  </si>
  <si>
    <t>ZRN</t>
  </si>
  <si>
    <t>Zambian Kwacha</t>
  </si>
  <si>
    <t>ZMK</t>
  </si>
  <si>
    <t>Zimbabwe Dollar</t>
  </si>
  <si>
    <t>ZWD</t>
  </si>
  <si>
    <t>EQUAL</t>
  </si>
  <si>
    <t>MCAP</t>
  </si>
  <si>
    <t>British Pence</t>
  </si>
  <si>
    <t>GBp</t>
  </si>
  <si>
    <t>New Turkish Lira</t>
  </si>
  <si>
    <t>TRY</t>
  </si>
  <si>
    <t>Old Turkish Lira</t>
  </si>
  <si>
    <t>Dates</t>
  </si>
  <si>
    <t>Benchmark</t>
  </si>
  <si>
    <t>Start Date</t>
  </si>
  <si>
    <t>End Date</t>
  </si>
  <si>
    <t>Currencies</t>
  </si>
  <si>
    <t>Currency</t>
  </si>
  <si>
    <t>Peers Weight</t>
  </si>
  <si>
    <t>Peers Choice</t>
  </si>
  <si>
    <t>Bloomberg Peers</t>
  </si>
  <si>
    <t>My Peers</t>
  </si>
  <si>
    <t>BLMPEERS</t>
  </si>
  <si>
    <t>MYPEERS</t>
  </si>
  <si>
    <t>Warning: Changing the contents of this sheet will influence the way spreadsheet works and may damage programs.</t>
  </si>
  <si>
    <t>Name</t>
  </si>
  <si>
    <t>Price</t>
  </si>
  <si>
    <t>P/E</t>
  </si>
  <si>
    <t>EV/EBIT</t>
  </si>
  <si>
    <t>EV/EBITDA</t>
  </si>
  <si>
    <t>P/B</t>
  </si>
  <si>
    <t>Return on Assets</t>
  </si>
  <si>
    <t>Return on Equity</t>
  </si>
  <si>
    <t>BEST_ROA</t>
  </si>
  <si>
    <t>BEST_ROE</t>
  </si>
  <si>
    <t>Date</t>
  </si>
  <si>
    <t>Fiscal Year Ends</t>
  </si>
  <si>
    <t>FQ</t>
  </si>
  <si>
    <t>FS</t>
  </si>
  <si>
    <t>FY</t>
  </si>
  <si>
    <t>Max</t>
  </si>
  <si>
    <t>Min</t>
  </si>
  <si>
    <t>Price Earnings</t>
  </si>
  <si>
    <t>EV EBITDA</t>
  </si>
  <si>
    <t>Price to Sales</t>
  </si>
  <si>
    <t>Price to Book</t>
  </si>
  <si>
    <t>Fiscal Quarter</t>
  </si>
  <si>
    <t>Fiscal Semiannual</t>
  </si>
  <si>
    <t>Fiscal Year</t>
  </si>
  <si>
    <t>Gross Margin %</t>
  </si>
  <si>
    <t>Operating Margin %</t>
  </si>
  <si>
    <t>Profit Margin %</t>
  </si>
  <si>
    <t>Return on Assets %</t>
  </si>
  <si>
    <t>Return on Equity %</t>
  </si>
  <si>
    <t>Dividend Yield %</t>
  </si>
  <si>
    <t>Market Cap Weight</t>
  </si>
  <si>
    <t>Equal Weight</t>
  </si>
  <si>
    <t>Operating Income</t>
  </si>
  <si>
    <t>Pretax Income</t>
  </si>
  <si>
    <t>Dividends Per Share</t>
  </si>
  <si>
    <t>EBITDA</t>
  </si>
  <si>
    <t>BEST_EPS</t>
  </si>
  <si>
    <t>BEST_DPS</t>
  </si>
  <si>
    <t>BEST_SALES</t>
  </si>
  <si>
    <t>BEST_EBITDA</t>
  </si>
  <si>
    <t>BEST_NET_INCOME</t>
  </si>
  <si>
    <t>BEST_OPP</t>
  </si>
  <si>
    <t>BEST_BPS</t>
  </si>
  <si>
    <t>BEST_NET_GAAP</t>
  </si>
  <si>
    <t>BEST_CAPEX</t>
  </si>
  <si>
    <t>Peers</t>
  </si>
  <si>
    <t>Index</t>
  </si>
  <si>
    <t>10 Years Ago</t>
  </si>
  <si>
    <t>Six Months Ago</t>
  </si>
  <si>
    <t>Sales</t>
  </si>
  <si>
    <t>EBIT</t>
  </si>
  <si>
    <t>Cash Flow Per Share</t>
  </si>
  <si>
    <t>BEST_EPS_BRK_GRID</t>
  </si>
  <si>
    <t>BEST_SALES_BRK_GRID</t>
  </si>
  <si>
    <t>BEST_EBITDA_BRK_GRID</t>
  </si>
  <si>
    <t>BEST_EBIT_BRK_GRID</t>
  </si>
  <si>
    <t>BEST_PTP_BRK_GRID</t>
  </si>
  <si>
    <t>BEST_NET_INCOME_BRK_GRID</t>
  </si>
  <si>
    <t>BEST_CPS_BRK_GRID</t>
  </si>
  <si>
    <t>BEST_DPS_BRK_GRID</t>
  </si>
  <si>
    <t>CAPEX</t>
  </si>
  <si>
    <t>BEST_CAPEX_BROKER_GRID</t>
  </si>
  <si>
    <t>EPS (Adjusted)</t>
  </si>
  <si>
    <t>EPS (GAAP)</t>
  </si>
  <si>
    <t>BEST_EPS_GAAP_BRK_GRID</t>
  </si>
  <si>
    <t>BEST_OP_INC_BRK_GRID</t>
  </si>
  <si>
    <t>Book Value per Share</t>
  </si>
  <si>
    <t>BEST_BPS_BRK_GRID</t>
  </si>
  <si>
    <t>BEST_ROE_BRK_GRID</t>
  </si>
  <si>
    <t>BEST_ROA_BRK_GRID</t>
  </si>
  <si>
    <t>Net Income (Adjusted)</t>
  </si>
  <si>
    <t>Net Income (GAAP)</t>
  </si>
  <si>
    <t>BEST_NET_INC_GAAP_BRK_GRID</t>
  </si>
  <si>
    <t>Net Debt</t>
  </si>
  <si>
    <t>BEST_NET_DEBT_BRK_GRID</t>
  </si>
  <si>
    <t>BEST_EPS_GAAP</t>
  </si>
  <si>
    <t>BEST_EBIT</t>
  </si>
  <si>
    <t>BEST_CPS</t>
  </si>
  <si>
    <t>BEST_NET_DEBT</t>
  </si>
  <si>
    <t>Buy</t>
  </si>
  <si>
    <t>Hold</t>
  </si>
  <si>
    <t>Sell</t>
  </si>
  <si>
    <t>BANK</t>
  </si>
  <si>
    <t>ENDOWMENT</t>
  </si>
  <si>
    <t>HEDGE FUND MANAGER</t>
  </si>
  <si>
    <t>INSURANCE COMPANY</t>
  </si>
  <si>
    <t>INVESTMENT ADVISOR</t>
  </si>
  <si>
    <t>MUTUAL FUND MANAGER</t>
  </si>
  <si>
    <t>PENSION FUND ERISA</t>
  </si>
  <si>
    <t>PUB RETIREMENT FUND</t>
  </si>
  <si>
    <t>PRIVATE EQUITY</t>
  </si>
  <si>
    <t>HOLDING COMPANY</t>
  </si>
  <si>
    <t>VENTURE CAPITAL</t>
  </si>
  <si>
    <t>CORPORATION</t>
  </si>
  <si>
    <t>GOVERNMENT</t>
  </si>
  <si>
    <t>OTHER</t>
  </si>
  <si>
    <t>TOP 20 ALL</t>
  </si>
  <si>
    <t>Local Currency</t>
  </si>
  <si>
    <t>EV to EBIT</t>
  </si>
  <si>
    <t>EV to SALES</t>
  </si>
  <si>
    <t>P/SALES</t>
  </si>
  <si>
    <t>EV/SALES</t>
  </si>
  <si>
    <t>Price Earnings Ratio (Rolling FY1, FY2, FY3)</t>
  </si>
  <si>
    <t>Price to Sales Ratio (Rolling FY1, FY2, FY3)</t>
  </si>
  <si>
    <t>Price to Book Ratio (Rolling FY1, FY2, FY3)</t>
  </si>
  <si>
    <t>EV EBITDA Ratio (Rolling FY1, FY2, FY3)</t>
  </si>
  <si>
    <t>EV to SALES Ratio (Rolling FY1, FY2, FY3)</t>
  </si>
  <si>
    <t>EV to EBIT Ratio (Rolling FY1, FY2, FY3)</t>
  </si>
  <si>
    <t>PX_LAST</t>
  </si>
  <si>
    <t>CURR_ENTP_VAL</t>
  </si>
  <si>
    <t>CUR_MKT_CAP</t>
  </si>
  <si>
    <t>Fundmtl Ticker</t>
  </si>
  <si>
    <t>BEST Standard</t>
  </si>
  <si>
    <t>BEST Leading Indicator</t>
  </si>
  <si>
    <t>BEST Post Event</t>
  </si>
  <si>
    <t>Overview:</t>
  </si>
  <si>
    <t>Peers:</t>
  </si>
  <si>
    <t>Financials:</t>
  </si>
  <si>
    <t>Ratings:</t>
  </si>
  <si>
    <t>Owners:</t>
  </si>
  <si>
    <t>EST Brokers:</t>
  </si>
  <si>
    <t>VAL Graphs</t>
  </si>
  <si>
    <t>Language</t>
  </si>
  <si>
    <t>English</t>
  </si>
  <si>
    <t>中文</t>
  </si>
  <si>
    <t>NORWAY</t>
  </si>
  <si>
    <t>Ticker</t>
  </si>
  <si>
    <t>Consolidated</t>
  </si>
  <si>
    <t>Parent</t>
  </si>
  <si>
    <t>Last FY End</t>
  </si>
  <si>
    <t>-1FY</t>
  </si>
  <si>
    <t>-2FY</t>
  </si>
  <si>
    <t>-3FY</t>
  </si>
  <si>
    <t>-4FY</t>
  </si>
  <si>
    <t>-5FY</t>
  </si>
  <si>
    <t>-6FY</t>
  </si>
  <si>
    <t>日本語</t>
  </si>
  <si>
    <t>EV EBIT</t>
  </si>
  <si>
    <t>United States</t>
  </si>
  <si>
    <t>Norway</t>
  </si>
  <si>
    <t>ULT-AGG</t>
  </si>
  <si>
    <t>MF-AGG</t>
  </si>
  <si>
    <t>Pension Fund (ERISA)</t>
  </si>
  <si>
    <t>BRITAIN</t>
  </si>
  <si>
    <t>Morgan Stanley</t>
  </si>
  <si>
    <t>Goldman Sachs</t>
  </si>
  <si>
    <t>UBS</t>
  </si>
  <si>
    <t>SUM ---&gt;</t>
  </si>
  <si>
    <t>Insurance Company</t>
  </si>
  <si>
    <t>JAPAN</t>
  </si>
  <si>
    <t>Daiwa Securities</t>
  </si>
  <si>
    <t>Bernstein</t>
  </si>
  <si>
    <t>Citi</t>
  </si>
  <si>
    <t>YTDdt</t>
  </si>
  <si>
    <t>A</t>
  </si>
  <si>
    <t>1m Return</t>
  </si>
  <si>
    <t>6m Return</t>
  </si>
  <si>
    <t>Peers Tab</t>
  </si>
  <si>
    <t>KeyBanc Capital Markets</t>
  </si>
  <si>
    <t>Wedbush</t>
  </si>
  <si>
    <t>Q</t>
  </si>
  <si>
    <t>S</t>
  </si>
  <si>
    <t>GROSS_MARGIN/100</t>
  </si>
  <si>
    <t>OPER_MARGIN/100</t>
  </si>
  <si>
    <t>PROF_MARGIN/100</t>
  </si>
  <si>
    <t>RETURN_ON_ASSET/100</t>
  </si>
  <si>
    <t>RETURN_COM_EQY/100</t>
  </si>
  <si>
    <t>PG_NET_REVENUE</t>
  </si>
  <si>
    <t>PERM DENIED</t>
  </si>
  <si>
    <t>Raymond James</t>
  </si>
  <si>
    <t>Jefferies</t>
  </si>
  <si>
    <t>Loop Capital Markets</t>
  </si>
  <si>
    <t>Baird</t>
  </si>
  <si>
    <t>Canaccord Genuity</t>
  </si>
  <si>
    <t>Y</t>
  </si>
  <si>
    <t>HSBC</t>
  </si>
  <si>
    <t>NA</t>
  </si>
  <si>
    <t>EST Detail:</t>
  </si>
  <si>
    <t>BlackRock Inc</t>
  </si>
  <si>
    <t>T Rowe Price Group I</t>
  </si>
  <si>
    <t>Norges Bank</t>
  </si>
  <si>
    <t>CANADA</t>
  </si>
  <si>
    <t>SWITZERLAND</t>
  </si>
  <si>
    <t>GERMANY</t>
  </si>
  <si>
    <t>Form 4</t>
  </si>
  <si>
    <t>13F</t>
  </si>
  <si>
    <t>State Street Corp</t>
  </si>
  <si>
    <t>BANK OF NEW YORK MEL</t>
  </si>
  <si>
    <t>Bank of America Corp</t>
  </si>
  <si>
    <t>Geode Capital Manage</t>
  </si>
  <si>
    <t>Northern Trust Corp</t>
  </si>
  <si>
    <t>UBS AG</t>
  </si>
  <si>
    <t>Government Pension I</t>
  </si>
  <si>
    <t>Goldman Sachs Group</t>
  </si>
  <si>
    <t>Teachers Insurance &amp;</t>
  </si>
  <si>
    <t>Bank</t>
  </si>
  <si>
    <t>Hedge Fund Manager</t>
  </si>
  <si>
    <t>Brokerage</t>
  </si>
  <si>
    <t>Switzerland</t>
  </si>
  <si>
    <t>Japan</t>
  </si>
  <si>
    <t>2498 TT</t>
  </si>
  <si>
    <t>Landesbank Baden-Wuerttemberg</t>
  </si>
  <si>
    <t>Phillip Securities</t>
  </si>
  <si>
    <t>Berkshire Hathaway I</t>
  </si>
  <si>
    <t>FMR LLC</t>
  </si>
  <si>
    <t>JPMorgan Chase &amp; Co</t>
  </si>
  <si>
    <t>Services</t>
  </si>
  <si>
    <t>Europe</t>
  </si>
  <si>
    <t>Greater China</t>
  </si>
  <si>
    <t>#N/A N/A</t>
  </si>
  <si>
    <t>Holding Company</t>
  </si>
  <si>
    <t>Trust</t>
  </si>
  <si>
    <t>FRANCE</t>
  </si>
  <si>
    <t>Cook Timothy</t>
  </si>
  <si>
    <t>Williams Jeffrey</t>
  </si>
  <si>
    <t>Gore Albert</t>
  </si>
  <si>
    <t>Adams Katherine</t>
  </si>
  <si>
    <t>Melius Research LLC</t>
  </si>
  <si>
    <t>BofA Securities</t>
  </si>
  <si>
    <t>Credit Suisse</t>
  </si>
  <si>
    <t>Zacks</t>
  </si>
  <si>
    <t>Rosenblatt Securities Inc.</t>
  </si>
  <si>
    <t>CITIC Securities Co Ltd</t>
  </si>
  <si>
    <t>D.A. Davidson</t>
  </si>
  <si>
    <t>Baptista Research</t>
  </si>
  <si>
    <t>Morningstar</t>
  </si>
  <si>
    <t>Mirae Asset Securities</t>
  </si>
  <si>
    <t>BNP Paribas Exane</t>
  </si>
  <si>
    <t>Deutsche Bank</t>
  </si>
  <si>
    <t>JP Morgan</t>
  </si>
  <si>
    <t>Cowen</t>
  </si>
  <si>
    <t>Wells Fargo</t>
  </si>
  <si>
    <t>Itau BBA Securities</t>
  </si>
  <si>
    <t>Fosun Hani Securities Limited</t>
  </si>
  <si>
    <t>China Securities Co., Ltd.</t>
  </si>
  <si>
    <t>Piper Sandler &amp; Co</t>
  </si>
  <si>
    <t>Barclays</t>
  </si>
  <si>
    <t>Evercore ISI</t>
  </si>
  <si>
    <t>New Street Research LLP</t>
  </si>
  <si>
    <t>Needham</t>
  </si>
  <si>
    <t>KGI Securities Co Ltd</t>
  </si>
  <si>
    <t>Oppenheimer</t>
  </si>
  <si>
    <t>Atlantic Equities</t>
  </si>
  <si>
    <t>Fundamental Research Corp</t>
  </si>
  <si>
    <t>Fubon Securities</t>
  </si>
  <si>
    <t>Monness Crespi Hardt &amp; Co</t>
  </si>
  <si>
    <t>Aletheia Capital Limited</t>
  </si>
  <si>
    <t>CTBC Securities Investment Ser</t>
  </si>
  <si>
    <t>Huatai Research</t>
  </si>
  <si>
    <t>Rest of Asia Pacific</t>
  </si>
  <si>
    <t>Arete Research</t>
  </si>
  <si>
    <t>Legal &amp; General Grou</t>
  </si>
  <si>
    <t>Charles Schwab Corp/</t>
  </si>
  <si>
    <t>Capital Group Cos In</t>
  </si>
  <si>
    <t>United Kingdom</t>
  </si>
  <si>
    <t>Cleveland Research</t>
  </si>
  <si>
    <t>GF Securities Co. Ltd.</t>
  </si>
  <si>
    <t>CICC</t>
  </si>
  <si>
    <t>Maxim Group LLC</t>
  </si>
  <si>
    <t>TD Cowen</t>
  </si>
  <si>
    <t>Haitong International Research</t>
  </si>
  <si>
    <t>MoffettNathanson LLC</t>
  </si>
  <si>
    <t>Redburn Atlantic</t>
  </si>
  <si>
    <t>SPDB International Holdings Lt</t>
  </si>
  <si>
    <t>Guosheng Securities Co., Ltd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</si>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</sst>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8"/>
      <color indexed="16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0"/>
      <color indexed="16"/>
      <name val="Helvetica-Black"/>
    </font>
    <font>
      <b/>
      <sz val="9"/>
      <name val="Palatino"/>
      <family val="1"/>
    </font>
    <font>
      <sz val="9"/>
      <name val="Helvetica-Black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4" fillId="0" borderId="0"/>
    <xf numFmtId="0" fontId="5" fillId="2" borderId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Fill="0" applyBorder="0" applyProtection="0">
      <alignment horizontal="left"/>
    </xf>
    <xf numFmtId="0" fontId="6" fillId="0" borderId="0" applyFont="0" applyFill="0" applyBorder="0" applyAlignment="0" applyProtection="0">
      <alignment horizontal="right"/>
    </xf>
    <xf numFmtId="0" fontId="9" fillId="0" borderId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0" fontId="7" fillId="0" borderId="0" applyFont="0" applyFill="0" applyBorder="0" applyAlignment="0" applyProtection="0"/>
    <xf numFmtId="0" fontId="11" fillId="0" borderId="0" applyBorder="0" applyProtection="0">
      <alignment vertical="center"/>
    </xf>
    <xf numFmtId="0" fontId="11" fillId="0" borderId="1" applyBorder="0" applyProtection="0">
      <alignment horizontal="right" vertical="center"/>
    </xf>
    <xf numFmtId="0" fontId="12" fillId="0" borderId="0" applyFill="0" applyBorder="0" applyProtection="0">
      <alignment horizontal="left"/>
    </xf>
    <xf numFmtId="0" fontId="8" fillId="0" borderId="2" applyFill="0" applyBorder="0" applyProtection="0">
      <alignment horizontal="left" vertical="top"/>
    </xf>
    <xf numFmtId="0" fontId="19" fillId="6" borderId="2"/>
    <xf numFmtId="0" fontId="17" fillId="7" borderId="0" applyNumberFormat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5" fillId="0" borderId="0" xfId="1" applyFont="1"/>
    <xf numFmtId="14" fontId="15" fillId="0" borderId="0" xfId="1" quotePrefix="1" applyNumberFormat="1" applyFont="1" applyAlignment="1">
      <alignment horizontal="left"/>
    </xf>
    <xf numFmtId="0" fontId="15" fillId="0" borderId="0" xfId="1" quotePrefix="1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165" fontId="3" fillId="0" borderId="0" xfId="0" applyNumberFormat="1" applyFont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15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15" fillId="3" borderId="9" xfId="1" quotePrefix="1" applyFont="1" applyFill="1" applyBorder="1" applyAlignment="1">
      <alignment horizontal="left"/>
    </xf>
    <xf numFmtId="2" fontId="3" fillId="0" borderId="0" xfId="0" applyNumberFormat="1" applyFont="1"/>
    <xf numFmtId="49" fontId="0" fillId="0" borderId="0" xfId="0" applyNumberFormat="1"/>
    <xf numFmtId="1" fontId="15" fillId="0" borderId="0" xfId="1" applyNumberFormat="1" applyFont="1" applyAlignment="1">
      <alignment horizontal="left"/>
    </xf>
    <xf numFmtId="1" fontId="0" fillId="3" borderId="9" xfId="0" applyNumberFormat="1" applyFill="1" applyBorder="1" applyAlignment="1">
      <alignment horizontal="right"/>
    </xf>
    <xf numFmtId="1" fontId="15" fillId="3" borderId="9" xfId="1" applyNumberFormat="1" applyFont="1" applyFill="1" applyBorder="1" applyAlignment="1">
      <alignment horizontal="right"/>
    </xf>
    <xf numFmtId="1" fontId="0" fillId="3" borderId="9" xfId="0" applyNumberFormat="1" applyFill="1" applyBorder="1"/>
    <xf numFmtId="14" fontId="13" fillId="0" borderId="0" xfId="0" applyNumberFormat="1" applyFont="1" applyAlignment="1">
      <alignment horizontal="left"/>
    </xf>
    <xf numFmtId="14" fontId="15" fillId="0" borderId="0" xfId="1" applyNumberFormat="1" applyFont="1" applyAlignment="1">
      <alignment horizontal="left"/>
    </xf>
    <xf numFmtId="2" fontId="0" fillId="0" borderId="0" xfId="0" applyNumberFormat="1"/>
    <xf numFmtId="1" fontId="15" fillId="5" borderId="0" xfId="1" quotePrefix="1" applyNumberFormat="1" applyFont="1" applyFill="1" applyAlignment="1">
      <alignment horizontal="left"/>
    </xf>
    <xf numFmtId="1" fontId="15" fillId="5" borderId="0" xfId="1" applyNumberFormat="1" applyFont="1" applyFill="1" applyAlignment="1">
      <alignment horizontal="left"/>
    </xf>
    <xf numFmtId="0" fontId="15" fillId="5" borderId="0" xfId="1" quotePrefix="1" applyFont="1" applyFill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horizontal="left" vertical="center"/>
    </xf>
    <xf numFmtId="14" fontId="15" fillId="0" borderId="3" xfId="1" quotePrefix="1" applyNumberFormat="1" applyFont="1" applyBorder="1" applyAlignment="1">
      <alignment horizontal="left" vertical="center"/>
    </xf>
    <xf numFmtId="0" fontId="15" fillId="0" borderId="7" xfId="1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3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5" borderId="12" xfId="0" applyFill="1" applyBorder="1" applyAlignment="1">
      <alignment vertical="center"/>
    </xf>
    <xf numFmtId="0" fontId="17" fillId="7" borderId="0" xfId="26" applyAlignment="1">
      <alignment vertical="center"/>
    </xf>
    <xf numFmtId="17" fontId="0" fillId="0" borderId="0" xfId="0" applyNumberFormat="1" applyAlignment="1">
      <alignment vertical="center"/>
    </xf>
    <xf numFmtId="0" fontId="0" fillId="5" borderId="0" xfId="0" applyFill="1"/>
    <xf numFmtId="15" fontId="0" fillId="0" borderId="0" xfId="0" applyNumberFormat="1" applyAlignment="1">
      <alignment vertical="center"/>
    </xf>
    <xf numFmtId="17" fontId="0" fillId="0" borderId="0" xfId="0" applyNumberFormat="1"/>
    <xf numFmtId="0" fontId="0" fillId="4" borderId="13" xfId="0" applyFill="1" applyBorder="1"/>
    <xf numFmtId="0" fontId="0" fillId="4" borderId="14" xfId="0" applyFill="1" applyBorder="1"/>
  </cellXfs>
  <cellStyles count="27">
    <cellStyle name="******************************************" xfId="1" xr:uid="{00000000-0005-0000-0000-000000000000}"/>
    <cellStyle name="20% - Accent2" xfId="26" builtinId="34"/>
    <cellStyle name="Body_InputCellText" xfId="2" xr:uid="{00000000-0005-0000-0000-000002000000}"/>
    <cellStyle name="Comma 0" xfId="3" xr:uid="{00000000-0005-0000-0000-000003000000}"/>
    <cellStyle name="Comma 0*" xfId="4" xr:uid="{00000000-0005-0000-0000-000004000000}"/>
    <cellStyle name="Comma 2" xfId="5" xr:uid="{00000000-0005-0000-0000-000005000000}"/>
    <cellStyle name="Comma 2*" xfId="6" xr:uid="{00000000-0005-0000-0000-000006000000}"/>
    <cellStyle name="Comma 3*" xfId="7" xr:uid="{00000000-0005-0000-0000-000007000000}"/>
    <cellStyle name="Comma*" xfId="8" xr:uid="{00000000-0005-0000-0000-000008000000}"/>
    <cellStyle name="Currency 2" xfId="9" xr:uid="{00000000-0005-0000-0000-000009000000}"/>
    <cellStyle name="Currency 2*" xfId="10" xr:uid="{00000000-0005-0000-0000-00000A000000}"/>
    <cellStyle name="Currency 3*" xfId="11" xr:uid="{00000000-0005-0000-0000-00000B000000}"/>
    <cellStyle name="Currency*" xfId="12" xr:uid="{00000000-0005-0000-0000-00000C000000}"/>
    <cellStyle name="Date Aligned*" xfId="13" xr:uid="{00000000-0005-0000-0000-00000D000000}"/>
    <cellStyle name="fa_row_header_standard" xfId="25" xr:uid="{00000000-0005-0000-0000-00000E000000}"/>
    <cellStyle name="Footnote" xfId="14" xr:uid="{00000000-0005-0000-0000-00000F000000}"/>
    <cellStyle name="Hard Percent" xfId="15" xr:uid="{00000000-0005-0000-0000-000010000000}"/>
    <cellStyle name="Header" xfId="16" xr:uid="{00000000-0005-0000-0000-000011000000}"/>
    <cellStyle name="Multiple" xfId="17" xr:uid="{00000000-0005-0000-0000-000013000000}"/>
    <cellStyle name="MultipleBelow" xfId="18" xr:uid="{00000000-0005-0000-0000-000014000000}"/>
    <cellStyle name="Normal" xfId="0" builtinId="0"/>
    <cellStyle name="Page Number" xfId="19" xr:uid="{00000000-0005-0000-0000-000016000000}"/>
    <cellStyle name="Percent*" xfId="20" xr:uid="{00000000-0005-0000-0000-000017000000}"/>
    <cellStyle name="Table Head" xfId="21" xr:uid="{00000000-0005-0000-0000-000018000000}"/>
    <cellStyle name="Table Head Aligned" xfId="22" xr:uid="{00000000-0005-0000-0000-000019000000}"/>
    <cellStyle name="Table Title" xfId="23" xr:uid="{00000000-0005-0000-0000-00001A000000}"/>
    <cellStyle name="Table Units" xfId="24" xr:uid="{00000000-0005-0000-0000-00001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8F8F8"/>
      <rgbColor rgb="00FF0000"/>
      <rgbColor rgb="00B1D5A9"/>
      <rgbColor rgb="000000FF"/>
      <rgbColor rgb="00FFFF00"/>
      <rgbColor rgb="00E11F1F"/>
      <rgbColor rgb="0000FFFF"/>
      <rgbColor rgb="00800000"/>
      <rgbColor rgb="00008000"/>
      <rgbColor rgb="00000080"/>
      <rgbColor rgb="0025B14A"/>
      <rgbColor rgb="00810000"/>
      <rgbColor rgb="00008080"/>
      <rgbColor rgb="00EEEEEE"/>
      <rgbColor rgb="007D7D7D"/>
      <rgbColor rgb="00F4B720"/>
      <rgbColor rgb="0027915F"/>
      <rgbColor rgb="00FCD5B4"/>
      <rgbColor rgb="00F2673C"/>
      <rgbColor rgb="0072E873"/>
      <rgbColor rgb="00FF81B1"/>
      <rgbColor rgb="00A4374A"/>
      <rgbColor rgb="00969696"/>
      <rgbColor rgb="0000F6F6"/>
      <rgbColor rgb="00FF93FF"/>
      <rgbColor rgb="0000FF00"/>
      <rgbColor rgb="00FFBA75"/>
      <rgbColor rgb="00005A9C"/>
      <rgbColor rgb="00800000"/>
      <rgbColor rgb="00008080"/>
      <rgbColor rgb="000000FF"/>
      <rgbColor rgb="00B8CCE4"/>
      <rgbColor rgb="00CCFFFF"/>
      <rgbColor rgb="00D4E1D1"/>
      <rgbColor rgb="00FF6600"/>
      <rgbColor rgb="00DBE5F1"/>
      <rgbColor rgb="00FF99CC"/>
      <rgbColor rgb="00FFDAFF"/>
      <rgbColor rgb="00FAB882"/>
      <rgbColor rgb="00477AB7"/>
      <rgbColor rgb="0000AEEF"/>
      <rgbColor rgb="0099CC00"/>
      <rgbColor rgb="00FFCC00"/>
      <rgbColor rgb="00E46D0A"/>
      <rgbColor rgb="00FF6600"/>
      <rgbColor rgb="00666699"/>
      <rgbColor rgb="00E0E0E0"/>
      <rgbColor rgb="00003366"/>
      <rgbColor rgb="00649955"/>
      <rgbColor rgb="00003300"/>
      <rgbColor rgb="00333300"/>
      <rgbColor rgb="00993300"/>
      <rgbColor rgb="00E3423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MarketCapH"/>
  <dimension ref="A1:AF252"/>
  <sheetViews>
    <sheetView workbookViewId="0">
      <selection activeCell="A4" sqref="A4"/>
    </sheetView>
  </sheetViews>
  <sheetFormatPr baseColWidth="10" defaultColWidth="8.83203125" defaultRowHeight="15"/>
  <cols>
    <col min="6" max="6" width="9.33203125" customWidth="1"/>
    <col min="32" max="32" width="11.5" customWidth="1"/>
  </cols>
  <sheetData>
    <row r="1" spans="1:32">
      <c r="A1" s="10" t="s">
        <v>382</v>
      </c>
    </row>
    <row r="2" spans="1:32">
      <c r="A2" s="10"/>
    </row>
    <row r="3" spans="1:32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2">
      <c r="A4" t="e">
        <f ca="1">_xll.BDH(A3 &amp; " EQUITY","CUR_MKT_CAP",SD,ED,"Dts=H","FX=" &amp; CURRENCY,calCODE,dayCODE,"PER=" &amp; PERIODICITY,"cols=1;rows=249")</f>
        <v>#NAME?</v>
      </c>
      <c r="B4" t="e">
        <f ca="1">_xll.BDH(B3 &amp; " EQUITY","CUR_MKT_CAP",SD,ED,"Dts=H","FX=" &amp; CURRENCY,calCODE,dayCODE,"PER=" &amp; PERIODICITY,"cols=1;rows=249")</f>
        <v>#NAME?</v>
      </c>
      <c r="C4" t="e">
        <f ca="1">_xll.BDH(C3 &amp; " EQUITY","CUR_MKT_CAP",SD,ED,"Dts=H","FX=" &amp; CURRENCY,calCODE,dayCODE,"PER=" &amp; PERIODICITY)</f>
        <v>#NAME?</v>
      </c>
      <c r="D4" t="e">
        <f ca="1">_xll.BDH(D3 &amp; " EQUITY","CUR_MKT_CAP",SD,ED,"Dts=H","FX=" &amp; CURRENCY,calCODE,dayCODE,"PER=" &amp; PERIODICITY)</f>
        <v>#NAME?</v>
      </c>
      <c r="E4" t="e">
        <f ca="1">_xll.BDH(E3 &amp; " EQUITY","CUR_MKT_CAP",SD,ED,"Dts=H","FX=" &amp; CURRENCY,calCODE,dayCODE,"PER=" &amp; PERIODICITY)</f>
        <v>#NAME?</v>
      </c>
      <c r="F4" t="e">
        <f ca="1">_xll.BDH(F3 &amp; " EQUITY","CUR_MKT_CAP",SD,ED,"Dts=H","FX=" &amp; CURRENCY,calCODE,dayCODE,"PER=" &amp; PERIODICITY)</f>
        <v>#NAME?</v>
      </c>
      <c r="G4" t="e">
        <f ca="1">_xll.BDH(G3 &amp; " EQUITY","CUR_MKT_CAP",SD,ED,"Dts=H","FX=" &amp; CURRENCY,calCODE,dayCODE,"PER=" &amp; PERIODICITY)</f>
        <v>#NAME?</v>
      </c>
      <c r="H4" t="e">
        <f ca="1">_xll.BDH(H3 &amp; " EQUITY","CUR_MKT_CAP",SD,ED,"Dts=H","FX=" &amp; CURRENCY,calCODE,dayCODE,"PER=" &amp; PERIODICITY)</f>
        <v>#NAME?</v>
      </c>
      <c r="I4" t="e">
        <f ca="1">_xll.BDH(I3 &amp; " EQUITY","CUR_MKT_CAP",SD,ED,"Dts=H","FX=" &amp; CURRENCY,calCODE,dayCODE,"PER=" &amp; PERIODICITY)</f>
        <v>#NAME?</v>
      </c>
      <c r="J4" t="e">
        <f ca="1">_xll.BDH(J3 &amp; " EQUITY","CUR_MKT_CAP",SD,ED,"Dts=H","FX=" &amp; CURRENCY,calCODE,dayCODE,"PER=" &amp; PERIODICITY)</f>
        <v>#NAME?</v>
      </c>
      <c r="K4" t="e">
        <f ca="1">_xll.BDH(K3 &amp; " EQUITY","CUR_MKT_CAP",SD,ED,"Dts=H","FX=" &amp; CURRENCY,calCODE,dayCODE,"PER=" &amp; PERIODICITY)</f>
        <v>#NAME?</v>
      </c>
      <c r="L4" t="e">
        <f ca="1">_xll.BDH(L3 &amp; " EQUITY","CUR_MKT_CAP",SD,ED,"Dts=H","FX=" &amp; CURRENCY,calCODE,dayCODE,"PER=" &amp; PERIODICITY)</f>
        <v>#NAME?</v>
      </c>
      <c r="M4" t="e">
        <f ca="1">_xll.BDH(M3 &amp; " EQUITY","CUR_MKT_CAP",SD,ED,"Dts=H","FX=" &amp; CURRENCY,calCODE,dayCODE,"PER=" &amp; PERIODICITY)</f>
        <v>#NAME?</v>
      </c>
      <c r="N4" t="e">
        <f ca="1">_xll.BDH(N3 &amp; " EQUITY","CUR_MKT_CAP",SD,ED,"Dts=H","FX=" &amp; CURRENCY,calCODE,dayCODE,"PER=" &amp; PERIODICITY)</f>
        <v>#NAME?</v>
      </c>
      <c r="O4" t="e">
        <f ca="1">_xll.BDH(O3 &amp; " EQUITY","CUR_MKT_CAP",SD,ED,"Dts=H","FX=" &amp; CURRENCY,calCODE,dayCODE,"PER=" &amp; PERIODICITY)</f>
        <v>#NAME?</v>
      </c>
      <c r="P4" t="e">
        <f ca="1">_xll.BDH(P3 &amp; " EQUITY","CUR_MKT_CAP",SD,ED,"Dts=H","FX=" &amp; CURRENCY,calCODE,dayCODE,"PER=" &amp; PERIODICITY)</f>
        <v>#NAME?</v>
      </c>
      <c r="Q4" t="e">
        <f ca="1">_xll.BDH(Q3 &amp; " EQUITY","CUR_MKT_CAP",SD,ED,"Dts=H","FX=" &amp; CURRENCY,calCODE,dayCODE,"PER=" &amp; PERIODICITY)</f>
        <v>#NAME?</v>
      </c>
      <c r="R4" t="e">
        <f ca="1">_xll.BDH(R3 &amp; " EQUITY","CUR_MKT_CAP",SD,ED,"Dts=H","FX=" &amp; CURRENCY,calCODE,dayCODE,"PER=" &amp; PERIODICITY)</f>
        <v>#NAME?</v>
      </c>
      <c r="S4" t="e">
        <f ca="1">_xll.BDH(S3 &amp; " EQUITY","CUR_MKT_CAP",SD,ED,"Dts=H","FX=" &amp; CURRENCY,calCODE,dayCODE,"PER=" &amp; PERIODICITY)</f>
        <v>#NAME?</v>
      </c>
      <c r="T4" t="e">
        <f ca="1">_xll.BDH(T3 &amp; " EQUITY","CUR_MKT_CAP",SD,ED,"Dts=H","FX=" &amp; CURRENCY,calCODE,dayCODE,"PER=" &amp; PERIODICITY)</f>
        <v>#NAME?</v>
      </c>
      <c r="U4" t="e">
        <f ca="1">_xll.BDH(U3 &amp; " EQUITY","CUR_MKT_CAP",SD,ED,"Dts=H","FX=" &amp; CURRENCY,calCODE,dayCODE,"PER=" &amp; PERIODICITY)</f>
        <v>#NAME?</v>
      </c>
      <c r="V4" t="e">
        <f ca="1">_xll.BDH(V3 &amp; " EQUITY","CUR_MKT_CAP",SD,ED,"Dts=H","FX=" &amp; CURRENCY,calCODE,dayCODE,"PER=" &amp; PERIODICITY)</f>
        <v>#NAME?</v>
      </c>
      <c r="W4" t="e">
        <f ca="1">_xll.BDH(W3 &amp; " EQUITY","CUR_MKT_CAP",SD,ED,"Dts=H","FX=" &amp; CURRENCY,calCODE,dayCODE,"PER=" &amp; PERIODICITY)</f>
        <v>#NAME?</v>
      </c>
      <c r="X4" t="e">
        <f ca="1">_xll.BDH(X3 &amp; " EQUITY","CUR_MKT_CAP",SD,ED,"Dts=H","FX=" &amp; CURRENCY,calCODE,dayCODE,"PER=" &amp; PERIODICITY)</f>
        <v>#NAME?</v>
      </c>
      <c r="Y4" t="e">
        <f ca="1">_xll.BDH(Y3 &amp; " EQUITY","CUR_MKT_CAP",SD,ED,"Dts=H","FX=" &amp; CURRENCY,calCODE,dayCODE,"PER=" &amp; PERIODICITY)</f>
        <v>#NAME?</v>
      </c>
      <c r="Z4" t="e">
        <f ca="1">_xll.BDH(Z3 &amp; " EQUITY","CUR_MKT_CAP",SD,ED,"Dts=H","FX=" &amp; CURRENCY,calCODE,dayCODE,"PER=" &amp; PERIODICITY)</f>
        <v>#NAME?</v>
      </c>
      <c r="AA4" t="e">
        <f ca="1">_xll.BDH(AA3 &amp; " EQUITY","CUR_MKT_CAP",SD,ED,"Dts=H","FX=" &amp; CURRENCY,calCODE,dayCODE,"PER=" &amp; PERIODICITY)</f>
        <v>#NAME?</v>
      </c>
      <c r="AB4" t="e">
        <f ca="1">_xll.BDH(AB3 &amp; " EQUITY","CUR_MKT_CAP",SD,ED,"Dts=H","FX=" &amp; CURRENCY,calCODE,dayCODE,"PER=" &amp; PERIODICITY)</f>
        <v>#NAME?</v>
      </c>
      <c r="AC4" t="e">
        <f ca="1">_xll.BDH(AC3 &amp; " EQUITY","CUR_MKT_CAP",SD,ED,"Dts=H","FX=" &amp; CURRENCY,calCODE,dayCODE,"PER=" &amp; PERIODICITY)</f>
        <v>#NAME?</v>
      </c>
      <c r="AD4" t="e">
        <f ca="1">_xll.BDH(AD3 &amp; " EQUITY","CUR_MKT_CAP",SD,ED,"Dts=H","FX=" &amp; CURRENCY,calCODE,dayCODE,"PER=" &amp; PERIODICITY)</f>
        <v>#NAME?</v>
      </c>
      <c r="AF4" s="14"/>
    </row>
    <row r="5" spans="1:32">
      <c r="A5">
        <v>357601.06790000002</v>
      </c>
      <c r="B5">
        <v>1079.4005999999999</v>
      </c>
      <c r="AF5" s="14"/>
    </row>
    <row r="6" spans="1:32">
      <c r="A6">
        <v>355641.0356</v>
      </c>
      <c r="B6">
        <v>1090.0902000000001</v>
      </c>
      <c r="AF6" s="14"/>
    </row>
    <row r="7" spans="1:32">
      <c r="A7">
        <v>348264.26179999998</v>
      </c>
      <c r="B7">
        <v>1066.8797999999999</v>
      </c>
      <c r="AF7" s="14"/>
    </row>
    <row r="8" spans="1:32">
      <c r="A8">
        <v>344988.5282</v>
      </c>
      <c r="B8">
        <v>1067.5379</v>
      </c>
      <c r="AF8" s="14"/>
    </row>
    <row r="9" spans="1:32">
      <c r="A9">
        <v>342520.98670000001</v>
      </c>
      <c r="B9">
        <v>1077.9689000000001</v>
      </c>
      <c r="AF9" s="14"/>
    </row>
    <row r="10" spans="1:32">
      <c r="A10">
        <v>341991.4938</v>
      </c>
      <c r="B10">
        <v>1084.5861</v>
      </c>
      <c r="AF10" s="14"/>
    </row>
    <row r="11" spans="1:32">
      <c r="A11">
        <v>341991.4938</v>
      </c>
      <c r="B11">
        <v>1101.1811</v>
      </c>
      <c r="AF11" s="14"/>
    </row>
    <row r="12" spans="1:32">
      <c r="A12">
        <v>346028.1777</v>
      </c>
      <c r="B12">
        <v>1121.3625</v>
      </c>
      <c r="AF12" s="14"/>
    </row>
    <row r="13" spans="1:32">
      <c r="A13">
        <v>341200.96389999997</v>
      </c>
      <c r="B13">
        <v>1115.9627</v>
      </c>
      <c r="AF13" s="14"/>
    </row>
    <row r="14" spans="1:32">
      <c r="A14">
        <v>346187.54</v>
      </c>
      <c r="B14">
        <v>1119.5997</v>
      </c>
      <c r="AF14" s="14"/>
    </row>
    <row r="15" spans="1:32">
      <c r="A15">
        <v>343108.55729999999</v>
      </c>
      <c r="B15">
        <v>1099.8706999999999</v>
      </c>
      <c r="AF15" s="14"/>
    </row>
    <row r="16" spans="1:32">
      <c r="A16">
        <v>339940.42119999998</v>
      </c>
      <c r="B16">
        <v>1121.4145000000001</v>
      </c>
      <c r="AF16" s="14"/>
    </row>
    <row r="17" spans="1:32">
      <c r="A17">
        <v>342009.00959999999</v>
      </c>
      <c r="B17">
        <v>1097.0625</v>
      </c>
      <c r="AF17" s="14"/>
    </row>
    <row r="18" spans="1:32">
      <c r="A18">
        <v>331637.59399999998</v>
      </c>
      <c r="B18">
        <v>1084.538</v>
      </c>
      <c r="AF18" s="14"/>
    </row>
    <row r="19" spans="1:32">
      <c r="A19">
        <v>340416.00900000002</v>
      </c>
      <c r="B19">
        <v>1122.2440999999999</v>
      </c>
      <c r="AF19" s="14"/>
    </row>
    <row r="20" spans="1:32">
      <c r="A20">
        <v>327875.87479999999</v>
      </c>
      <c r="B20">
        <v>1114.9458</v>
      </c>
      <c r="AF20" s="14"/>
    </row>
    <row r="21" spans="1:32">
      <c r="A21">
        <v>319060.96289999998</v>
      </c>
      <c r="B21">
        <v>1106.4948999999999</v>
      </c>
      <c r="AF21" s="14"/>
    </row>
    <row r="22" spans="1:32">
      <c r="A22">
        <v>317013.95669999998</v>
      </c>
      <c r="B22">
        <v>1117.2766999999999</v>
      </c>
      <c r="AF22" s="14"/>
    </row>
    <row r="23" spans="1:32">
      <c r="A23">
        <v>328910.04830000002</v>
      </c>
      <c r="B23">
        <v>1129.6492000000001</v>
      </c>
      <c r="AF23" s="14"/>
    </row>
    <row r="24" spans="1:32">
      <c r="A24">
        <v>326917.49040000001</v>
      </c>
      <c r="B24">
        <v>1122.2240999999999</v>
      </c>
      <c r="AF24" s="14"/>
    </row>
    <row r="25" spans="1:32">
      <c r="A25">
        <v>336872.5809</v>
      </c>
      <c r="B25">
        <v>1110.3936000000001</v>
      </c>
      <c r="AF25" s="14"/>
    </row>
    <row r="26" spans="1:32">
      <c r="A26">
        <v>336872.5809</v>
      </c>
      <c r="B26">
        <v>1105.1337000000001</v>
      </c>
      <c r="AF26" s="14"/>
    </row>
    <row r="27" spans="1:32">
      <c r="A27">
        <v>335018.25219999999</v>
      </c>
      <c r="B27">
        <v>1191.4246000000001</v>
      </c>
      <c r="AF27" s="14"/>
    </row>
    <row r="28" spans="1:32">
      <c r="A28">
        <v>328644.54359999998</v>
      </c>
      <c r="B28">
        <v>1191.4246000000001</v>
      </c>
      <c r="AF28" s="14"/>
    </row>
    <row r="29" spans="1:32">
      <c r="A29">
        <v>325265.10680000001</v>
      </c>
      <c r="B29">
        <v>1166.8506</v>
      </c>
      <c r="AF29" s="14"/>
    </row>
    <row r="30" spans="1:32">
      <c r="A30">
        <v>334702.64069999999</v>
      </c>
      <c r="B30">
        <v>1174.0735999999999</v>
      </c>
      <c r="AF30" s="14"/>
    </row>
    <row r="31" spans="1:32">
      <c r="A31">
        <v>340486.8358</v>
      </c>
      <c r="B31">
        <v>1163.2908</v>
      </c>
      <c r="AF31" s="14"/>
    </row>
    <row r="32" spans="1:32">
      <c r="A32">
        <v>343098.38270000002</v>
      </c>
      <c r="B32">
        <v>1162.8952999999999</v>
      </c>
      <c r="AF32" s="14"/>
    </row>
    <row r="33" spans="1:32">
      <c r="A33">
        <v>337378.35460000002</v>
      </c>
      <c r="B33">
        <v>1183.9953</v>
      </c>
      <c r="AF33" s="14"/>
    </row>
    <row r="34" spans="1:32">
      <c r="A34">
        <v>345266.70929999999</v>
      </c>
      <c r="B34">
        <v>1173.5826</v>
      </c>
      <c r="AF34" s="14"/>
    </row>
    <row r="35" spans="1:32">
      <c r="A35">
        <v>349774.3651</v>
      </c>
      <c r="B35">
        <v>1236.8694</v>
      </c>
      <c r="AF35" s="14"/>
    </row>
    <row r="36" spans="1:32">
      <c r="A36">
        <v>343683.50890000002</v>
      </c>
      <c r="B36">
        <v>1266.0752</v>
      </c>
      <c r="AF36" s="14"/>
    </row>
    <row r="37" spans="1:32">
      <c r="A37">
        <v>346987.772</v>
      </c>
      <c r="B37">
        <v>1220.6731</v>
      </c>
      <c r="AF37" s="14"/>
    </row>
    <row r="38" spans="1:32">
      <c r="A38">
        <v>346566.6753</v>
      </c>
      <c r="B38">
        <v>1219.6233</v>
      </c>
      <c r="AF38" s="14"/>
    </row>
    <row r="39" spans="1:32">
      <c r="A39">
        <v>348445.89720000001</v>
      </c>
      <c r="B39">
        <v>1190.9258</v>
      </c>
      <c r="AF39" s="14"/>
    </row>
    <row r="40" spans="1:32">
      <c r="A40">
        <v>351417.00770000002</v>
      </c>
      <c r="B40">
        <v>1174.9997000000001</v>
      </c>
      <c r="AF40" s="14"/>
    </row>
    <row r="41" spans="1:32">
      <c r="A41">
        <v>352783.09509999998</v>
      </c>
      <c r="B41">
        <v>1184.1157000000001</v>
      </c>
      <c r="AF41" s="14"/>
    </row>
    <row r="42" spans="1:32">
      <c r="A42">
        <v>352968.37170000002</v>
      </c>
      <c r="B42">
        <v>1168.9301</v>
      </c>
      <c r="AF42" s="14"/>
    </row>
    <row r="43" spans="1:32">
      <c r="A43">
        <v>352059.90549999999</v>
      </c>
      <c r="B43">
        <v>1153.1641</v>
      </c>
      <c r="AF43" s="14"/>
    </row>
    <row r="44" spans="1:32">
      <c r="A44">
        <v>352474.11459999997</v>
      </c>
      <c r="B44">
        <v>1158.4059999999999</v>
      </c>
      <c r="AF44" s="14"/>
    </row>
    <row r="45" spans="1:32">
      <c r="A45">
        <v>376698.36930000002</v>
      </c>
      <c r="B45">
        <v>1230.3692000000001</v>
      </c>
      <c r="AF45" s="14"/>
    </row>
    <row r="46" spans="1:32">
      <c r="A46">
        <v>377290.63699999999</v>
      </c>
      <c r="B46">
        <v>1217.4404</v>
      </c>
      <c r="AF46" s="14"/>
    </row>
    <row r="47" spans="1:32">
      <c r="A47">
        <v>378847.51890000002</v>
      </c>
      <c r="B47">
        <v>1196.6985</v>
      </c>
      <c r="AF47" s="14"/>
    </row>
    <row r="48" spans="1:32">
      <c r="A48">
        <v>378779.07459999999</v>
      </c>
      <c r="B48">
        <v>1204.0206000000001</v>
      </c>
      <c r="AF48" s="14"/>
    </row>
    <row r="49" spans="1:32">
      <c r="A49">
        <v>381138.81939999998</v>
      </c>
      <c r="B49">
        <v>1195.4636</v>
      </c>
      <c r="AF49" s="14"/>
    </row>
    <row r="50" spans="1:32">
      <c r="A50">
        <v>366302.90600000002</v>
      </c>
      <c r="B50">
        <v>1199.3291999999999</v>
      </c>
      <c r="AF50" s="14"/>
    </row>
    <row r="51" spans="1:32">
      <c r="A51">
        <v>374141.70150000002</v>
      </c>
      <c r="B51">
        <v>1170.1214</v>
      </c>
      <c r="AF51" s="14"/>
    </row>
    <row r="52" spans="1:32">
      <c r="A52">
        <v>377924.34269999998</v>
      </c>
      <c r="B52">
        <v>1185.7816</v>
      </c>
      <c r="AF52" s="14"/>
    </row>
    <row r="53" spans="1:32">
      <c r="A53">
        <v>374867.92719999998</v>
      </c>
      <c r="B53">
        <v>1177.2439999999999</v>
      </c>
      <c r="AF53" s="14"/>
    </row>
    <row r="54" spans="1:32">
      <c r="A54">
        <v>374947.85560000001</v>
      </c>
      <c r="B54">
        <v>1177.4009000000001</v>
      </c>
      <c r="AF54" s="14"/>
    </row>
    <row r="55" spans="1:32">
      <c r="A55">
        <v>362322.75559999997</v>
      </c>
      <c r="B55">
        <v>1146.2910999999999</v>
      </c>
      <c r="AF55" s="14"/>
    </row>
    <row r="56" spans="1:32">
      <c r="A56">
        <v>357016.11219999997</v>
      </c>
      <c r="B56">
        <v>1111.7511</v>
      </c>
      <c r="AF56" s="14"/>
    </row>
    <row r="57" spans="1:32">
      <c r="A57">
        <v>361447.30239999999</v>
      </c>
      <c r="B57">
        <v>1124.1732999999999</v>
      </c>
      <c r="AF57" s="14"/>
    </row>
    <row r="58" spans="1:32">
      <c r="A58">
        <v>354813.62729999999</v>
      </c>
      <c r="B58">
        <v>1124.1732999999999</v>
      </c>
      <c r="AF58" s="14"/>
    </row>
    <row r="59" spans="1:32">
      <c r="A59">
        <v>347178.29210000002</v>
      </c>
      <c r="B59">
        <v>1124.1732999999999</v>
      </c>
      <c r="AF59" s="14"/>
    </row>
    <row r="60" spans="1:32">
      <c r="A60">
        <v>349084.8566</v>
      </c>
      <c r="B60">
        <v>1096.4911</v>
      </c>
      <c r="AF60" s="14"/>
    </row>
    <row r="61" spans="1:32">
      <c r="A61">
        <v>350655.63010000001</v>
      </c>
      <c r="B61">
        <v>1070.7755</v>
      </c>
      <c r="AF61" s="14"/>
    </row>
    <row r="62" spans="1:32">
      <c r="A62">
        <v>349218.50439999998</v>
      </c>
      <c r="B62">
        <v>1094.4567</v>
      </c>
      <c r="AF62" s="14"/>
    </row>
    <row r="63" spans="1:32">
      <c r="A63">
        <v>365280.09159999999</v>
      </c>
      <c r="B63">
        <v>1116.8751</v>
      </c>
      <c r="AF63" s="14"/>
    </row>
    <row r="64" spans="1:32">
      <c r="A64">
        <v>362357.33270000003</v>
      </c>
      <c r="B64">
        <v>1143.1559</v>
      </c>
      <c r="AF64" s="14"/>
    </row>
    <row r="65" spans="1:32">
      <c r="A65">
        <v>349341.07520000002</v>
      </c>
      <c r="B65">
        <v>1089.8480999999999</v>
      </c>
      <c r="AF65" s="14"/>
    </row>
    <row r="66" spans="1:32">
      <c r="A66">
        <v>311219.03200000001</v>
      </c>
      <c r="B66">
        <v>986.69780000000003</v>
      </c>
      <c r="AF66" s="14"/>
    </row>
    <row r="67" spans="1:32">
      <c r="A67">
        <v>314128.3884</v>
      </c>
      <c r="B67">
        <v>961.80679999999995</v>
      </c>
      <c r="AF67" s="14"/>
    </row>
    <row r="68" spans="1:32">
      <c r="A68">
        <v>324248.90130000003</v>
      </c>
      <c r="B68">
        <v>1004.6197</v>
      </c>
      <c r="AF68" s="14"/>
    </row>
    <row r="69" spans="1:32">
      <c r="A69">
        <v>318254.27919999999</v>
      </c>
      <c r="B69">
        <v>1002.5621</v>
      </c>
      <c r="AF69" s="14"/>
    </row>
    <row r="70" spans="1:32">
      <c r="A70">
        <v>326793.75380000001</v>
      </c>
      <c r="B70">
        <v>995.4434</v>
      </c>
      <c r="AF70" s="14"/>
    </row>
    <row r="71" spans="1:32">
      <c r="A71">
        <v>329054.11430000002</v>
      </c>
      <c r="B71">
        <v>1012.9281</v>
      </c>
      <c r="AF71" s="14"/>
    </row>
    <row r="72" spans="1:32">
      <c r="A72">
        <v>332694.10340000002</v>
      </c>
      <c r="B72">
        <v>1019.5903</v>
      </c>
      <c r="AF72" s="14"/>
    </row>
    <row r="73" spans="1:32">
      <c r="A73">
        <v>339624.61979999999</v>
      </c>
      <c r="B73">
        <v>1051.7737999999999</v>
      </c>
      <c r="AF73" s="14"/>
    </row>
    <row r="74" spans="1:32">
      <c r="A74">
        <v>339624.61979999999</v>
      </c>
      <c r="B74">
        <v>1063.3413</v>
      </c>
      <c r="AF74" s="14"/>
    </row>
    <row r="75" spans="1:32">
      <c r="A75">
        <v>354510.12599999999</v>
      </c>
      <c r="B75">
        <v>1085.2862</v>
      </c>
      <c r="AF75" s="14"/>
    </row>
    <row r="76" spans="1:32">
      <c r="A76">
        <v>350426.549</v>
      </c>
      <c r="B76">
        <v>1093.0704000000001</v>
      </c>
      <c r="AF76" s="14"/>
    </row>
    <row r="77" spans="1:32">
      <c r="A77">
        <v>354072.70890000003</v>
      </c>
      <c r="B77">
        <v>1112.2594999999999</v>
      </c>
      <c r="AF77" s="14"/>
    </row>
    <row r="78" spans="1:32">
      <c r="A78">
        <v>350423.92190000002</v>
      </c>
      <c r="B78">
        <v>1118.6665</v>
      </c>
      <c r="AF78" s="14"/>
    </row>
    <row r="79" spans="1:32">
      <c r="A79">
        <v>348000.2782</v>
      </c>
      <c r="B79">
        <v>1153.9005</v>
      </c>
      <c r="AF79" s="14"/>
    </row>
    <row r="80" spans="1:32">
      <c r="A80">
        <v>349462.53320000001</v>
      </c>
      <c r="B80">
        <v>1144.4616000000001</v>
      </c>
      <c r="AF80" s="14"/>
    </row>
    <row r="81" spans="1:32">
      <c r="A81">
        <v>342003.57740000001</v>
      </c>
      <c r="B81">
        <v>1189.8492000000001</v>
      </c>
      <c r="AF81" s="14"/>
    </row>
    <row r="82" spans="1:32">
      <c r="A82">
        <v>339956.66470000002</v>
      </c>
      <c r="B82">
        <v>1185.7139999999999</v>
      </c>
      <c r="AF82" s="14"/>
    </row>
    <row r="83" spans="1:32">
      <c r="A83">
        <v>341265.71250000002</v>
      </c>
      <c r="B83">
        <v>1171.5838000000001</v>
      </c>
      <c r="AF83" s="14"/>
    </row>
    <row r="84" spans="1:32">
      <c r="A84">
        <v>331448.05320000002</v>
      </c>
      <c r="B84">
        <v>1164.1101000000001</v>
      </c>
      <c r="AF84" s="14"/>
    </row>
    <row r="85" spans="1:32">
      <c r="A85">
        <v>331493.47440000001</v>
      </c>
      <c r="B85">
        <v>1159.0011999999999</v>
      </c>
      <c r="AF85" s="14"/>
    </row>
    <row r="86" spans="1:32">
      <c r="A86">
        <v>322972.68440000003</v>
      </c>
      <c r="B86">
        <v>1140.4807000000001</v>
      </c>
      <c r="AF86" s="14"/>
    </row>
    <row r="87" spans="1:32">
      <c r="A87">
        <v>313034.03009999997</v>
      </c>
      <c r="B87">
        <v>1087.2786000000001</v>
      </c>
      <c r="AF87" s="14"/>
    </row>
    <row r="88" spans="1:32">
      <c r="A88">
        <v>308823.52639999997</v>
      </c>
      <c r="B88">
        <v>1145.6705999999999</v>
      </c>
      <c r="AF88" s="14"/>
    </row>
    <row r="89" spans="1:32">
      <c r="A89">
        <v>307143.99050000001</v>
      </c>
      <c r="B89">
        <v>1161.8821</v>
      </c>
      <c r="AF89" s="14"/>
    </row>
    <row r="90" spans="1:32">
      <c r="A90">
        <v>300539.47460000002</v>
      </c>
      <c r="B90">
        <v>1138.2961</v>
      </c>
      <c r="AF90" s="14"/>
    </row>
    <row r="91" spans="1:32">
      <c r="A91">
        <v>294126.10879999999</v>
      </c>
      <c r="B91">
        <v>1097.5191</v>
      </c>
      <c r="AF91" s="14"/>
    </row>
    <row r="92" spans="1:32">
      <c r="A92">
        <v>289260.85930000001</v>
      </c>
      <c r="B92">
        <v>1123.7212</v>
      </c>
      <c r="AF92" s="14"/>
    </row>
    <row r="93" spans="1:32">
      <c r="A93">
        <v>295108.51040000003</v>
      </c>
      <c r="B93">
        <v>1142.6427000000001</v>
      </c>
      <c r="AF93" s="14"/>
    </row>
    <row r="94" spans="1:32">
      <c r="A94">
        <v>289041.42259999999</v>
      </c>
      <c r="B94">
        <v>1182.5016000000001</v>
      </c>
      <c r="AF94" s="14"/>
    </row>
    <row r="95" spans="1:32">
      <c r="A95">
        <v>289041.42259999999</v>
      </c>
      <c r="B95">
        <v>1191.9897000000001</v>
      </c>
      <c r="AF95" s="14"/>
    </row>
    <row r="96" spans="1:32">
      <c r="A96">
        <v>289041.42259999999</v>
      </c>
      <c r="B96">
        <v>1191.9897000000001</v>
      </c>
      <c r="AF96" s="14"/>
    </row>
    <row r="97" spans="1:32">
      <c r="A97">
        <v>289041.42259999999</v>
      </c>
      <c r="B97">
        <v>1165.8087</v>
      </c>
      <c r="AF97" s="14"/>
    </row>
    <row r="98" spans="1:32">
      <c r="A98">
        <v>283377.17509999999</v>
      </c>
      <c r="B98">
        <v>1179.2147</v>
      </c>
      <c r="AF98" s="14"/>
    </row>
    <row r="99" spans="1:32">
      <c r="A99">
        <v>282346.10119999998</v>
      </c>
      <c r="B99">
        <v>1161.8689999999999</v>
      </c>
      <c r="AF99" s="14"/>
    </row>
    <row r="100" spans="1:32">
      <c r="A100">
        <v>279954.44390000001</v>
      </c>
      <c r="B100">
        <v>1155.3291999999999</v>
      </c>
      <c r="AF100" s="14"/>
    </row>
    <row r="101" spans="1:32">
      <c r="A101">
        <v>283743.02069999999</v>
      </c>
      <c r="B101">
        <v>1143.9893</v>
      </c>
      <c r="AF101" s="14"/>
    </row>
    <row r="102" spans="1:32">
      <c r="A102">
        <v>277759.84759999998</v>
      </c>
      <c r="B102">
        <v>1149.6992</v>
      </c>
      <c r="AF102" s="14"/>
    </row>
    <row r="103" spans="1:32">
      <c r="A103">
        <v>293138.33350000001</v>
      </c>
      <c r="B103">
        <v>1154.0918999999999</v>
      </c>
      <c r="AF103" s="14"/>
    </row>
    <row r="104" spans="1:32">
      <c r="A104">
        <v>292654.27590000001</v>
      </c>
      <c r="B104">
        <v>1192.0152</v>
      </c>
      <c r="AF104" s="14"/>
    </row>
    <row r="105" spans="1:32">
      <c r="A105">
        <v>279195.15350000001</v>
      </c>
      <c r="B105">
        <v>1244.7353000000001</v>
      </c>
      <c r="AF105" s="14"/>
    </row>
    <row r="106" spans="1:32">
      <c r="A106">
        <v>279195.15350000001</v>
      </c>
      <c r="B106">
        <v>1358.4368999999999</v>
      </c>
      <c r="AF106" s="14"/>
    </row>
    <row r="107" spans="1:32">
      <c r="A107">
        <v>276218.19099999999</v>
      </c>
      <c r="B107">
        <v>1358.4368999999999</v>
      </c>
      <c r="AF107" s="14"/>
    </row>
    <row r="108" spans="1:32">
      <c r="A108">
        <v>276218.19099999999</v>
      </c>
      <c r="B108">
        <v>1358.4368999999999</v>
      </c>
      <c r="AF108" s="14"/>
    </row>
    <row r="109" spans="1:32">
      <c r="A109">
        <v>268010.65509999997</v>
      </c>
      <c r="B109">
        <v>1351.5652</v>
      </c>
      <c r="AF109" s="14"/>
    </row>
    <row r="110" spans="1:32">
      <c r="A110">
        <v>270879.4105</v>
      </c>
      <c r="B110">
        <v>1333.0748000000001</v>
      </c>
      <c r="AF110" s="14"/>
    </row>
    <row r="111" spans="1:32">
      <c r="A111">
        <v>267399.00439999998</v>
      </c>
      <c r="B111">
        <v>1283.2097000000001</v>
      </c>
      <c r="AF111" s="14"/>
    </row>
    <row r="112" spans="1:32">
      <c r="A112">
        <v>267399.00439999998</v>
      </c>
      <c r="B112">
        <v>1245.6402</v>
      </c>
      <c r="AF112" s="14"/>
    </row>
    <row r="113" spans="1:32">
      <c r="A113">
        <v>259626.67310000001</v>
      </c>
      <c r="B113">
        <v>1245.6402</v>
      </c>
      <c r="AF113" s="14"/>
    </row>
    <row r="114" spans="1:32">
      <c r="A114">
        <v>262051.5839</v>
      </c>
      <c r="B114">
        <v>1229.0762999999999</v>
      </c>
      <c r="AF114" s="14"/>
    </row>
    <row r="115" spans="1:32">
      <c r="A115">
        <v>266560.82179999998</v>
      </c>
      <c r="B115">
        <v>1257.0311999999999</v>
      </c>
      <c r="AF115" s="14"/>
    </row>
    <row r="116" spans="1:32">
      <c r="A116">
        <v>260329.9999</v>
      </c>
      <c r="B116">
        <v>1236.4160999999999</v>
      </c>
      <c r="AF116" s="14"/>
    </row>
    <row r="117" spans="1:32">
      <c r="A117">
        <v>259710.85949999999</v>
      </c>
      <c r="B117">
        <v>1259.1851999999999</v>
      </c>
      <c r="AF117" s="14"/>
    </row>
    <row r="118" spans="1:32">
      <c r="A118">
        <v>258147.10190000001</v>
      </c>
      <c r="B118">
        <v>1256.8964000000001</v>
      </c>
      <c r="AF118" s="14"/>
    </row>
    <row r="119" spans="1:32">
      <c r="A119">
        <v>255394.54459999999</v>
      </c>
      <c r="B119">
        <v>1249.5886</v>
      </c>
      <c r="AF119" s="14"/>
    </row>
    <row r="120" spans="1:32">
      <c r="A120">
        <v>249702.02549999999</v>
      </c>
      <c r="B120">
        <v>1243.7179000000001</v>
      </c>
      <c r="AF120" s="14"/>
    </row>
    <row r="121" spans="1:32">
      <c r="A121">
        <v>255320.1496</v>
      </c>
      <c r="B121">
        <v>1234.8498999999999</v>
      </c>
      <c r="AF121" s="14"/>
    </row>
    <row r="122" spans="1:32">
      <c r="A122">
        <v>244762.46840000001</v>
      </c>
      <c r="B122">
        <v>1189.6735000000001</v>
      </c>
      <c r="AF122" s="14"/>
    </row>
    <row r="123" spans="1:32">
      <c r="A123">
        <v>239640.11670000001</v>
      </c>
      <c r="B123">
        <v>1183.5556999999999</v>
      </c>
      <c r="AF123" s="14"/>
    </row>
    <row r="124" spans="1:32">
      <c r="A124">
        <v>250698.85010000001</v>
      </c>
      <c r="B124">
        <v>1186.0032000000001</v>
      </c>
      <c r="AF124" s="14"/>
    </row>
    <row r="125" spans="1:32">
      <c r="A125">
        <v>256866.7942</v>
      </c>
      <c r="B125">
        <v>1148.6677999999999</v>
      </c>
      <c r="AF125" s="14"/>
    </row>
    <row r="126" spans="1:32">
      <c r="A126">
        <v>255708.7506</v>
      </c>
      <c r="B126">
        <v>1143.7750000000001</v>
      </c>
      <c r="AF126" s="14"/>
    </row>
    <row r="127" spans="1:32">
      <c r="A127">
        <v>256693.97210000001</v>
      </c>
      <c r="B127">
        <v>1143.7750000000001</v>
      </c>
      <c r="AF127" s="14"/>
    </row>
    <row r="128" spans="1:32">
      <c r="A128">
        <v>252529.23910000001</v>
      </c>
      <c r="B128">
        <v>1123.5726</v>
      </c>
      <c r="AF128" s="14"/>
    </row>
    <row r="129" spans="1:32">
      <c r="A129">
        <v>254801.7041</v>
      </c>
      <c r="B129">
        <v>1136.1932999999999</v>
      </c>
      <c r="AF129" s="14"/>
    </row>
    <row r="130" spans="1:32">
      <c r="A130">
        <v>249386.7763</v>
      </c>
      <c r="B130">
        <v>1148.7421999999999</v>
      </c>
      <c r="AF130" s="14"/>
    </row>
    <row r="131" spans="1:32">
      <c r="A131">
        <v>244210.8217</v>
      </c>
      <c r="B131">
        <v>1132.2465999999999</v>
      </c>
      <c r="AF131" s="14"/>
    </row>
    <row r="132" spans="1:32">
      <c r="A132">
        <v>247953.9553</v>
      </c>
      <c r="B132">
        <v>1160.1370999999999</v>
      </c>
      <c r="AF132" s="14"/>
    </row>
    <row r="133" spans="1:32">
      <c r="A133">
        <v>243568.66639999999</v>
      </c>
      <c r="B133">
        <v>1149.3556000000001</v>
      </c>
      <c r="AF133" s="14"/>
    </row>
    <row r="134" spans="1:32">
      <c r="A134">
        <v>224574.46710000001</v>
      </c>
      <c r="B134">
        <v>1148.2815000000001</v>
      </c>
      <c r="AF134" s="14"/>
    </row>
    <row r="135" spans="1:32">
      <c r="A135">
        <v>214743.4327</v>
      </c>
      <c r="B135">
        <v>1125.3951</v>
      </c>
      <c r="AF135" s="14"/>
    </row>
    <row r="136" spans="1:32">
      <c r="A136">
        <v>212288.80960000001</v>
      </c>
      <c r="B136">
        <v>1086.8278</v>
      </c>
      <c r="AF136" s="14"/>
    </row>
    <row r="137" spans="1:32">
      <c r="A137">
        <v>228724.02470000001</v>
      </c>
      <c r="B137">
        <v>1101.0075999999999</v>
      </c>
      <c r="AF137" s="14"/>
    </row>
    <row r="138" spans="1:32">
      <c r="A138">
        <v>242951.03510000001</v>
      </c>
      <c r="B138">
        <v>1096.1149</v>
      </c>
      <c r="AF138" s="14"/>
    </row>
    <row r="139" spans="1:32">
      <c r="A139">
        <v>241091.73680000001</v>
      </c>
      <c r="B139">
        <v>1112.5494000000001</v>
      </c>
      <c r="AF139" s="14"/>
    </row>
    <row r="140" spans="1:32">
      <c r="A140">
        <v>235851.8964</v>
      </c>
      <c r="B140">
        <v>1100.1944000000001</v>
      </c>
      <c r="AF140" s="14"/>
    </row>
    <row r="141" spans="1:32">
      <c r="A141">
        <v>240484.92989999999</v>
      </c>
      <c r="B141">
        <v>1100.825</v>
      </c>
      <c r="AF141" s="14"/>
    </row>
    <row r="142" spans="1:32">
      <c r="A142">
        <v>238024.52299999999</v>
      </c>
      <c r="B142">
        <v>1099.9534000000001</v>
      </c>
      <c r="AF142" s="14"/>
    </row>
    <row r="143" spans="1:32">
      <c r="A143">
        <v>246595.47380000001</v>
      </c>
      <c r="B143">
        <v>1212.6312</v>
      </c>
      <c r="AF143" s="14"/>
    </row>
    <row r="144" spans="1:32">
      <c r="A144">
        <v>249032.83059999999</v>
      </c>
      <c r="B144">
        <v>1203.4358999999999</v>
      </c>
      <c r="AF144" s="14"/>
    </row>
    <row r="145" spans="1:32">
      <c r="A145">
        <v>241570.0006</v>
      </c>
      <c r="B145">
        <v>1169.0201999999999</v>
      </c>
      <c r="AF145" s="14"/>
    </row>
    <row r="146" spans="1:32">
      <c r="A146">
        <v>231932.60140000001</v>
      </c>
      <c r="B146">
        <v>1155.1982</v>
      </c>
      <c r="AF146" s="14"/>
    </row>
    <row r="147" spans="1:32">
      <c r="A147">
        <v>227462.3205</v>
      </c>
      <c r="B147">
        <v>1129.0496000000001</v>
      </c>
      <c r="AF147" s="14"/>
    </row>
    <row r="148" spans="1:32">
      <c r="A148">
        <v>225135.33199999999</v>
      </c>
      <c r="B148">
        <v>1134.4170999999999</v>
      </c>
      <c r="AF148" s="14"/>
    </row>
    <row r="149" spans="1:32">
      <c r="A149">
        <v>224348.49780000001</v>
      </c>
      <c r="B149">
        <v>1168.1032</v>
      </c>
      <c r="AF149" s="14"/>
    </row>
    <row r="150" spans="1:32">
      <c r="A150">
        <v>226131.31709999999</v>
      </c>
      <c r="B150">
        <v>1155.0160000000001</v>
      </c>
      <c r="AF150" s="14"/>
    </row>
    <row r="151" spans="1:32">
      <c r="A151">
        <v>226680.4486</v>
      </c>
      <c r="B151">
        <v>1140.1968999999999</v>
      </c>
      <c r="AF151" s="14"/>
    </row>
    <row r="152" spans="1:32">
      <c r="A152">
        <v>223192.87839999999</v>
      </c>
      <c r="B152">
        <v>1114.0533</v>
      </c>
      <c r="AF152" s="14"/>
    </row>
    <row r="153" spans="1:32">
      <c r="A153">
        <v>224676.6176</v>
      </c>
      <c r="B153">
        <v>1120.7520999999999</v>
      </c>
      <c r="AF153" s="14"/>
    </row>
    <row r="154" spans="1:32">
      <c r="A154">
        <v>225460.72769999999</v>
      </c>
      <c r="B154">
        <v>1114.7878000000001</v>
      </c>
      <c r="AF154" s="14"/>
    </row>
    <row r="155" spans="1:32">
      <c r="A155">
        <v>233364.22700000001</v>
      </c>
      <c r="B155">
        <v>1105.2506000000001</v>
      </c>
      <c r="AF155" s="14"/>
    </row>
    <row r="156" spans="1:32">
      <c r="A156">
        <v>233322.9767</v>
      </c>
      <c r="B156">
        <v>1083.5119</v>
      </c>
      <c r="AF156" s="14"/>
    </row>
    <row r="157" spans="1:32">
      <c r="A157">
        <v>230786.81820000001</v>
      </c>
      <c r="B157">
        <v>1044.5156999999999</v>
      </c>
      <c r="AF157" s="14"/>
    </row>
    <row r="158" spans="1:32">
      <c r="A158">
        <v>225191.71660000001</v>
      </c>
      <c r="B158">
        <v>1078.6212</v>
      </c>
      <c r="AF158" s="14"/>
    </row>
    <row r="159" spans="1:32">
      <c r="A159">
        <v>227827.36919999999</v>
      </c>
      <c r="B159">
        <v>1065.3496</v>
      </c>
      <c r="AF159" s="14"/>
    </row>
    <row r="160" spans="1:32">
      <c r="A160">
        <v>219081.40229999999</v>
      </c>
      <c r="B160">
        <v>1059.8751999999999</v>
      </c>
      <c r="AF160" s="14"/>
    </row>
    <row r="161" spans="1:32">
      <c r="A161">
        <v>218865.4601</v>
      </c>
      <c r="B161">
        <v>1050.3151</v>
      </c>
      <c r="AF161" s="14"/>
    </row>
    <row r="162" spans="1:32">
      <c r="A162">
        <v>219667.50099999999</v>
      </c>
      <c r="B162">
        <v>1110.8128999999999</v>
      </c>
      <c r="AF162" s="14"/>
    </row>
    <row r="163" spans="1:32">
      <c r="A163">
        <v>222763.77590000001</v>
      </c>
      <c r="B163">
        <v>1077.0174999999999</v>
      </c>
      <c r="AF163" s="14"/>
    </row>
    <row r="164" spans="1:32">
      <c r="A164">
        <v>217710.72949999999</v>
      </c>
      <c r="B164">
        <v>1244.8512000000001</v>
      </c>
    </row>
    <row r="165" spans="1:32">
      <c r="A165">
        <v>217853.06649999999</v>
      </c>
      <c r="B165">
        <v>1243.9948999999999</v>
      </c>
    </row>
    <row r="166" spans="1:32">
      <c r="A166">
        <v>215590.2274</v>
      </c>
      <c r="B166">
        <v>1300.1251999999999</v>
      </c>
    </row>
    <row r="167" spans="1:32">
      <c r="A167">
        <v>215590.2274</v>
      </c>
      <c r="B167">
        <v>1249.1867</v>
      </c>
    </row>
    <row r="168" spans="1:32">
      <c r="A168">
        <v>216239.24909999999</v>
      </c>
      <c r="B168">
        <v>1207.5664999999999</v>
      </c>
    </row>
    <row r="169" spans="1:32">
      <c r="A169">
        <v>220865.4706</v>
      </c>
      <c r="B169">
        <v>1207.4912999999999</v>
      </c>
    </row>
    <row r="170" spans="1:32">
      <c r="A170">
        <v>228370.42060000001</v>
      </c>
      <c r="B170">
        <v>1246.2982</v>
      </c>
    </row>
    <row r="171" spans="1:32">
      <c r="A171">
        <v>227503.2009</v>
      </c>
      <c r="B171">
        <v>1177.0500999999999</v>
      </c>
    </row>
    <row r="172" spans="1:32">
      <c r="A172">
        <v>234210.10329999999</v>
      </c>
      <c r="B172">
        <v>1224.8407</v>
      </c>
    </row>
    <row r="173" spans="1:32">
      <c r="A173">
        <v>229415.1341</v>
      </c>
      <c r="B173">
        <v>1202.6579999999999</v>
      </c>
    </row>
    <row r="174" spans="1:32">
      <c r="A174">
        <v>223925.56030000001</v>
      </c>
      <c r="B174">
        <v>1172.8903</v>
      </c>
    </row>
    <row r="175" spans="1:32">
      <c r="A175">
        <v>220008.06280000001</v>
      </c>
      <c r="B175">
        <v>1138.7752</v>
      </c>
    </row>
    <row r="176" spans="1:32">
      <c r="A176">
        <v>220192.20939999999</v>
      </c>
      <c r="B176">
        <v>1151.4675999999999</v>
      </c>
    </row>
    <row r="177" spans="1:2">
      <c r="A177">
        <v>220202.44320000001</v>
      </c>
      <c r="B177">
        <v>1230.3634999999999</v>
      </c>
    </row>
    <row r="178" spans="1:2">
      <c r="A178">
        <v>222393.94649999999</v>
      </c>
      <c r="B178">
        <v>1234.1006</v>
      </c>
    </row>
    <row r="179" spans="1:2">
      <c r="A179">
        <v>219883.75580000001</v>
      </c>
      <c r="B179">
        <v>1299.6545000000001</v>
      </c>
    </row>
    <row r="180" spans="1:2">
      <c r="A180">
        <v>222698.71799999999</v>
      </c>
      <c r="B180">
        <v>1448.9958999999999</v>
      </c>
    </row>
    <row r="181" spans="1:2">
      <c r="A181">
        <v>225690.44940000001</v>
      </c>
      <c r="B181">
        <v>1503.8200999999999</v>
      </c>
    </row>
    <row r="182" spans="1:2">
      <c r="A182">
        <v>223445.5447</v>
      </c>
      <c r="B182">
        <v>1503.8200999999999</v>
      </c>
    </row>
    <row r="183" spans="1:2">
      <c r="A183">
        <v>224092.18969999999</v>
      </c>
      <c r="B183">
        <v>1503.8200999999999</v>
      </c>
    </row>
    <row r="184" spans="1:2">
      <c r="A184">
        <v>224092.18969999999</v>
      </c>
      <c r="B184">
        <v>1503.8200999999999</v>
      </c>
    </row>
    <row r="185" spans="1:2">
      <c r="A185">
        <v>224092.18969999999</v>
      </c>
      <c r="B185">
        <v>1503.8200999999999</v>
      </c>
    </row>
    <row r="186" spans="1:2">
      <c r="A186">
        <v>224092.18969999999</v>
      </c>
      <c r="B186">
        <v>1503.8200999999999</v>
      </c>
    </row>
    <row r="187" spans="1:2">
      <c r="A187">
        <v>224092.18969999999</v>
      </c>
      <c r="B187">
        <v>1503.8200999999999</v>
      </c>
    </row>
    <row r="188" spans="1:2">
      <c r="A188">
        <v>215564.625</v>
      </c>
      <c r="B188">
        <v>1503.8200999999999</v>
      </c>
    </row>
    <row r="189" spans="1:2">
      <c r="A189">
        <v>208400.75159999999</v>
      </c>
      <c r="B189">
        <v>1342.0309999999999</v>
      </c>
    </row>
    <row r="190" spans="1:2">
      <c r="A190">
        <v>216484.0018</v>
      </c>
      <c r="B190">
        <v>1211.5510999999999</v>
      </c>
    </row>
    <row r="191" spans="1:2">
      <c r="A191">
        <v>218759.69579999999</v>
      </c>
      <c r="B191">
        <v>1217.9083000000001</v>
      </c>
    </row>
    <row r="192" spans="1:2">
      <c r="A192">
        <v>222723.83929999999</v>
      </c>
      <c r="B192">
        <v>1247.057</v>
      </c>
    </row>
    <row r="193" spans="1:2">
      <c r="A193">
        <v>220216.05710000001</v>
      </c>
      <c r="B193">
        <v>1200.6282000000001</v>
      </c>
    </row>
    <row r="194" spans="1:2">
      <c r="A194">
        <v>228694.20600000001</v>
      </c>
      <c r="B194">
        <v>1209.4051999999999</v>
      </c>
    </row>
    <row r="195" spans="1:2">
      <c r="A195">
        <v>228960.3922</v>
      </c>
      <c r="B195">
        <v>1188.0709999999999</v>
      </c>
    </row>
    <row r="196" spans="1:2">
      <c r="A196">
        <v>229493.12880000001</v>
      </c>
      <c r="B196">
        <v>1188.7596000000001</v>
      </c>
    </row>
    <row r="197" spans="1:2">
      <c r="A197">
        <v>230103.45329999999</v>
      </c>
      <c r="B197">
        <v>1214.2437</v>
      </c>
    </row>
    <row r="198" spans="1:2">
      <c r="A198">
        <v>232059.90710000001</v>
      </c>
      <c r="B198">
        <v>1209.9867999999999</v>
      </c>
    </row>
    <row r="199" spans="1:2">
      <c r="A199">
        <v>235797.62530000001</v>
      </c>
      <c r="B199">
        <v>1207.7179000000001</v>
      </c>
    </row>
    <row r="200" spans="1:2">
      <c r="A200">
        <v>243069.6593</v>
      </c>
      <c r="B200">
        <v>1220.1699000000001</v>
      </c>
    </row>
    <row r="201" spans="1:2">
      <c r="A201">
        <v>243078.4737</v>
      </c>
      <c r="B201">
        <v>1210.2751000000001</v>
      </c>
    </row>
    <row r="202" spans="1:2">
      <c r="A202">
        <v>241928.8953</v>
      </c>
      <c r="B202">
        <v>1193.3329000000001</v>
      </c>
    </row>
    <row r="203" spans="1:2">
      <c r="A203">
        <v>239197.06039999999</v>
      </c>
      <c r="B203">
        <v>1191.3388</v>
      </c>
    </row>
    <row r="204" spans="1:2">
      <c r="A204">
        <v>238284.73860000001</v>
      </c>
      <c r="B204">
        <v>1180.4177</v>
      </c>
    </row>
    <row r="205" spans="1:2">
      <c r="A205">
        <v>235619.1851</v>
      </c>
      <c r="B205">
        <v>1187.8885</v>
      </c>
    </row>
    <row r="206" spans="1:2">
      <c r="A206">
        <v>232029.07629999999</v>
      </c>
      <c r="B206">
        <v>1175.8212000000001</v>
      </c>
    </row>
    <row r="207" spans="1:2">
      <c r="A207">
        <v>222928.60250000001</v>
      </c>
      <c r="B207">
        <v>1175.8212000000001</v>
      </c>
    </row>
    <row r="208" spans="1:2">
      <c r="A208">
        <v>222928.60250000001</v>
      </c>
      <c r="B208">
        <v>1130.9655</v>
      </c>
    </row>
    <row r="209" spans="1:2">
      <c r="A209">
        <v>223121.23180000001</v>
      </c>
      <c r="B209">
        <v>1125.7342000000001</v>
      </c>
    </row>
    <row r="210" spans="1:2">
      <c r="A210">
        <v>223160.17170000001</v>
      </c>
      <c r="B210">
        <v>1150.0606</v>
      </c>
    </row>
    <row r="211" spans="1:2">
      <c r="A211">
        <v>221960.36319999999</v>
      </c>
      <c r="B211">
        <v>1127.2070000000001</v>
      </c>
    </row>
    <row r="212" spans="1:2">
      <c r="A212">
        <v>219144.5821</v>
      </c>
      <c r="B212">
        <v>1122.4452000000001</v>
      </c>
    </row>
    <row r="213" spans="1:2">
      <c r="A213">
        <v>218367.79930000001</v>
      </c>
      <c r="B213">
        <v>1134.6918000000001</v>
      </c>
    </row>
    <row r="214" spans="1:2">
      <c r="A214">
        <v>218261.02</v>
      </c>
      <c r="B214">
        <v>1131.9974999999999</v>
      </c>
    </row>
    <row r="215" spans="1:2">
      <c r="A215">
        <v>223990.71049999999</v>
      </c>
      <c r="B215">
        <v>1125.8361</v>
      </c>
    </row>
    <row r="216" spans="1:2">
      <c r="A216">
        <v>222449.5197</v>
      </c>
      <c r="B216">
        <v>1118.6015</v>
      </c>
    </row>
    <row r="217" spans="1:2">
      <c r="A217">
        <v>222875.17249999999</v>
      </c>
      <c r="B217">
        <v>1154.8996999999999</v>
      </c>
    </row>
    <row r="218" spans="1:2">
      <c r="A218">
        <v>236077.285</v>
      </c>
      <c r="B218">
        <v>1132.2067</v>
      </c>
    </row>
    <row r="219" spans="1:2">
      <c r="A219">
        <v>234880.37609999999</v>
      </c>
      <c r="B219">
        <v>1151.3924</v>
      </c>
    </row>
    <row r="220" spans="1:2">
      <c r="A220">
        <v>236571.99549999999</v>
      </c>
      <c r="B220">
        <v>1142.7579000000001</v>
      </c>
    </row>
    <row r="221" spans="1:2">
      <c r="A221">
        <v>242819.70759999999</v>
      </c>
      <c r="B221">
        <v>1150.1017999999999</v>
      </c>
    </row>
    <row r="222" spans="1:2">
      <c r="A222">
        <v>249281.08480000001</v>
      </c>
      <c r="B222">
        <v>1135.1753000000001</v>
      </c>
    </row>
    <row r="223" spans="1:2">
      <c r="A223">
        <v>243760.6991</v>
      </c>
      <c r="B223">
        <v>1123.0749000000001</v>
      </c>
    </row>
    <row r="224" spans="1:2">
      <c r="A224">
        <v>241959.73269999999</v>
      </c>
      <c r="B224">
        <v>1078.5536</v>
      </c>
    </row>
    <row r="225" spans="1:2">
      <c r="A225">
        <v>247230.39720000001</v>
      </c>
      <c r="B225">
        <v>1093.3253</v>
      </c>
    </row>
    <row r="226" spans="1:2">
      <c r="A226">
        <v>249594.82</v>
      </c>
      <c r="B226">
        <v>1087.4383</v>
      </c>
    </row>
    <row r="227" spans="1:2">
      <c r="A227">
        <v>242358.96799999999</v>
      </c>
      <c r="B227">
        <v>1051.952</v>
      </c>
    </row>
    <row r="228" spans="1:2">
      <c r="A228">
        <v>232089.12520000001</v>
      </c>
      <c r="B228">
        <v>983.11490000000003</v>
      </c>
    </row>
    <row r="229" spans="1:2">
      <c r="A229">
        <v>236557.00599999999</v>
      </c>
      <c r="B229">
        <v>1020.1503</v>
      </c>
    </row>
    <row r="230" spans="1:2">
      <c r="A230">
        <v>237999.80160000001</v>
      </c>
      <c r="B230">
        <v>1038.8194000000001</v>
      </c>
    </row>
    <row r="231" spans="1:2">
      <c r="A231">
        <v>235024.46549999999</v>
      </c>
      <c r="B231">
        <v>1038.8194000000001</v>
      </c>
    </row>
    <row r="232" spans="1:2">
      <c r="A232">
        <v>227217.27979999999</v>
      </c>
      <c r="B232">
        <v>1038.8194000000001</v>
      </c>
    </row>
    <row r="233" spans="1:2">
      <c r="A233">
        <v>214042.31400000001</v>
      </c>
      <c r="B233">
        <v>937.42899999999997</v>
      </c>
    </row>
    <row r="234" spans="1:2">
      <c r="A234">
        <v>213679.38630000001</v>
      </c>
      <c r="B234">
        <v>886.45630000000006</v>
      </c>
    </row>
    <row r="235" spans="1:2">
      <c r="A235">
        <v>213262.28450000001</v>
      </c>
      <c r="B235">
        <v>801.53629999999998</v>
      </c>
    </row>
    <row r="236" spans="1:2">
      <c r="A236">
        <v>229601.1188</v>
      </c>
      <c r="B236">
        <v>884.06110000000001</v>
      </c>
    </row>
    <row r="237" spans="1:2">
      <c r="A237">
        <v>230062.03719999999</v>
      </c>
      <c r="B237">
        <v>926.55020000000002</v>
      </c>
    </row>
    <row r="238" spans="1:2">
      <c r="A238">
        <v>233898.82250000001</v>
      </c>
      <c r="B238">
        <v>944.37300000000005</v>
      </c>
    </row>
    <row r="239" spans="1:2">
      <c r="A239">
        <v>234639.76519999999</v>
      </c>
      <c r="B239">
        <v>967.23180000000002</v>
      </c>
    </row>
    <row r="240" spans="1:2">
      <c r="A240">
        <v>228718.89009999999</v>
      </c>
      <c r="B240">
        <v>949.41319999999996</v>
      </c>
    </row>
    <row r="241" spans="1:2">
      <c r="A241">
        <v>230197.929</v>
      </c>
      <c r="B241">
        <v>945.33669999999995</v>
      </c>
    </row>
    <row r="242" spans="1:2">
      <c r="A242">
        <v>230798.09760000001</v>
      </c>
      <c r="B242">
        <v>911.33</v>
      </c>
    </row>
    <row r="243" spans="1:2">
      <c r="A243">
        <v>228504.51329999999</v>
      </c>
      <c r="B243">
        <v>917.46640000000002</v>
      </c>
    </row>
    <row r="244" spans="1:2">
      <c r="A244">
        <v>230945.943</v>
      </c>
      <c r="B244">
        <v>934.57150000000001</v>
      </c>
    </row>
    <row r="245" spans="1:2">
      <c r="A245">
        <v>230205.84529999999</v>
      </c>
      <c r="B245">
        <v>980.32830000000001</v>
      </c>
    </row>
    <row r="246" spans="1:2">
      <c r="A246">
        <v>228736.61619999999</v>
      </c>
      <c r="B246">
        <v>972.85889999999995</v>
      </c>
    </row>
    <row r="247" spans="1:2">
      <c r="A247">
        <v>230000.90239999999</v>
      </c>
      <c r="B247">
        <v>1010.3787</v>
      </c>
    </row>
    <row r="248" spans="1:2">
      <c r="A248">
        <v>230376.26749999999</v>
      </c>
      <c r="B248">
        <v>1025.3801000000001</v>
      </c>
    </row>
    <row r="249" spans="1:2">
      <c r="A249">
        <v>230559.17290000001</v>
      </c>
      <c r="B249">
        <v>1007.8244</v>
      </c>
    </row>
    <row r="250" spans="1:2">
      <c r="A250">
        <v>230559.17290000001</v>
      </c>
      <c r="B250">
        <v>1007.8244</v>
      </c>
    </row>
    <row r="251" spans="1:2">
      <c r="A251">
        <v>229441.6925</v>
      </c>
      <c r="B251">
        <v>1058.7761</v>
      </c>
    </row>
    <row r="252" spans="1:2">
      <c r="A252">
        <v>229441.6925</v>
      </c>
      <c r="B252">
        <v>1056.4426000000001</v>
      </c>
    </row>
  </sheetData>
  <phoneticPr fontId="1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PricesH"/>
  <dimension ref="A1:AD252"/>
  <sheetViews>
    <sheetView topLeftCell="B1" workbookViewId="0">
      <selection activeCell="A4" sqref="A4"/>
    </sheetView>
  </sheetViews>
  <sheetFormatPr baseColWidth="10" defaultColWidth="8.83203125" defaultRowHeight="15"/>
  <sheetData>
    <row r="1" spans="1:30">
      <c r="A1" s="10" t="s">
        <v>382</v>
      </c>
    </row>
    <row r="3" spans="1:30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0">
      <c r="A4" t="e">
        <f ca="1">_xll.BDH(A3 &amp; " EQUITY","PX_LAST",SD,ED,"Dts=H","FX=" &amp; CURRENCY,calCODE,dayCODE,"PER=" &amp; PERIODICITY,"cols=1;rows=249")</f>
        <v>#NAME?</v>
      </c>
      <c r="B4" t="e">
        <f ca="1">_xll.BDH(B3 &amp; " EQUITY","PX_LAST",SD,ED,"Dts=H","FX=" &amp; CURRENCY,calCODE,dayCODE,"PER=" &amp; PERIODICITY,"cols=1;rows=249")</f>
        <v>#NAME?</v>
      </c>
      <c r="C4" t="e">
        <f ca="1">_xll.BDH(C3 &amp; " EQUITY","PX_LAST",SD,ED,"Dts=H","FX=" &amp; CURRENCY,calCODE,dayCODE,"PER=" &amp; PERIODICITY)</f>
        <v>#NAME?</v>
      </c>
      <c r="D4" t="e">
        <f ca="1">_xll.BDH(D3 &amp; " EQUITY","PX_LAST",SD,ED,"Dts=H","FX=" &amp; CURRENCY,calCODE,dayCODE,"PER=" &amp; PERIODICITY)</f>
        <v>#NAME?</v>
      </c>
      <c r="E4" t="e">
        <f ca="1">_xll.BDH(E3 &amp; " EQUITY","PX_LAST",SD,ED,"Dts=H","FX=" &amp; CURRENCY,calCODE,dayCODE,"PER=" &amp; PERIODICITY)</f>
        <v>#NAME?</v>
      </c>
      <c r="F4" t="e">
        <f ca="1">_xll.BDH(F3 &amp; " EQUITY","PX_LAST",SD,ED,"Dts=H","FX=" &amp; CURRENCY,calCODE,dayCODE,"PER=" &amp; PERIODICITY)</f>
        <v>#NAME?</v>
      </c>
      <c r="G4" t="e">
        <f ca="1">_xll.BDH(G3 &amp; " EQUITY","PX_LAST",SD,ED,"Dts=H","FX=" &amp; CURRENCY,calCODE,dayCODE,"PER=" &amp; PERIODICITY)</f>
        <v>#NAME?</v>
      </c>
      <c r="H4" t="e">
        <f ca="1">_xll.BDH(H3 &amp; " EQUITY","PX_LAST",SD,ED,"Dts=H","FX=" &amp; CURRENCY,calCODE,dayCODE,"PER=" &amp; PERIODICITY)</f>
        <v>#NAME?</v>
      </c>
      <c r="I4" t="e">
        <f ca="1">_xll.BDH(I3 &amp; " EQUITY","PX_LAST",SD,ED,"Dts=H","FX=" &amp; CURRENCY,calCODE,dayCODE,"PER=" &amp; PERIODICITY)</f>
        <v>#NAME?</v>
      </c>
      <c r="J4" t="e">
        <f ca="1">_xll.BDH(J3 &amp; " EQUITY","PX_LAST",SD,ED,"Dts=H","FX=" &amp; CURRENCY,calCODE,dayCODE,"PER=" &amp; PERIODICITY)</f>
        <v>#NAME?</v>
      </c>
      <c r="K4" t="e">
        <f ca="1">_xll.BDH(K3 &amp; " EQUITY","PX_LAST",SD,ED,"Dts=H","FX=" &amp; CURRENCY,calCODE,dayCODE,"PER=" &amp; PERIODICITY)</f>
        <v>#NAME?</v>
      </c>
      <c r="L4" t="e">
        <f ca="1">_xll.BDH(L3 &amp; " EQUITY","PX_LAST",SD,ED,"Dts=H","FX=" &amp; CURRENCY,calCODE,dayCODE,"PER=" &amp; PERIODICITY)</f>
        <v>#NAME?</v>
      </c>
      <c r="M4" t="e">
        <f ca="1">_xll.BDH(M3 &amp; " EQUITY","PX_LAST",SD,ED,"Dts=H","FX=" &amp; CURRENCY,calCODE,dayCODE,"PER=" &amp; PERIODICITY)</f>
        <v>#NAME?</v>
      </c>
      <c r="N4" t="e">
        <f ca="1">_xll.BDH(N3 &amp; " EQUITY","PX_LAST",SD,ED,"Dts=H","FX=" &amp; CURRENCY,calCODE,dayCODE,"PER=" &amp; PERIODICITY)</f>
        <v>#NAME?</v>
      </c>
      <c r="O4" t="e">
        <f ca="1">_xll.BDH(O3 &amp; " EQUITY","PX_LAST",SD,ED,"Dts=H","FX=" &amp; CURRENCY,calCODE,dayCODE,"PER=" &amp; PERIODICITY)</f>
        <v>#NAME?</v>
      </c>
      <c r="P4" t="e">
        <f ca="1">_xll.BDH(P3 &amp; " EQUITY","PX_LAST",SD,ED,"Dts=H","FX=" &amp; CURRENCY,calCODE,dayCODE,"PER=" &amp; PERIODICITY)</f>
        <v>#NAME?</v>
      </c>
      <c r="Q4" t="e">
        <f ca="1">_xll.BDH(Q3 &amp; " EQUITY","PX_LAST",SD,ED,"Dts=H","FX=" &amp; CURRENCY,calCODE,dayCODE,"PER=" &amp; PERIODICITY)</f>
        <v>#NAME?</v>
      </c>
      <c r="R4" t="e">
        <f ca="1">_xll.BDH(R3 &amp; " EQUITY","PX_LAST",SD,ED,"Dts=H","FX=" &amp; CURRENCY,calCODE,dayCODE,"PER=" &amp; PERIODICITY)</f>
        <v>#NAME?</v>
      </c>
      <c r="S4" t="e">
        <f ca="1">_xll.BDH(S3 &amp; " EQUITY","PX_LAST",SD,ED,"Dts=H","FX=" &amp; CURRENCY,calCODE,dayCODE,"PER=" &amp; PERIODICITY)</f>
        <v>#NAME?</v>
      </c>
      <c r="T4" t="e">
        <f ca="1">_xll.BDH(T3 &amp; " EQUITY","PX_LAST",SD,ED,"Dts=H","FX=" &amp; CURRENCY,calCODE,dayCODE,"PER=" &amp; PERIODICITY)</f>
        <v>#NAME?</v>
      </c>
      <c r="U4" t="e">
        <f ca="1">_xll.BDH(U3 &amp; " EQUITY","PX_LAST",SD,ED,"Dts=H","FX=" &amp; CURRENCY,calCODE,dayCODE,"PER=" &amp; PERIODICITY)</f>
        <v>#NAME?</v>
      </c>
      <c r="V4" t="e">
        <f ca="1">_xll.BDH(V3 &amp; " EQUITY","PX_LAST",SD,ED,"Dts=H","FX=" &amp; CURRENCY,calCODE,dayCODE,"PER=" &amp; PERIODICITY)</f>
        <v>#NAME?</v>
      </c>
      <c r="W4" t="e">
        <f ca="1">_xll.BDH(W3 &amp; " EQUITY","PX_LAST",SD,ED,"Dts=H","FX=" &amp; CURRENCY,calCODE,dayCODE,"PER=" &amp; PERIODICITY)</f>
        <v>#NAME?</v>
      </c>
      <c r="X4" t="e">
        <f ca="1">_xll.BDH(X3 &amp; " EQUITY","PX_LAST",SD,ED,"Dts=H","FX=" &amp; CURRENCY,calCODE,dayCODE,"PER=" &amp; PERIODICITY)</f>
        <v>#NAME?</v>
      </c>
      <c r="Y4" t="e">
        <f ca="1">_xll.BDH(Y3 &amp; " EQUITY","PX_LAST",SD,ED,"Dts=H","FX=" &amp; CURRENCY,calCODE,dayCODE,"PER=" &amp; PERIODICITY)</f>
        <v>#NAME?</v>
      </c>
      <c r="Z4" t="e">
        <f ca="1">_xll.BDH(Z3 &amp; " EQUITY","PX_LAST",SD,ED,"Dts=H","FX=" &amp; CURRENCY,calCODE,dayCODE,"PER=" &amp; PERIODICITY)</f>
        <v>#NAME?</v>
      </c>
      <c r="AA4" t="e">
        <f ca="1">_xll.BDH(AA3 &amp; " EQUITY","PX_LAST",SD,ED,"Dts=H","FX=" &amp; CURRENCY,calCODE,dayCODE,"PER=" &amp; PERIODICITY)</f>
        <v>#NAME?</v>
      </c>
      <c r="AB4" t="e">
        <f ca="1">_xll.BDH(AB3 &amp; " EQUITY","PX_LAST",SD,ED,"Dts=H","FX=" &amp; CURRENCY,calCODE,dayCODE,"PER=" &amp; PERIODICITY)</f>
        <v>#NAME?</v>
      </c>
      <c r="AC4" t="e">
        <f ca="1">_xll.BDH(AC3 &amp; " EQUITY","PX_LAST",SD,ED,"Dts=H","FX=" &amp; CURRENCY,calCODE,dayCODE,"PER=" &amp; PERIODICITY)</f>
        <v>#NAME?</v>
      </c>
      <c r="AD4" t="e">
        <f ca="1">_xll.BDH(AD3 &amp; " EQUITY","PX_LAST",SD,ED,"Dts=H","FX=" &amp; CURRENCY,calCODE,dayCODE,"PER=" &amp; PERIODICITY)</f>
        <v>#NAME?</v>
      </c>
    </row>
    <row r="5" spans="1:30">
      <c r="A5">
        <v>59.901859999999999</v>
      </c>
      <c r="B5">
        <v>1.2972999999999999</v>
      </c>
    </row>
    <row r="6" spans="1:30">
      <c r="A6">
        <v>59.573529999999998</v>
      </c>
      <c r="B6">
        <v>1.3101400000000001</v>
      </c>
    </row>
    <row r="7" spans="1:30">
      <c r="A7">
        <v>58.337850000000003</v>
      </c>
      <c r="B7">
        <v>1.2822499999999999</v>
      </c>
    </row>
    <row r="8" spans="1:30">
      <c r="A8">
        <v>57.78913</v>
      </c>
      <c r="B8">
        <v>1.28304</v>
      </c>
    </row>
    <row r="9" spans="1:30">
      <c r="A9">
        <v>57.375790000000002</v>
      </c>
      <c r="B9">
        <v>1.29558</v>
      </c>
    </row>
    <row r="10" spans="1:30">
      <c r="A10">
        <v>57.287089999999999</v>
      </c>
      <c r="B10">
        <v>1.3035300000000001</v>
      </c>
    </row>
    <row r="11" spans="1:30">
      <c r="A11">
        <v>57.287089999999999</v>
      </c>
      <c r="B11">
        <v>1.3234699999999999</v>
      </c>
    </row>
    <row r="12" spans="1:30">
      <c r="A12">
        <v>57.963279999999997</v>
      </c>
      <c r="B12">
        <v>1.3477300000000001</v>
      </c>
    </row>
    <row r="13" spans="1:30">
      <c r="A13">
        <v>57.154670000000003</v>
      </c>
      <c r="B13">
        <v>1.34124</v>
      </c>
    </row>
    <row r="14" spans="1:30">
      <c r="A14">
        <v>57.98997</v>
      </c>
      <c r="B14">
        <v>1.34561</v>
      </c>
    </row>
    <row r="15" spans="1:30">
      <c r="A15">
        <v>57.474209999999999</v>
      </c>
      <c r="B15">
        <v>1.3219000000000001</v>
      </c>
    </row>
    <row r="16" spans="1:30">
      <c r="A16">
        <v>56.943519999999999</v>
      </c>
      <c r="B16">
        <v>1.34779</v>
      </c>
    </row>
    <row r="17" spans="1:2">
      <c r="A17">
        <v>57.290030000000002</v>
      </c>
      <c r="B17">
        <v>1.3185199999999999</v>
      </c>
    </row>
    <row r="18" spans="1:2">
      <c r="A18">
        <v>55.552709999999998</v>
      </c>
      <c r="B18">
        <v>1.3034699999999999</v>
      </c>
    </row>
    <row r="19" spans="1:2">
      <c r="A19">
        <v>57.023180000000004</v>
      </c>
      <c r="B19">
        <v>1.3487899999999999</v>
      </c>
    </row>
    <row r="20" spans="1:2">
      <c r="A20">
        <v>54.922580000000004</v>
      </c>
      <c r="B20">
        <v>1.34002</v>
      </c>
    </row>
    <row r="21" spans="1:2">
      <c r="A21">
        <v>53.445990000000002</v>
      </c>
      <c r="B21">
        <v>1.32986</v>
      </c>
    </row>
    <row r="22" spans="1:2">
      <c r="A22">
        <v>53.103099999999998</v>
      </c>
      <c r="B22">
        <v>1.3428199999999999</v>
      </c>
    </row>
    <row r="23" spans="1:2">
      <c r="A23">
        <v>55.095820000000003</v>
      </c>
      <c r="B23">
        <v>1.3576900000000001</v>
      </c>
    </row>
    <row r="24" spans="1:2">
      <c r="A24">
        <v>54.762039999999999</v>
      </c>
      <c r="B24">
        <v>1.34877</v>
      </c>
    </row>
    <row r="25" spans="1:2">
      <c r="A25">
        <v>56.42962</v>
      </c>
      <c r="B25">
        <v>1.3341000000000001</v>
      </c>
    </row>
    <row r="26" spans="1:2">
      <c r="A26">
        <v>56.42962</v>
      </c>
      <c r="B26">
        <v>1.32778</v>
      </c>
    </row>
    <row r="27" spans="1:2">
      <c r="A27">
        <v>56.119</v>
      </c>
      <c r="B27">
        <v>1.4314499999999999</v>
      </c>
    </row>
    <row r="28" spans="1:2">
      <c r="A28">
        <v>55.051340000000003</v>
      </c>
      <c r="B28">
        <v>1.4314499999999999</v>
      </c>
    </row>
    <row r="29" spans="1:2">
      <c r="A29">
        <v>54.485250000000001</v>
      </c>
      <c r="B29">
        <v>1.4019299999999999</v>
      </c>
    </row>
    <row r="30" spans="1:2">
      <c r="A30">
        <v>56.066139999999997</v>
      </c>
      <c r="B30">
        <v>1.4106099999999999</v>
      </c>
    </row>
    <row r="31" spans="1:2">
      <c r="A31">
        <v>57.035049999999998</v>
      </c>
      <c r="B31">
        <v>1.3976500000000001</v>
      </c>
    </row>
    <row r="32" spans="1:2">
      <c r="A32">
        <v>57.47251</v>
      </c>
      <c r="B32">
        <v>1.39717</v>
      </c>
    </row>
    <row r="33" spans="1:2">
      <c r="A33">
        <v>56.51435</v>
      </c>
      <c r="B33">
        <v>1.4225300000000001</v>
      </c>
    </row>
    <row r="34" spans="1:2">
      <c r="A34">
        <v>57.835729999999998</v>
      </c>
      <c r="B34">
        <v>1.4100200000000001</v>
      </c>
    </row>
    <row r="35" spans="1:2">
      <c r="A35">
        <v>58.590800000000002</v>
      </c>
      <c r="B35">
        <v>1.4860500000000001</v>
      </c>
    </row>
    <row r="36" spans="1:2">
      <c r="A36">
        <v>57.570520000000002</v>
      </c>
      <c r="B36">
        <v>1.5211399999999999</v>
      </c>
    </row>
    <row r="37" spans="1:2">
      <c r="A37">
        <v>58.124020000000002</v>
      </c>
      <c r="B37">
        <v>1.4665900000000001</v>
      </c>
    </row>
    <row r="38" spans="1:2">
      <c r="A38">
        <v>58.05348</v>
      </c>
      <c r="B38">
        <v>1.46533</v>
      </c>
    </row>
    <row r="39" spans="1:2">
      <c r="A39">
        <v>58.368270000000003</v>
      </c>
      <c r="B39">
        <v>1.43085</v>
      </c>
    </row>
    <row r="40" spans="1:2">
      <c r="A40">
        <v>58.865960000000001</v>
      </c>
      <c r="B40">
        <v>1.4117200000000001</v>
      </c>
    </row>
    <row r="41" spans="1:2">
      <c r="A41">
        <v>59.094799999999999</v>
      </c>
      <c r="B41">
        <v>1.4226700000000001</v>
      </c>
    </row>
    <row r="42" spans="1:2">
      <c r="A42">
        <v>59.125830000000001</v>
      </c>
      <c r="B42">
        <v>1.4044300000000001</v>
      </c>
    </row>
    <row r="43" spans="1:2">
      <c r="A43">
        <v>58.973660000000002</v>
      </c>
      <c r="B43">
        <v>1.38548</v>
      </c>
    </row>
    <row r="44" spans="1:2">
      <c r="A44">
        <v>59.043039999999998</v>
      </c>
      <c r="B44">
        <v>1.39178</v>
      </c>
    </row>
    <row r="45" spans="1:2">
      <c r="A45">
        <v>63.100850000000001</v>
      </c>
      <c r="B45">
        <v>1.47824</v>
      </c>
    </row>
    <row r="46" spans="1:2">
      <c r="A46">
        <v>63.200060000000001</v>
      </c>
      <c r="B46">
        <v>1.46271</v>
      </c>
    </row>
    <row r="47" spans="1:2">
      <c r="A47">
        <v>63.460859999999997</v>
      </c>
      <c r="B47">
        <v>1.4377899999999999</v>
      </c>
    </row>
    <row r="48" spans="1:2">
      <c r="A48">
        <v>63.449390000000001</v>
      </c>
      <c r="B48">
        <v>1.44659</v>
      </c>
    </row>
    <row r="49" spans="1:2">
      <c r="A49">
        <v>63.844670000000001</v>
      </c>
      <c r="B49">
        <v>1.4362999999999999</v>
      </c>
    </row>
    <row r="50" spans="1:2">
      <c r="A50">
        <v>61.35951</v>
      </c>
      <c r="B50">
        <v>1.44095</v>
      </c>
    </row>
    <row r="51" spans="1:2">
      <c r="A51">
        <v>62.672580000000004</v>
      </c>
      <c r="B51">
        <v>1.4058600000000001</v>
      </c>
    </row>
    <row r="52" spans="1:2">
      <c r="A52">
        <v>63.306220000000003</v>
      </c>
      <c r="B52">
        <v>1.4246700000000001</v>
      </c>
    </row>
    <row r="53" spans="1:2">
      <c r="A53">
        <v>62.794229999999999</v>
      </c>
      <c r="B53">
        <v>1.4144099999999999</v>
      </c>
    </row>
    <row r="54" spans="1:2">
      <c r="A54">
        <v>62.80762</v>
      </c>
      <c r="B54">
        <v>1.4146000000000001</v>
      </c>
    </row>
    <row r="55" spans="1:2">
      <c r="A55">
        <v>60.692790000000002</v>
      </c>
      <c r="B55">
        <v>1.37723</v>
      </c>
    </row>
    <row r="56" spans="1:2">
      <c r="A56">
        <v>59.803870000000003</v>
      </c>
      <c r="B56">
        <v>1.3357300000000001</v>
      </c>
    </row>
    <row r="57" spans="1:2">
      <c r="A57">
        <v>60.546140000000001</v>
      </c>
      <c r="B57">
        <v>1.3506499999999999</v>
      </c>
    </row>
    <row r="58" spans="1:2">
      <c r="A58">
        <v>59.434930000000001</v>
      </c>
      <c r="B58">
        <v>1.3506499999999999</v>
      </c>
    </row>
    <row r="59" spans="1:2">
      <c r="A59">
        <v>58.155940000000001</v>
      </c>
      <c r="B59">
        <v>1.3506499999999999</v>
      </c>
    </row>
    <row r="60" spans="1:2">
      <c r="A60">
        <v>58.47531</v>
      </c>
      <c r="B60">
        <v>1.3173900000000001</v>
      </c>
    </row>
    <row r="61" spans="1:2">
      <c r="A61">
        <v>58.738430000000001</v>
      </c>
      <c r="B61">
        <v>1.2865</v>
      </c>
    </row>
    <row r="62" spans="1:2">
      <c r="A62">
        <v>58.497689999999999</v>
      </c>
      <c r="B62">
        <v>1.3149500000000001</v>
      </c>
    </row>
    <row r="63" spans="1:2">
      <c r="A63">
        <v>61.18817</v>
      </c>
      <c r="B63">
        <v>1.34188</v>
      </c>
    </row>
    <row r="64" spans="1:2">
      <c r="A64">
        <v>60.69858</v>
      </c>
      <c r="B64">
        <v>1.3734599999999999</v>
      </c>
    </row>
    <row r="65" spans="1:2">
      <c r="A65">
        <v>58.518219999999999</v>
      </c>
      <c r="B65">
        <v>1.30941</v>
      </c>
    </row>
    <row r="66" spans="1:2">
      <c r="A66">
        <v>52.132390000000001</v>
      </c>
      <c r="B66">
        <v>1.1854800000000001</v>
      </c>
    </row>
    <row r="67" spans="1:2">
      <c r="A67">
        <v>52.61974</v>
      </c>
      <c r="B67">
        <v>1.15557</v>
      </c>
    </row>
    <row r="68" spans="1:2">
      <c r="A68">
        <v>54.31503</v>
      </c>
      <c r="B68">
        <v>1.2070099999999999</v>
      </c>
    </row>
    <row r="69" spans="1:2">
      <c r="A69">
        <v>53.310870000000001</v>
      </c>
      <c r="B69">
        <v>1.2045399999999999</v>
      </c>
    </row>
    <row r="70" spans="1:2">
      <c r="A70">
        <v>54.741320000000002</v>
      </c>
      <c r="B70">
        <v>1.1959900000000001</v>
      </c>
    </row>
    <row r="71" spans="1:2">
      <c r="A71">
        <v>55.119950000000003</v>
      </c>
      <c r="B71">
        <v>1.21699</v>
      </c>
    </row>
    <row r="72" spans="1:2">
      <c r="A72">
        <v>55.729689999999998</v>
      </c>
      <c r="B72">
        <v>1.2250000000000001</v>
      </c>
    </row>
    <row r="73" spans="1:2">
      <c r="A73">
        <v>56.890619999999998</v>
      </c>
      <c r="B73">
        <v>1.2636700000000001</v>
      </c>
    </row>
    <row r="74" spans="1:2">
      <c r="A74">
        <v>56.890619999999998</v>
      </c>
      <c r="B74">
        <v>1.27756</v>
      </c>
    </row>
    <row r="75" spans="1:2">
      <c r="A75">
        <v>59.38409</v>
      </c>
      <c r="B75">
        <v>1.30393</v>
      </c>
    </row>
    <row r="76" spans="1:2">
      <c r="A76">
        <v>58.700049999999997</v>
      </c>
      <c r="B76">
        <v>1.31328</v>
      </c>
    </row>
    <row r="77" spans="1:2">
      <c r="A77">
        <v>59.31082</v>
      </c>
      <c r="B77">
        <v>1.3363400000000001</v>
      </c>
    </row>
    <row r="78" spans="1:2">
      <c r="A78">
        <v>58.69961</v>
      </c>
      <c r="B78">
        <v>1.3440399999999999</v>
      </c>
    </row>
    <row r="79" spans="1:2">
      <c r="A79">
        <v>58.29363</v>
      </c>
      <c r="B79">
        <v>1.3863700000000001</v>
      </c>
    </row>
    <row r="80" spans="1:2">
      <c r="A80">
        <v>58.53857</v>
      </c>
      <c r="B80">
        <v>1.37503</v>
      </c>
    </row>
    <row r="81" spans="1:2">
      <c r="A81">
        <v>57.289119999999997</v>
      </c>
      <c r="B81">
        <v>1.4295599999999999</v>
      </c>
    </row>
    <row r="82" spans="1:2">
      <c r="A82">
        <v>56.946240000000003</v>
      </c>
      <c r="B82">
        <v>1.42459</v>
      </c>
    </row>
    <row r="83" spans="1:2">
      <c r="A83">
        <v>57.165520000000001</v>
      </c>
      <c r="B83">
        <v>1.40761</v>
      </c>
    </row>
    <row r="84" spans="1:2">
      <c r="A84">
        <v>55.520960000000002</v>
      </c>
      <c r="B84">
        <v>1.39863</v>
      </c>
    </row>
    <row r="85" spans="1:2">
      <c r="A85">
        <v>55.528570000000002</v>
      </c>
      <c r="B85">
        <v>1.3925000000000001</v>
      </c>
    </row>
    <row r="86" spans="1:2">
      <c r="A86">
        <v>54.10125</v>
      </c>
      <c r="B86">
        <v>1.3701399999999999</v>
      </c>
    </row>
    <row r="87" spans="1:2">
      <c r="A87">
        <v>52.436419999999998</v>
      </c>
      <c r="B87">
        <v>1.30623</v>
      </c>
    </row>
    <row r="88" spans="1:2">
      <c r="A88">
        <v>51.731119999999997</v>
      </c>
      <c r="B88">
        <v>1.3763799999999999</v>
      </c>
    </row>
    <row r="89" spans="1:2">
      <c r="A89">
        <v>51.449779999999997</v>
      </c>
      <c r="B89">
        <v>1.39585</v>
      </c>
    </row>
    <row r="90" spans="1:2">
      <c r="A90">
        <v>50.343449999999997</v>
      </c>
      <c r="B90">
        <v>1.3675200000000001</v>
      </c>
    </row>
    <row r="91" spans="1:2">
      <c r="A91">
        <v>49.269150000000003</v>
      </c>
      <c r="B91">
        <v>1.31853</v>
      </c>
    </row>
    <row r="92" spans="1:2">
      <c r="A92">
        <v>48.454169999999998</v>
      </c>
      <c r="B92">
        <v>1.3500099999999999</v>
      </c>
    </row>
    <row r="93" spans="1:2">
      <c r="A93">
        <v>49.433709999999998</v>
      </c>
      <c r="B93">
        <v>1.3727400000000001</v>
      </c>
    </row>
    <row r="94" spans="1:2">
      <c r="A94">
        <v>48.417409999999997</v>
      </c>
      <c r="B94">
        <v>1.42062</v>
      </c>
    </row>
    <row r="95" spans="1:2">
      <c r="A95">
        <v>48.417409999999997</v>
      </c>
      <c r="B95">
        <v>1.4320200000000001</v>
      </c>
    </row>
    <row r="96" spans="1:2">
      <c r="A96">
        <v>48.417409999999997</v>
      </c>
      <c r="B96">
        <v>1.4320200000000001</v>
      </c>
    </row>
    <row r="97" spans="1:2">
      <c r="A97">
        <v>48.417409999999997</v>
      </c>
      <c r="B97">
        <v>1.4005700000000001</v>
      </c>
    </row>
    <row r="98" spans="1:2">
      <c r="A98">
        <v>47.468589999999999</v>
      </c>
      <c r="B98">
        <v>1.4166700000000001</v>
      </c>
    </row>
    <row r="99" spans="1:2">
      <c r="A99">
        <v>47.295879999999997</v>
      </c>
      <c r="B99">
        <v>1.39584</v>
      </c>
    </row>
    <row r="100" spans="1:2">
      <c r="A100">
        <v>46.895249999999997</v>
      </c>
      <c r="B100">
        <v>1.38798</v>
      </c>
    </row>
    <row r="101" spans="1:2">
      <c r="A101">
        <v>47.529879999999999</v>
      </c>
      <c r="B101">
        <v>1.37436</v>
      </c>
    </row>
    <row r="102" spans="1:2">
      <c r="A102">
        <v>46.527630000000002</v>
      </c>
      <c r="B102">
        <v>1.3812199999999999</v>
      </c>
    </row>
    <row r="103" spans="1:2">
      <c r="A103">
        <v>49.10369</v>
      </c>
      <c r="B103">
        <v>1.38649</v>
      </c>
    </row>
    <row r="104" spans="1:2">
      <c r="A104">
        <v>49.022599999999997</v>
      </c>
      <c r="B104">
        <v>1.43205</v>
      </c>
    </row>
    <row r="105" spans="1:2">
      <c r="A105">
        <v>46.768059999999998</v>
      </c>
      <c r="B105">
        <v>1.49539</v>
      </c>
    </row>
    <row r="106" spans="1:2">
      <c r="A106">
        <v>46.768059999999998</v>
      </c>
      <c r="B106">
        <v>1.6319900000000001</v>
      </c>
    </row>
    <row r="107" spans="1:2">
      <c r="A107">
        <v>46.269390000000001</v>
      </c>
      <c r="B107">
        <v>1.6319900000000001</v>
      </c>
    </row>
    <row r="108" spans="1:2">
      <c r="A108">
        <v>46.269390000000001</v>
      </c>
      <c r="B108">
        <v>1.6319900000000001</v>
      </c>
    </row>
    <row r="109" spans="1:2">
      <c r="A109">
        <v>44.894539999999999</v>
      </c>
      <c r="B109">
        <v>1.6237299999999999</v>
      </c>
    </row>
    <row r="110" spans="1:2">
      <c r="A110">
        <v>45.37509</v>
      </c>
      <c r="B110">
        <v>1.6015200000000001</v>
      </c>
    </row>
    <row r="111" spans="1:2">
      <c r="A111">
        <v>44.792079999999999</v>
      </c>
      <c r="B111">
        <v>1.5416099999999999</v>
      </c>
    </row>
    <row r="112" spans="1:2">
      <c r="A112">
        <v>44.792079999999999</v>
      </c>
      <c r="B112">
        <v>1.49648</v>
      </c>
    </row>
    <row r="113" spans="1:2">
      <c r="A113">
        <v>43.490139999999997</v>
      </c>
      <c r="B113">
        <v>1.49648</v>
      </c>
    </row>
    <row r="114" spans="1:2">
      <c r="A114">
        <v>43.896340000000002</v>
      </c>
      <c r="B114">
        <v>1.47658</v>
      </c>
    </row>
    <row r="115" spans="1:2">
      <c r="A115">
        <v>44.651679999999999</v>
      </c>
      <c r="B115">
        <v>1.5101599999999999</v>
      </c>
    </row>
    <row r="116" spans="1:2">
      <c r="A116">
        <v>43.607950000000002</v>
      </c>
      <c r="B116">
        <v>1.48539</v>
      </c>
    </row>
    <row r="117" spans="1:2">
      <c r="A117">
        <v>43.504240000000003</v>
      </c>
      <c r="B117">
        <v>1.51275</v>
      </c>
    </row>
    <row r="118" spans="1:2">
      <c r="A118">
        <v>43.2423</v>
      </c>
      <c r="B118">
        <v>1.51</v>
      </c>
    </row>
    <row r="119" spans="1:2">
      <c r="A119">
        <v>42.781210000000002</v>
      </c>
      <c r="B119">
        <v>1.50122</v>
      </c>
    </row>
    <row r="120" spans="1:2">
      <c r="A120">
        <v>41.827660000000002</v>
      </c>
      <c r="B120">
        <v>1.49417</v>
      </c>
    </row>
    <row r="121" spans="1:2">
      <c r="A121">
        <v>42.768749999999997</v>
      </c>
      <c r="B121">
        <v>1.4835100000000001</v>
      </c>
    </row>
    <row r="122" spans="1:2">
      <c r="A122">
        <v>41.000230000000002</v>
      </c>
      <c r="B122">
        <v>1.4292400000000001</v>
      </c>
    </row>
    <row r="123" spans="1:2">
      <c r="A123">
        <v>40.142189999999999</v>
      </c>
      <c r="B123">
        <v>1.4218900000000001</v>
      </c>
    </row>
    <row r="124" spans="1:2">
      <c r="A124">
        <v>41.994639999999997</v>
      </c>
      <c r="B124">
        <v>1.42483</v>
      </c>
    </row>
    <row r="125" spans="1:2">
      <c r="A125">
        <v>43.027830000000002</v>
      </c>
      <c r="B125">
        <v>1.37998</v>
      </c>
    </row>
    <row r="126" spans="1:2">
      <c r="A126">
        <v>42.833849999999998</v>
      </c>
      <c r="B126">
        <v>1.3741000000000001</v>
      </c>
    </row>
    <row r="127" spans="1:2">
      <c r="A127">
        <v>42.99888</v>
      </c>
      <c r="B127">
        <v>1.3741000000000001</v>
      </c>
    </row>
    <row r="128" spans="1:2">
      <c r="A128">
        <v>42.301250000000003</v>
      </c>
      <c r="B128">
        <v>1.3498300000000001</v>
      </c>
    </row>
    <row r="129" spans="1:2">
      <c r="A129">
        <v>42.681910000000002</v>
      </c>
      <c r="B129">
        <v>1.3649899999999999</v>
      </c>
    </row>
    <row r="130" spans="1:2">
      <c r="A130">
        <v>41.774850000000001</v>
      </c>
      <c r="B130">
        <v>1.3800699999999999</v>
      </c>
    </row>
    <row r="131" spans="1:2">
      <c r="A131">
        <v>40.907829999999997</v>
      </c>
      <c r="B131">
        <v>1.36025</v>
      </c>
    </row>
    <row r="132" spans="1:2">
      <c r="A132">
        <v>41.534840000000003</v>
      </c>
      <c r="B132">
        <v>1.3937600000000001</v>
      </c>
    </row>
    <row r="133" spans="1:2">
      <c r="A133">
        <v>40.800260000000002</v>
      </c>
      <c r="B133">
        <v>1.3808</v>
      </c>
    </row>
    <row r="134" spans="1:2">
      <c r="A134">
        <v>37.61853</v>
      </c>
      <c r="B134">
        <v>1.37951</v>
      </c>
    </row>
    <row r="135" spans="1:2">
      <c r="A135">
        <v>35.971730000000001</v>
      </c>
      <c r="B135">
        <v>1.35202</v>
      </c>
    </row>
    <row r="136" spans="1:2">
      <c r="A136">
        <v>35.560560000000002</v>
      </c>
      <c r="B136">
        <v>1.30568</v>
      </c>
    </row>
    <row r="137" spans="1:2">
      <c r="A137">
        <v>38.313630000000003</v>
      </c>
      <c r="B137">
        <v>1.3227199999999999</v>
      </c>
    </row>
    <row r="138" spans="1:2">
      <c r="A138">
        <v>40.696800000000003</v>
      </c>
      <c r="B138">
        <v>1.31684</v>
      </c>
    </row>
    <row r="139" spans="1:2">
      <c r="A139">
        <v>40.385350000000003</v>
      </c>
      <c r="B139">
        <v>1.3365800000000001</v>
      </c>
    </row>
    <row r="140" spans="1:2">
      <c r="A140">
        <v>39.507620000000003</v>
      </c>
      <c r="B140">
        <v>1.3217399999999999</v>
      </c>
    </row>
    <row r="141" spans="1:2">
      <c r="A141">
        <v>40.283700000000003</v>
      </c>
      <c r="B141">
        <v>1.3225</v>
      </c>
    </row>
    <row r="142" spans="1:2">
      <c r="A142">
        <v>39.871560000000002</v>
      </c>
      <c r="B142">
        <v>1.3211299999999999</v>
      </c>
    </row>
    <row r="143" spans="1:2">
      <c r="A143">
        <v>41.307279999999999</v>
      </c>
      <c r="B143">
        <v>1.4564600000000001</v>
      </c>
    </row>
    <row r="144" spans="1:2">
      <c r="A144">
        <v>41.715560000000004</v>
      </c>
      <c r="B144">
        <v>1.4454199999999999</v>
      </c>
    </row>
    <row r="145" spans="1:2">
      <c r="A145">
        <v>40.46546</v>
      </c>
      <c r="B145">
        <v>1.40408</v>
      </c>
    </row>
    <row r="146" spans="1:2">
      <c r="A146">
        <v>38.851100000000002</v>
      </c>
      <c r="B146">
        <v>1.38748</v>
      </c>
    </row>
    <row r="147" spans="1:2">
      <c r="A147">
        <v>38.10228</v>
      </c>
      <c r="B147">
        <v>1.3560700000000001</v>
      </c>
    </row>
    <row r="148" spans="1:2">
      <c r="A148">
        <v>37.712479999999999</v>
      </c>
      <c r="B148">
        <v>1.36252</v>
      </c>
    </row>
    <row r="149" spans="1:2">
      <c r="A149">
        <v>37.580680000000001</v>
      </c>
      <c r="B149">
        <v>1.4029799999999999</v>
      </c>
    </row>
    <row r="150" spans="1:2">
      <c r="A150">
        <v>37.87932</v>
      </c>
      <c r="B150">
        <v>1.3872599999999999</v>
      </c>
    </row>
    <row r="151" spans="1:2">
      <c r="A151">
        <v>37.971310000000003</v>
      </c>
      <c r="B151">
        <v>1.3694599999999999</v>
      </c>
    </row>
    <row r="152" spans="1:2">
      <c r="A152">
        <v>37.387099999999997</v>
      </c>
      <c r="B152">
        <v>1.33806</v>
      </c>
    </row>
    <row r="153" spans="1:2">
      <c r="A153">
        <v>37.635649999999998</v>
      </c>
      <c r="B153">
        <v>1.3461099999999999</v>
      </c>
    </row>
    <row r="154" spans="1:2">
      <c r="A154">
        <v>37.76699</v>
      </c>
      <c r="B154">
        <v>1.33894</v>
      </c>
    </row>
    <row r="155" spans="1:2">
      <c r="A155">
        <v>39.090910000000001</v>
      </c>
      <c r="B155">
        <v>1.3274900000000001</v>
      </c>
    </row>
    <row r="156" spans="1:2">
      <c r="A156">
        <v>39.084000000000003</v>
      </c>
      <c r="B156">
        <v>1.30138</v>
      </c>
    </row>
    <row r="157" spans="1:2">
      <c r="A157">
        <v>38.659170000000003</v>
      </c>
      <c r="B157">
        <v>1.25454</v>
      </c>
    </row>
    <row r="158" spans="1:2">
      <c r="A158">
        <v>37.72193</v>
      </c>
      <c r="B158">
        <v>1.2955000000000001</v>
      </c>
    </row>
    <row r="159" spans="1:2">
      <c r="A159">
        <v>38.163429999999998</v>
      </c>
      <c r="B159">
        <v>1.27956</v>
      </c>
    </row>
    <row r="160" spans="1:2">
      <c r="A160">
        <v>36.698390000000003</v>
      </c>
      <c r="B160">
        <v>1.2729900000000001</v>
      </c>
    </row>
    <row r="161" spans="1:2">
      <c r="A161">
        <v>36.662219999999998</v>
      </c>
      <c r="B161">
        <v>1.2615099999999999</v>
      </c>
    </row>
    <row r="162" spans="1:2">
      <c r="A162">
        <v>36.796570000000003</v>
      </c>
      <c r="B162">
        <v>1.3341700000000001</v>
      </c>
    </row>
    <row r="163" spans="1:2">
      <c r="A163">
        <v>37.315219999999997</v>
      </c>
      <c r="B163">
        <v>1.29358</v>
      </c>
    </row>
    <row r="164" spans="1:2">
      <c r="A164">
        <v>36.468789999999998</v>
      </c>
      <c r="B164">
        <v>1.49516</v>
      </c>
    </row>
    <row r="165" spans="1:2">
      <c r="A165">
        <v>36.492629999999998</v>
      </c>
      <c r="B165">
        <v>1.49413</v>
      </c>
    </row>
    <row r="166" spans="1:2">
      <c r="A166">
        <v>36.113579999999999</v>
      </c>
      <c r="B166">
        <v>1.56155</v>
      </c>
    </row>
    <row r="167" spans="1:2">
      <c r="A167">
        <v>36.113579999999999</v>
      </c>
      <c r="B167">
        <v>1.50037</v>
      </c>
    </row>
    <row r="168" spans="1:2">
      <c r="A168">
        <v>36.222299999999997</v>
      </c>
      <c r="B168">
        <v>1.45038</v>
      </c>
    </row>
    <row r="169" spans="1:2">
      <c r="A169">
        <v>36.997239999999998</v>
      </c>
      <c r="B169">
        <v>1.4502900000000001</v>
      </c>
    </row>
    <row r="170" spans="1:2">
      <c r="A170">
        <v>38.254399999999997</v>
      </c>
      <c r="B170">
        <v>1.4968999999999999</v>
      </c>
    </row>
    <row r="171" spans="1:2">
      <c r="A171">
        <v>38.10913</v>
      </c>
      <c r="B171">
        <v>1.4137200000000001</v>
      </c>
    </row>
    <row r="172" spans="1:2">
      <c r="A172">
        <v>39.232599999999998</v>
      </c>
      <c r="B172">
        <v>1.47112</v>
      </c>
    </row>
    <row r="173" spans="1:2">
      <c r="A173">
        <v>38.429400000000001</v>
      </c>
      <c r="B173">
        <v>1.44448</v>
      </c>
    </row>
    <row r="174" spans="1:2">
      <c r="A174">
        <v>37.509839999999997</v>
      </c>
      <c r="B174">
        <v>1.40873</v>
      </c>
    </row>
    <row r="175" spans="1:2">
      <c r="A175">
        <v>36.853610000000003</v>
      </c>
      <c r="B175">
        <v>1.36775</v>
      </c>
    </row>
    <row r="176" spans="1:2">
      <c r="A176">
        <v>36.884459999999997</v>
      </c>
      <c r="B176">
        <v>1.383</v>
      </c>
    </row>
    <row r="177" spans="1:2">
      <c r="A177">
        <v>36.88617</v>
      </c>
      <c r="B177">
        <v>1.47776</v>
      </c>
    </row>
    <row r="178" spans="1:2">
      <c r="A178">
        <v>37.253270000000001</v>
      </c>
      <c r="B178">
        <v>1.4822500000000001</v>
      </c>
    </row>
    <row r="179" spans="1:2">
      <c r="A179">
        <v>36.832790000000003</v>
      </c>
      <c r="B179">
        <v>1.56098</v>
      </c>
    </row>
    <row r="180" spans="1:2">
      <c r="A180">
        <v>37.30433</v>
      </c>
      <c r="B180">
        <v>1.7403500000000001</v>
      </c>
    </row>
    <row r="181" spans="1:2">
      <c r="A181">
        <v>37.80547</v>
      </c>
      <c r="B181">
        <v>1.8062</v>
      </c>
    </row>
    <row r="182" spans="1:2">
      <c r="A182">
        <v>37.429430000000004</v>
      </c>
      <c r="B182">
        <v>1.8062</v>
      </c>
    </row>
    <row r="183" spans="1:2">
      <c r="A183">
        <v>37.537750000000003</v>
      </c>
      <c r="B183">
        <v>1.8062</v>
      </c>
    </row>
    <row r="184" spans="1:2">
      <c r="A184">
        <v>37.537750000000003</v>
      </c>
      <c r="B184">
        <v>1.8062</v>
      </c>
    </row>
    <row r="185" spans="1:2">
      <c r="A185">
        <v>37.537750000000003</v>
      </c>
      <c r="B185">
        <v>1.8062</v>
      </c>
    </row>
    <row r="186" spans="1:2">
      <c r="A186">
        <v>37.537750000000003</v>
      </c>
      <c r="B186">
        <v>1.8062</v>
      </c>
    </row>
    <row r="187" spans="1:2">
      <c r="A187">
        <v>37.537750000000003</v>
      </c>
      <c r="B187">
        <v>1.8062</v>
      </c>
    </row>
    <row r="188" spans="1:2">
      <c r="A188">
        <v>36.109290000000001</v>
      </c>
      <c r="B188">
        <v>1.8062</v>
      </c>
    </row>
    <row r="189" spans="1:2">
      <c r="A189">
        <v>34.909269999999999</v>
      </c>
      <c r="B189">
        <v>1.61188</v>
      </c>
    </row>
    <row r="190" spans="1:2">
      <c r="A190">
        <v>36.263300000000001</v>
      </c>
      <c r="B190">
        <v>1.45516</v>
      </c>
    </row>
    <row r="191" spans="1:2">
      <c r="A191">
        <v>36.644500000000001</v>
      </c>
      <c r="B191">
        <v>1.4628000000000001</v>
      </c>
    </row>
    <row r="192" spans="1:2">
      <c r="A192">
        <v>37.308529999999998</v>
      </c>
      <c r="B192">
        <v>1.4978100000000001</v>
      </c>
    </row>
    <row r="193" spans="1:2">
      <c r="A193">
        <v>36.888460000000002</v>
      </c>
      <c r="B193">
        <v>1.44204</v>
      </c>
    </row>
    <row r="194" spans="1:2">
      <c r="A194">
        <v>38.308630000000001</v>
      </c>
      <c r="B194">
        <v>1.45259</v>
      </c>
    </row>
    <row r="195" spans="1:2">
      <c r="A195">
        <v>38.35322</v>
      </c>
      <c r="B195">
        <v>1.42696</v>
      </c>
    </row>
    <row r="196" spans="1:2">
      <c r="A196">
        <v>38.442459999999997</v>
      </c>
      <c r="B196">
        <v>1.4277899999999999</v>
      </c>
    </row>
    <row r="197" spans="1:2">
      <c r="A197">
        <v>38.544699999999999</v>
      </c>
      <c r="B197">
        <v>1.4583999999999999</v>
      </c>
    </row>
    <row r="198" spans="1:2">
      <c r="A198">
        <v>38.872419999999998</v>
      </c>
      <c r="B198">
        <v>1.4532799999999999</v>
      </c>
    </row>
    <row r="199" spans="1:2">
      <c r="A199">
        <v>39.498530000000002</v>
      </c>
      <c r="B199">
        <v>1.4505600000000001</v>
      </c>
    </row>
    <row r="200" spans="1:2">
      <c r="A200">
        <v>40.716670000000001</v>
      </c>
      <c r="B200">
        <v>1.4655100000000001</v>
      </c>
    </row>
    <row r="201" spans="1:2">
      <c r="A201">
        <v>40.718150000000001</v>
      </c>
      <c r="B201">
        <v>1.45363</v>
      </c>
    </row>
    <row r="202" spans="1:2">
      <c r="A202">
        <v>40.525579999999998</v>
      </c>
      <c r="B202">
        <v>1.4332800000000001</v>
      </c>
    </row>
    <row r="203" spans="1:2">
      <c r="A203">
        <v>40.067970000000003</v>
      </c>
      <c r="B203">
        <v>1.43089</v>
      </c>
    </row>
    <row r="204" spans="1:2">
      <c r="A204">
        <v>39.915149999999997</v>
      </c>
      <c r="B204">
        <v>1.41777</v>
      </c>
    </row>
    <row r="205" spans="1:2">
      <c r="A205">
        <v>39.468640000000001</v>
      </c>
      <c r="B205">
        <v>1.4267399999999999</v>
      </c>
    </row>
    <row r="206" spans="1:2">
      <c r="A206">
        <v>38.867260000000002</v>
      </c>
      <c r="B206">
        <v>1.41225</v>
      </c>
    </row>
    <row r="207" spans="1:2">
      <c r="A207">
        <v>37.342829999999999</v>
      </c>
      <c r="B207">
        <v>1.41225</v>
      </c>
    </row>
    <row r="208" spans="1:2">
      <c r="A208">
        <v>37.342829999999999</v>
      </c>
      <c r="B208">
        <v>1.3583700000000001</v>
      </c>
    </row>
    <row r="209" spans="1:2">
      <c r="A209">
        <v>37.375100000000003</v>
      </c>
      <c r="B209">
        <v>1.35209</v>
      </c>
    </row>
    <row r="210" spans="1:2">
      <c r="A210">
        <v>37.381619999999998</v>
      </c>
      <c r="B210">
        <v>1.38131</v>
      </c>
    </row>
    <row r="211" spans="1:2">
      <c r="A211">
        <v>37.495600000000003</v>
      </c>
      <c r="B211">
        <v>1.3538600000000001</v>
      </c>
    </row>
    <row r="212" spans="1:2">
      <c r="A212">
        <v>37.019930000000002</v>
      </c>
      <c r="B212">
        <v>1.3481399999999999</v>
      </c>
    </row>
    <row r="213" spans="1:2">
      <c r="A213">
        <v>36.888710000000003</v>
      </c>
      <c r="B213">
        <v>1.3628499999999999</v>
      </c>
    </row>
    <row r="214" spans="1:2">
      <c r="A214">
        <v>36.870669999999997</v>
      </c>
      <c r="B214">
        <v>1.35961</v>
      </c>
    </row>
    <row r="215" spans="1:2">
      <c r="A215">
        <v>37.83858</v>
      </c>
      <c r="B215">
        <v>1.3522099999999999</v>
      </c>
    </row>
    <row r="216" spans="1:2">
      <c r="A216">
        <v>37.578229999999998</v>
      </c>
      <c r="B216">
        <v>1.34352</v>
      </c>
    </row>
    <row r="217" spans="1:2">
      <c r="A217">
        <v>37.65014</v>
      </c>
      <c r="B217">
        <v>1.3871199999999999</v>
      </c>
    </row>
    <row r="218" spans="1:2">
      <c r="A218">
        <v>39.880360000000003</v>
      </c>
      <c r="B218">
        <v>1.3598600000000001</v>
      </c>
    </row>
    <row r="219" spans="1:2">
      <c r="A219">
        <v>39.678170000000001</v>
      </c>
      <c r="B219">
        <v>1.3829100000000001</v>
      </c>
    </row>
    <row r="220" spans="1:2">
      <c r="A220">
        <v>39.963929999999998</v>
      </c>
      <c r="B220">
        <v>1.3725400000000001</v>
      </c>
    </row>
    <row r="221" spans="1:2">
      <c r="A221">
        <v>41.019350000000003</v>
      </c>
      <c r="B221">
        <v>1.3813599999999999</v>
      </c>
    </row>
    <row r="222" spans="1:2">
      <c r="A222">
        <v>42.110869999999998</v>
      </c>
      <c r="B222">
        <v>1.3634299999999999</v>
      </c>
    </row>
    <row r="223" spans="1:2">
      <c r="A223">
        <v>41.178310000000003</v>
      </c>
      <c r="B223">
        <v>1.3489</v>
      </c>
    </row>
    <row r="224" spans="1:2">
      <c r="A224">
        <v>40.874079999999999</v>
      </c>
      <c r="B224">
        <v>1.29542</v>
      </c>
    </row>
    <row r="225" spans="1:2">
      <c r="A225">
        <v>41.764449999999997</v>
      </c>
      <c r="B225">
        <v>1.3131600000000001</v>
      </c>
    </row>
    <row r="226" spans="1:2">
      <c r="A226">
        <v>42.163870000000003</v>
      </c>
      <c r="B226">
        <v>1.30609</v>
      </c>
    </row>
    <row r="227" spans="1:2">
      <c r="A227">
        <v>40.941519999999997</v>
      </c>
      <c r="B227">
        <v>1.2634700000000001</v>
      </c>
    </row>
    <row r="228" spans="1:2">
      <c r="A228">
        <v>39.20664</v>
      </c>
      <c r="B228">
        <v>1.18079</v>
      </c>
    </row>
    <row r="229" spans="1:2">
      <c r="A229">
        <v>39.961399999999998</v>
      </c>
      <c r="B229">
        <v>1.2252799999999999</v>
      </c>
    </row>
    <row r="230" spans="1:2">
      <c r="A230">
        <v>40.205129999999997</v>
      </c>
      <c r="B230">
        <v>1.2477</v>
      </c>
    </row>
    <row r="231" spans="1:2">
      <c r="A231">
        <v>39.702509999999997</v>
      </c>
      <c r="B231">
        <v>1.2477</v>
      </c>
    </row>
    <row r="232" spans="1:2">
      <c r="A232">
        <v>38.38364</v>
      </c>
      <c r="B232">
        <v>1.2477</v>
      </c>
    </row>
    <row r="233" spans="1:2">
      <c r="A233">
        <v>36.158009999999997</v>
      </c>
      <c r="B233">
        <v>1.12592</v>
      </c>
    </row>
    <row r="234" spans="1:2">
      <c r="A234">
        <v>36.096699999999998</v>
      </c>
      <c r="B234">
        <v>1.0647</v>
      </c>
    </row>
    <row r="235" spans="1:2">
      <c r="A235">
        <v>36.026240000000001</v>
      </c>
      <c r="B235">
        <v>0.9627</v>
      </c>
    </row>
    <row r="236" spans="1:2">
      <c r="A236">
        <v>38.786349999999999</v>
      </c>
      <c r="B236">
        <v>1.06182</v>
      </c>
    </row>
    <row r="237" spans="1:2">
      <c r="A237">
        <v>38.86421</v>
      </c>
      <c r="B237">
        <v>1.11286</v>
      </c>
    </row>
    <row r="238" spans="1:2">
      <c r="A238">
        <v>39.512349999999998</v>
      </c>
      <c r="B238">
        <v>1.13426</v>
      </c>
    </row>
    <row r="239" spans="1:2">
      <c r="A239">
        <v>39.637520000000002</v>
      </c>
      <c r="B239">
        <v>1.1617200000000001</v>
      </c>
    </row>
    <row r="240" spans="1:2">
      <c r="A240">
        <v>38.637309999999999</v>
      </c>
      <c r="B240">
        <v>1.14032</v>
      </c>
    </row>
    <row r="241" spans="1:2">
      <c r="A241">
        <v>38.887160000000002</v>
      </c>
      <c r="B241">
        <v>1.1354200000000001</v>
      </c>
    </row>
    <row r="242" spans="1:2">
      <c r="A242">
        <v>38.988549999999996</v>
      </c>
      <c r="B242">
        <v>1.09457</v>
      </c>
    </row>
    <row r="243" spans="1:2">
      <c r="A243">
        <v>38.601100000000002</v>
      </c>
      <c r="B243">
        <v>1.10195</v>
      </c>
    </row>
    <row r="244" spans="1:2">
      <c r="A244">
        <v>39.013530000000003</v>
      </c>
      <c r="B244">
        <v>1.12249</v>
      </c>
    </row>
    <row r="245" spans="1:2">
      <c r="A245">
        <v>38.888500000000001</v>
      </c>
      <c r="B245">
        <v>1.1774500000000001</v>
      </c>
    </row>
    <row r="246" spans="1:2">
      <c r="A246">
        <v>38.640309999999999</v>
      </c>
      <c r="B246">
        <v>1.16848</v>
      </c>
    </row>
    <row r="247" spans="1:2">
      <c r="A247">
        <v>38.853879999999997</v>
      </c>
      <c r="B247">
        <v>1.2135400000000001</v>
      </c>
    </row>
    <row r="248" spans="1:2">
      <c r="A248">
        <v>38.917290000000001</v>
      </c>
      <c r="B248">
        <v>1.23156</v>
      </c>
    </row>
    <row r="249" spans="1:2">
      <c r="A249">
        <v>38.948189999999997</v>
      </c>
      <c r="B249">
        <v>1.2104699999999999</v>
      </c>
    </row>
    <row r="250" spans="1:2">
      <c r="A250">
        <v>38.948189999999997</v>
      </c>
      <c r="B250">
        <v>1.2104699999999999</v>
      </c>
    </row>
    <row r="251" spans="1:2">
      <c r="A251">
        <v>38.759410000000003</v>
      </c>
      <c r="B251">
        <v>1.2716700000000001</v>
      </c>
    </row>
    <row r="252" spans="1:2">
      <c r="A252">
        <v>38.759410000000003</v>
      </c>
      <c r="B252">
        <v>1.2688699999999999</v>
      </c>
    </row>
  </sheetData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ControlsH">
    <tabColor rgb="FFC00000"/>
  </sheetPr>
  <dimension ref="A1:M377"/>
  <sheetViews>
    <sheetView showGridLines="0" workbookViewId="0">
      <selection activeCell="B9" sqref="B9"/>
    </sheetView>
  </sheetViews>
  <sheetFormatPr baseColWidth="10" defaultColWidth="9.1640625" defaultRowHeight="15"/>
  <cols>
    <col min="1" max="1" width="14.1640625" style="2" customWidth="1"/>
    <col min="2" max="2" width="19.33203125" customWidth="1"/>
    <col min="3" max="3" width="12.5" customWidth="1"/>
    <col min="5" max="5" width="11.5" customWidth="1"/>
    <col min="6" max="6" width="18.6640625" customWidth="1"/>
    <col min="7" max="7" width="17" customWidth="1"/>
    <col min="10" max="10" width="14.1640625" customWidth="1"/>
  </cols>
  <sheetData>
    <row r="1" spans="1:13" ht="19.5" customHeight="1">
      <c r="A1" s="10" t="s">
        <v>382</v>
      </c>
    </row>
    <row r="2" spans="1:13">
      <c r="A2" s="4" t="s">
        <v>509</v>
      </c>
      <c r="B2" s="4">
        <f>IF(ISNUMBER(FIND("EQUITY", UPPER(E2), 1)), _xll.BDP(E2, "TICKER_AND_EXCH_CODE"), E2)</f>
        <v>0</v>
      </c>
      <c r="C2" s="3"/>
      <c r="D2" s="3"/>
      <c r="F2" s="17"/>
      <c r="G2" s="2"/>
    </row>
    <row r="3" spans="1:13">
      <c r="A3" s="4" t="s">
        <v>371</v>
      </c>
      <c r="B3" s="4" t="e">
        <f>IF(custBenchmark="", _xll.BDP(TICKER &amp; " EQUITY", "REL_INDEX"), custBenchmark)</f>
        <v>#REF!</v>
      </c>
      <c r="C3" s="18" t="e">
        <f>IF((ED-SD)&gt;3650, "CM", IF((ED-SD)&gt;367, "CW", "CD"))</f>
        <v>#REF!</v>
      </c>
      <c r="D3" s="6"/>
      <c r="E3" s="22">
        <f>IF(COUNT(#REF!)&lt;1, 1, COUNT(#REF!))</f>
        <v>1</v>
      </c>
      <c r="F3" s="16">
        <f>IF(COUNT(#REF!)&lt;1, 1, COUNT(#REF!))</f>
        <v>1</v>
      </c>
      <c r="G3" s="16">
        <f>IF(COUNT(#REF!)&lt;1, 1, COUNT(#REF!))</f>
        <v>1</v>
      </c>
      <c r="H3" s="16">
        <f>IF(COUNT(#REF!)&lt;1, 1, COUNT(#REF!))</f>
        <v>1</v>
      </c>
      <c r="I3" s="24">
        <f>MAX(F3,G3,H3)</f>
        <v>1</v>
      </c>
      <c r="J3" s="14"/>
      <c r="K3" s="14" t="s">
        <v>505</v>
      </c>
      <c r="M3" s="14" t="e">
        <f>IF(Lang="English","Company In Depth Analysis Overview",IF(Lang="中文","公司深入分析概述","企業分析概要"))</f>
        <v>#REF!</v>
      </c>
    </row>
    <row r="4" spans="1:13">
      <c r="A4" s="4" t="s">
        <v>372</v>
      </c>
      <c r="B4" s="26" t="e">
        <f>custSD</f>
        <v>#REF!</v>
      </c>
      <c r="C4" s="18" t="e">
        <f>IF((ED-SD)&gt;3650, "", IF((ED-SD)&gt;367, "", "CDR=US"))</f>
        <v>#REF!</v>
      </c>
      <c r="D4" s="7"/>
      <c r="E4" s="15"/>
      <c r="F4" s="16"/>
      <c r="G4" s="16"/>
      <c r="K4" t="s">
        <v>506</v>
      </c>
    </row>
    <row r="5" spans="1:13">
      <c r="A5" s="4" t="s">
        <v>373</v>
      </c>
      <c r="B5" s="26" t="e">
        <f>custED</f>
        <v>#REF!</v>
      </c>
      <c r="C5" s="18" t="e">
        <f>IF((ED-SD)&gt;3650, "DAYS=A", IF((ED-SD)&gt;367, "DAYS=A", ""))</f>
        <v>#REF!</v>
      </c>
      <c r="D5" s="7"/>
      <c r="E5" s="23">
        <f>IF(COUNTA(#REF!)&lt;1, 1, COUNTA(#REF!))</f>
        <v>1</v>
      </c>
      <c r="F5" s="16">
        <f>IF(COUNT(#REF!)&lt;1, 1, COUNT(#REF!))</f>
        <v>1</v>
      </c>
      <c r="G5" s="16">
        <f>IF(COUNT(#REF!)&lt;1, 1, COUNT(#REF!))</f>
        <v>1</v>
      </c>
      <c r="H5" s="16">
        <f>IF(COUNT(#REF!)&lt;1, 1, COUNT(#REF!))</f>
        <v>1</v>
      </c>
      <c r="I5" s="24">
        <f>MAX(F5,G5,H5)</f>
        <v>1</v>
      </c>
      <c r="J5" s="1"/>
      <c r="K5" s="13" t="s">
        <v>507</v>
      </c>
      <c r="M5" s="13"/>
    </row>
    <row r="6" spans="1:13">
      <c r="A6" s="4" t="s">
        <v>383</v>
      </c>
      <c r="B6" s="4" t="e">
        <f>IF(Lang="English",_xll.BDP(TICKER&amp;" EQUITY","NAME"),IF(Lang="中文",_xll.BDP(TICKER&amp;" EQUITY","NAME_CHINESE_TRADITIONAL"),_xll.BDP(TICKER&amp;" EQUITY","NAME_KANJI")))</f>
        <v>#REF!</v>
      </c>
      <c r="C6" s="4"/>
      <c r="D6" s="4"/>
      <c r="E6" s="15"/>
      <c r="F6" s="16"/>
      <c r="G6" s="16"/>
      <c r="K6" t="s">
        <v>519</v>
      </c>
    </row>
    <row r="7" spans="1:13">
      <c r="A7" s="4" t="s">
        <v>480</v>
      </c>
      <c r="B7" s="4" t="e">
        <f ca="1">_xll.BDP(TICKER &amp; " EQUITY", "CRNCY")</f>
        <v>#NAME?</v>
      </c>
      <c r="C7" s="7"/>
      <c r="D7" s="7"/>
      <c r="E7" s="16"/>
      <c r="F7" s="16"/>
      <c r="G7" s="16"/>
      <c r="J7" s="1"/>
      <c r="K7" s="13"/>
      <c r="M7" s="13"/>
    </row>
    <row r="8" spans="1:13">
      <c r="A8" s="4"/>
      <c r="B8" s="11"/>
      <c r="C8" s="7"/>
      <c r="D8" s="7"/>
      <c r="E8" s="16" t="s">
        <v>399</v>
      </c>
      <c r="F8" s="16" t="s">
        <v>398</v>
      </c>
      <c r="G8" s="21"/>
      <c r="J8" s="1"/>
      <c r="K8" s="1"/>
      <c r="M8" s="1"/>
    </row>
    <row r="9" spans="1:13">
      <c r="A9" s="4" t="s">
        <v>375</v>
      </c>
      <c r="B9" s="4" t="e">
        <f>VLOOKUP(C9,B21:C200,2, FALSE)</f>
        <v>#REF!</v>
      </c>
      <c r="C9" s="30" t="e">
        <f>+#REF!</f>
        <v>#REF!</v>
      </c>
      <c r="D9" s="7"/>
      <c r="E9" s="1" t="e">
        <f t="array" aca="1" ref="E9" ca="1">ROUNDDOWN(MIN(IF(NOT(ISNA(Chart_Price_Size)),Chart_Price_Size)),-1)</f>
        <v>#REF!</v>
      </c>
      <c r="F9" s="1" t="e">
        <f t="array" aca="1" ref="F9" ca="1">ROUNDUP(MAX(IF(NOT(ISNA(Chart_Price_Size)),Chart_Price_Size)),-1)</f>
        <v>#REF!</v>
      </c>
      <c r="G9" s="21"/>
      <c r="J9" s="1"/>
      <c r="K9" s="1"/>
      <c r="M9" s="1"/>
    </row>
    <row r="10" spans="1:13">
      <c r="A10" s="4" t="s">
        <v>372</v>
      </c>
      <c r="B10" s="26" t="e">
        <f>custSD</f>
        <v>#REF!</v>
      </c>
      <c r="C10" s="28"/>
      <c r="D10" s="7"/>
      <c r="E10" s="1" t="e">
        <f t="array" aca="1" ref="E10" ca="1">MIN(IF(NOT(ISNA(Chart_Volume_Size)),Chart_Volume_Size))</f>
        <v>#REF!</v>
      </c>
      <c r="F10" s="1" t="e">
        <f t="array" aca="1" ref="F10" ca="1">MAX(IF(NOT(ISNA(Chart_Volume_Size)),Chart_Volume_Size))</f>
        <v>#REF!</v>
      </c>
      <c r="G10" s="16"/>
      <c r="J10" s="1"/>
      <c r="K10" s="1"/>
      <c r="M10" s="1"/>
    </row>
    <row r="11" spans="1:13">
      <c r="A11" s="4" t="s">
        <v>373</v>
      </c>
      <c r="B11" s="26" t="e">
        <f>custED</f>
        <v>#REF!</v>
      </c>
      <c r="C11" s="28"/>
      <c r="D11" s="7"/>
      <c r="E11" s="19" t="e">
        <f t="array" ref="E11">ROUNDDOWN(MIN(IF(NOT(ISNA(#REF!)),#REF!)),-1)</f>
        <v>#REF!</v>
      </c>
      <c r="F11" s="19" t="e">
        <f t="array" ref="F11">ROUNDUP(MAX(IF(NOT(ISNA(#REF!)),#REF!)),-1)</f>
        <v>#REF!</v>
      </c>
      <c r="J11" s="1"/>
      <c r="K11" s="1"/>
      <c r="M11" s="1"/>
    </row>
    <row r="12" spans="1:13">
      <c r="A12" s="4" t="s">
        <v>377</v>
      </c>
      <c r="B12" s="9" t="str">
        <f>VLOOKUP(C12,E38:G39,3, FALSE)</f>
        <v>BLMPEERS</v>
      </c>
      <c r="C12" s="4">
        <v>1</v>
      </c>
      <c r="D12" s="4"/>
      <c r="E12" s="19"/>
      <c r="F12" s="19"/>
      <c r="J12" s="1"/>
      <c r="K12" s="1"/>
      <c r="M12" s="1"/>
    </row>
    <row r="13" spans="1:13">
      <c r="A13" s="2" t="s">
        <v>376</v>
      </c>
      <c r="B13" s="9" t="str">
        <f>VLOOKUP(C13,E35:G36,2, FALSE)</f>
        <v>Equal Weight</v>
      </c>
      <c r="C13" s="29">
        <v>1</v>
      </c>
      <c r="D13" s="8"/>
      <c r="E13" s="19"/>
      <c r="F13" s="19"/>
      <c r="J13" s="1"/>
      <c r="K13" s="1"/>
      <c r="M13" s="1"/>
    </row>
    <row r="14" spans="1:13">
      <c r="B14" s="12"/>
      <c r="C14" s="8"/>
      <c r="D14" s="8"/>
      <c r="E14" s="19">
        <f>MIN(DataH!AG$9:AI$600)</f>
        <v>6.5676940694033332</v>
      </c>
      <c r="F14" s="19">
        <f>MAX(DataH!AG$9:AI$600)</f>
        <v>9.2184833937202129</v>
      </c>
      <c r="H14" s="19"/>
      <c r="I14" s="19"/>
      <c r="J14" s="1"/>
      <c r="K14" s="1"/>
      <c r="M14" s="1"/>
    </row>
    <row r="15" spans="1:13">
      <c r="A15" s="2" t="s">
        <v>494</v>
      </c>
      <c r="B15" s="9" t="e">
        <f ca="1">_xll.BDP(TICKER &amp; " EQUITY", "EQY_FUND_TICKER")</f>
        <v>#NAME?</v>
      </c>
      <c r="C15" s="8"/>
      <c r="D15" s="8"/>
      <c r="E15" s="19">
        <f>MIN(DataH!AJ$9:AL$600)</f>
        <v>18.47748548302053</v>
      </c>
      <c r="F15" s="19">
        <f>MAX(DataH!AJ$9:AL$600)</f>
        <v>26.376456804520998</v>
      </c>
      <c r="H15" s="4"/>
      <c r="I15" s="19"/>
      <c r="K15" s="1"/>
      <c r="M15" s="1"/>
    </row>
    <row r="16" spans="1:13">
      <c r="B16" s="8"/>
      <c r="C16" s="8"/>
      <c r="D16" s="8"/>
      <c r="E16" s="19"/>
      <c r="F16" s="19"/>
      <c r="H16" s="14"/>
    </row>
    <row r="17" spans="1:12">
      <c r="A17" s="21" t="e">
        <f>IF(Lang="日本語",UPPER(TICKER)&amp;" 価格対同業他社とベンチマーク（標準化）",UPPER(TICKER)&amp;" Price versus Peers &amp; Benchmark (Normalized)")</f>
        <v>#REF!</v>
      </c>
      <c r="B17" s="8"/>
      <c r="C17" s="8"/>
      <c r="D17" s="8"/>
      <c r="E17" s="19"/>
      <c r="F17" s="19"/>
    </row>
    <row r="18" spans="1:12">
      <c r="A18" s="21" t="e">
        <f>IF(Lang="日本語",UPPER(TICKER)&amp;"価格・取引高グラフ",UPPER(TICKER)&amp;" Price Volume Graph")</f>
        <v>#REF!</v>
      </c>
      <c r="B18" s="8"/>
      <c r="C18" s="8"/>
      <c r="D18" s="8"/>
      <c r="E18" s="19"/>
      <c r="F18" s="19"/>
    </row>
    <row r="19" spans="1:12">
      <c r="A19" s="9"/>
      <c r="B19" s="8"/>
      <c r="C19" s="8"/>
      <c r="D19" s="8"/>
      <c r="E19" s="19"/>
      <c r="F19" s="19"/>
    </row>
    <row r="20" spans="1:12">
      <c r="A20" s="2" t="s">
        <v>374</v>
      </c>
      <c r="B20" s="8"/>
      <c r="C20" s="8"/>
      <c r="D20" s="8" t="e">
        <f ca="1">TEXT(YEAR(ControlsH!G20)*10000+MONTH(ControlsH!G20)*100+DAY(ControlsH!G20), "00000000")</f>
        <v>#NAME?</v>
      </c>
      <c r="E20" s="8" t="s">
        <v>370</v>
      </c>
      <c r="F20" s="8"/>
      <c r="G20" s="25" t="e">
        <f ca="1">_xll.BTODAY()</f>
        <v>#NAME?</v>
      </c>
      <c r="H20" t="s">
        <v>428</v>
      </c>
      <c r="J20" t="s">
        <v>384</v>
      </c>
      <c r="L20" t="s">
        <v>429</v>
      </c>
    </row>
    <row r="21" spans="1:12">
      <c r="A21" s="4">
        <v>1</v>
      </c>
      <c r="B21" s="5" t="s">
        <v>0</v>
      </c>
      <c r="C21" s="4" t="e">
        <f ca="1">_xll.BDP(TICKER &amp; " EQUITY", "CRNCY")</f>
        <v>#NAME?</v>
      </c>
      <c r="D21" s="8"/>
      <c r="E21" s="4">
        <v>1</v>
      </c>
      <c r="F21" s="5" t="s">
        <v>1</v>
      </c>
      <c r="G21" s="4" t="s">
        <v>2</v>
      </c>
      <c r="H21" t="e">
        <f ca="1">_xll.BDS(TICKER &amp; " EQUITY","BLOOMBERG_PEERS","StartRow=1","EndRow=30","cols=1;rows=2")</f>
        <v>#NAME?</v>
      </c>
      <c r="J21" s="14" t="e">
        <f ca="1">_xll.BDH(TICKER &amp; " EQUITY","PX_LAST",SD,ED,"FX=" &amp; CURRENCY,calCODE,dayCODE,"Per=" &amp; PERIODICITY,"cols=2;rows=249")</f>
        <v>#NAME?</v>
      </c>
      <c r="K21">
        <v>181.71</v>
      </c>
      <c r="L21" t="e">
        <f ca="1">_xll.BDH(Benchmark &amp; " INDEX","PX_LAST",SD,ED,"Dts=H","FX=" &amp; CURRENCY,calCODE,dayCODE,"Per=" &amp; PERIODICITY,"cols=1;rows=249")</f>
        <v>#NAME?</v>
      </c>
    </row>
    <row r="22" spans="1:12">
      <c r="A22" s="4">
        <v>2</v>
      </c>
      <c r="B22" s="5" t="s">
        <v>3</v>
      </c>
      <c r="C22" s="6" t="s">
        <v>4</v>
      </c>
      <c r="D22" s="8"/>
      <c r="E22" s="4">
        <v>2</v>
      </c>
      <c r="F22" s="5" t="s">
        <v>5</v>
      </c>
      <c r="G22" s="6" t="e">
        <f ca="1">TRIM($G$20)-1</f>
        <v>#NAME?</v>
      </c>
      <c r="H22" t="s">
        <v>583</v>
      </c>
      <c r="J22" s="14">
        <v>45419</v>
      </c>
      <c r="K22">
        <v>182.4</v>
      </c>
      <c r="L22">
        <v>5187.7</v>
      </c>
    </row>
    <row r="23" spans="1:12">
      <c r="A23" s="4">
        <v>3</v>
      </c>
      <c r="B23" s="5" t="s">
        <v>6</v>
      </c>
      <c r="C23" s="7" t="s">
        <v>7</v>
      </c>
      <c r="D23" s="8" t="e">
        <f ca="1">TEXT(YEAR(ControlsH!G23)*10000+MONTH(ControlsH!G23)*100+DAY(ControlsH!G23), "00000000")</f>
        <v>#NAME?</v>
      </c>
      <c r="E23" s="4">
        <v>3</v>
      </c>
      <c r="F23" s="5" t="s">
        <v>8</v>
      </c>
      <c r="G23" s="6" t="e">
        <f ca="1">DATE(YEAR($G$20), MONTH($G$20)-1, DAY($G$20))</f>
        <v>#NAME?</v>
      </c>
      <c r="J23" s="14">
        <v>45420</v>
      </c>
      <c r="K23">
        <v>182.74</v>
      </c>
      <c r="L23">
        <v>5187.67</v>
      </c>
    </row>
    <row r="24" spans="1:12">
      <c r="A24" s="4">
        <v>4</v>
      </c>
      <c r="B24" s="5" t="s">
        <v>9</v>
      </c>
      <c r="C24" s="7" t="s">
        <v>10</v>
      </c>
      <c r="D24" s="8" t="e">
        <f ca="1">TEXT(YEAR(ControlsH!G24)*10000+MONTH(ControlsH!G24)*100+DAY(ControlsH!G24), "00000000")</f>
        <v>#NAME?</v>
      </c>
      <c r="E24" s="4">
        <v>4</v>
      </c>
      <c r="F24" s="5" t="s">
        <v>431</v>
      </c>
      <c r="G24" s="6" t="e">
        <f ca="1">DATE(YEAR($G$20), MONTH($G$20)-6, DAY($G$20))</f>
        <v>#NAME?</v>
      </c>
      <c r="J24" s="14">
        <v>45421</v>
      </c>
      <c r="K24">
        <v>184.57</v>
      </c>
      <c r="L24">
        <v>5214.08</v>
      </c>
    </row>
    <row r="25" spans="1:12">
      <c r="A25" s="4">
        <v>5</v>
      </c>
      <c r="B25" s="5" t="s">
        <v>11</v>
      </c>
      <c r="C25" s="4" t="s">
        <v>12</v>
      </c>
      <c r="D25" s="8" t="e">
        <f ca="1">TEXT(YEAR(ControlsH!G25)*10000+MONTH(ControlsH!G25)*100+DAY(ControlsH!G25), "00000000")</f>
        <v>#NAME?</v>
      </c>
      <c r="E25" s="4">
        <v>5</v>
      </c>
      <c r="F25" s="5" t="s">
        <v>16</v>
      </c>
      <c r="G25" s="26" t="e">
        <f ca="1">DATE(YEAR($G$20), 1, 1)</f>
        <v>#NAME?</v>
      </c>
      <c r="J25" s="14">
        <v>45422</v>
      </c>
      <c r="K25">
        <v>183.05</v>
      </c>
      <c r="L25">
        <v>5222.68</v>
      </c>
    </row>
    <row r="26" spans="1:12">
      <c r="A26" s="4">
        <v>6</v>
      </c>
      <c r="B26" s="5" t="s">
        <v>14</v>
      </c>
      <c r="C26" s="7" t="s">
        <v>15</v>
      </c>
      <c r="D26" s="8" t="e">
        <f ca="1">TEXT(YEAR(ControlsH!G26)*10000+MONTH(ControlsH!G26)*100+DAY(ControlsH!G26), "00000000")</f>
        <v>#NAME?</v>
      </c>
      <c r="E26" s="4">
        <v>6</v>
      </c>
      <c r="F26" s="5" t="s">
        <v>13</v>
      </c>
      <c r="G26" s="6" t="e">
        <f ca="1">DATE(YEAR($G$20)-1, MONTH($G$20), DAY($G$20))</f>
        <v>#NAME?</v>
      </c>
      <c r="J26" s="14">
        <v>45425</v>
      </c>
      <c r="K26">
        <v>186.28</v>
      </c>
      <c r="L26">
        <v>5221.42</v>
      </c>
    </row>
    <row r="27" spans="1:12">
      <c r="A27" s="4">
        <v>7</v>
      </c>
      <c r="B27" s="5" t="s">
        <v>17</v>
      </c>
      <c r="C27" s="7" t="s">
        <v>18</v>
      </c>
      <c r="D27" s="8"/>
      <c r="E27" s="4">
        <v>7</v>
      </c>
      <c r="F27" s="5" t="s">
        <v>19</v>
      </c>
      <c r="G27" s="6" t="e">
        <f ca="1">DATE(YEAR($G$20)-2, MONTH($G$20), DAY($G$20))</f>
        <v>#NAME?</v>
      </c>
      <c r="J27" s="14">
        <v>45426</v>
      </c>
      <c r="K27">
        <v>187.43</v>
      </c>
      <c r="L27">
        <v>5246.68</v>
      </c>
    </row>
    <row r="28" spans="1:12">
      <c r="A28" s="4">
        <v>8</v>
      </c>
      <c r="B28" s="5" t="s">
        <v>20</v>
      </c>
      <c r="C28" s="7" t="s">
        <v>21</v>
      </c>
      <c r="D28" s="8"/>
      <c r="E28" s="4">
        <v>8</v>
      </c>
      <c r="F28" s="5" t="s">
        <v>22</v>
      </c>
      <c r="G28" s="6" t="e">
        <f ca="1">DATE(YEAR($G$20)-3, MONTH($G$20), DAY($G$20))</f>
        <v>#NAME?</v>
      </c>
      <c r="J28" s="14">
        <v>45427</v>
      </c>
      <c r="K28">
        <v>189.72</v>
      </c>
      <c r="L28">
        <v>5308.15</v>
      </c>
    </row>
    <row r="29" spans="1:12">
      <c r="A29" s="4">
        <v>9</v>
      </c>
      <c r="B29" s="5" t="s">
        <v>23</v>
      </c>
      <c r="C29" s="7" t="s">
        <v>24</v>
      </c>
      <c r="D29" s="8"/>
      <c r="E29" s="4">
        <v>9</v>
      </c>
      <c r="F29" s="5" t="s">
        <v>25</v>
      </c>
      <c r="G29" s="6" t="e">
        <f ca="1">DATE(YEAR($G$20)-4, MONTH($G$20), DAY($G$20))</f>
        <v>#NAME?</v>
      </c>
      <c r="J29" s="14">
        <v>45428</v>
      </c>
      <c r="K29">
        <v>189.84</v>
      </c>
      <c r="L29">
        <v>5297.1</v>
      </c>
    </row>
    <row r="30" spans="1:12">
      <c r="A30" s="4">
        <v>10</v>
      </c>
      <c r="B30" s="5" t="s">
        <v>26</v>
      </c>
      <c r="C30" s="7" t="s">
        <v>27</v>
      </c>
      <c r="D30" s="8"/>
      <c r="E30" s="4">
        <v>10</v>
      </c>
      <c r="F30" s="5" t="s">
        <v>28</v>
      </c>
      <c r="G30" s="6" t="e">
        <f ca="1">DATE(YEAR($G$20)-5, MONTH($G$20), DAY($G$20))</f>
        <v>#NAME?</v>
      </c>
      <c r="J30" s="14">
        <v>45429</v>
      </c>
      <c r="K30">
        <v>189.87</v>
      </c>
      <c r="L30">
        <v>5303.27</v>
      </c>
    </row>
    <row r="31" spans="1:12">
      <c r="A31" s="4">
        <v>11</v>
      </c>
      <c r="B31" s="5" t="s">
        <v>29</v>
      </c>
      <c r="C31" s="4" t="s">
        <v>30</v>
      </c>
      <c r="D31" s="8"/>
      <c r="E31" s="4">
        <v>11</v>
      </c>
      <c r="F31" s="5" t="s">
        <v>430</v>
      </c>
      <c r="G31" s="6" t="e">
        <f ca="1">DATE(YEAR($G$20)-10, MONTH($G$20), DAY($G$20))</f>
        <v>#NAME?</v>
      </c>
      <c r="J31" s="14">
        <v>45432</v>
      </c>
      <c r="K31">
        <v>191.04</v>
      </c>
      <c r="L31">
        <v>5308.13</v>
      </c>
    </row>
    <row r="32" spans="1:12">
      <c r="A32" s="9">
        <v>12</v>
      </c>
      <c r="B32" s="8" t="s">
        <v>31</v>
      </c>
      <c r="C32" s="8" t="s">
        <v>32</v>
      </c>
      <c r="D32" s="8"/>
      <c r="E32" s="4">
        <v>12</v>
      </c>
      <c r="F32" s="5" t="s">
        <v>33</v>
      </c>
      <c r="G32" s="32" t="e">
        <f ca="1">DATEVALUE(G33)*1</f>
        <v>#NAME?</v>
      </c>
      <c r="J32" s="14">
        <v>45433</v>
      </c>
      <c r="K32">
        <v>192.35</v>
      </c>
      <c r="L32">
        <v>5321.41</v>
      </c>
    </row>
    <row r="33" spans="1:12">
      <c r="A33" s="2">
        <v>13</v>
      </c>
      <c r="B33" t="s">
        <v>34</v>
      </c>
      <c r="C33" t="s">
        <v>35</v>
      </c>
      <c r="G33" t="e">
        <f ca="1">_xll.BDP(TICKER&amp;" EQUITY","EQY_INIT_PO_DT")</f>
        <v>#NAME?</v>
      </c>
      <c r="J33" s="14">
        <v>45434</v>
      </c>
      <c r="K33">
        <v>190.9</v>
      </c>
      <c r="L33">
        <v>5307.01</v>
      </c>
    </row>
    <row r="34" spans="1:12">
      <c r="A34" s="2">
        <v>14</v>
      </c>
      <c r="B34" t="s">
        <v>36</v>
      </c>
      <c r="C34" t="s">
        <v>37</v>
      </c>
      <c r="F34" s="27" t="s">
        <v>536</v>
      </c>
      <c r="G34" t="e">
        <f ca="1">_xll.BQL.DATE(EOMONTH(_xll.BTODAY(),-MONTH(_xll.BTODAY())))</f>
        <v>#NAME?</v>
      </c>
      <c r="J34" s="14">
        <v>45435</v>
      </c>
      <c r="K34">
        <v>186.88</v>
      </c>
      <c r="L34">
        <v>5267.84</v>
      </c>
    </row>
    <row r="35" spans="1:12">
      <c r="A35" s="2">
        <v>15</v>
      </c>
      <c r="B35" t="s">
        <v>38</v>
      </c>
      <c r="C35" t="s">
        <v>39</v>
      </c>
      <c r="E35" s="2">
        <v>1</v>
      </c>
      <c r="F35" t="s">
        <v>414</v>
      </c>
      <c r="G35" t="s">
        <v>363</v>
      </c>
      <c r="J35" s="14">
        <v>45436</v>
      </c>
      <c r="K35">
        <v>189.98</v>
      </c>
      <c r="L35">
        <v>5304.72</v>
      </c>
    </row>
    <row r="36" spans="1:12">
      <c r="A36" s="2">
        <v>16</v>
      </c>
      <c r="B36" t="s">
        <v>40</v>
      </c>
      <c r="C36" t="s">
        <v>41</v>
      </c>
      <c r="E36" s="2">
        <v>2</v>
      </c>
      <c r="F36" t="s">
        <v>413</v>
      </c>
      <c r="G36" t="s">
        <v>364</v>
      </c>
      <c r="J36" s="14">
        <v>45440</v>
      </c>
      <c r="K36">
        <v>189.99</v>
      </c>
      <c r="L36">
        <v>5306.04</v>
      </c>
    </row>
    <row r="37" spans="1:12">
      <c r="A37" s="2">
        <v>17</v>
      </c>
      <c r="B37" t="s">
        <v>42</v>
      </c>
      <c r="C37" t="s">
        <v>43</v>
      </c>
      <c r="J37" s="14">
        <v>45441</v>
      </c>
      <c r="K37">
        <v>190.29</v>
      </c>
      <c r="L37">
        <v>5266.95</v>
      </c>
    </row>
    <row r="38" spans="1:12">
      <c r="A38" s="2">
        <v>18</v>
      </c>
      <c r="B38" t="s">
        <v>44</v>
      </c>
      <c r="C38" t="s">
        <v>45</v>
      </c>
      <c r="E38" s="2">
        <v>1</v>
      </c>
      <c r="F38" t="s">
        <v>378</v>
      </c>
      <c r="G38" t="s">
        <v>380</v>
      </c>
      <c r="J38" s="14">
        <v>45442</v>
      </c>
      <c r="K38">
        <v>191.29</v>
      </c>
      <c r="L38">
        <v>5235.4799999999996</v>
      </c>
    </row>
    <row r="39" spans="1:12">
      <c r="A39" s="2">
        <v>19</v>
      </c>
      <c r="B39" t="s">
        <v>46</v>
      </c>
      <c r="C39" t="s">
        <v>47</v>
      </c>
      <c r="E39" s="2">
        <v>2</v>
      </c>
      <c r="F39" t="s">
        <v>379</v>
      </c>
      <c r="G39" t="s">
        <v>381</v>
      </c>
      <c r="J39" s="14">
        <v>45443</v>
      </c>
      <c r="K39">
        <v>192.25</v>
      </c>
      <c r="L39">
        <v>5277.51</v>
      </c>
    </row>
    <row r="40" spans="1:12">
      <c r="A40" s="2">
        <v>20</v>
      </c>
      <c r="B40" t="s">
        <v>48</v>
      </c>
      <c r="C40" t="s">
        <v>49</v>
      </c>
      <c r="J40" s="14">
        <v>45446</v>
      </c>
      <c r="K40">
        <v>194.03</v>
      </c>
      <c r="L40">
        <v>5283.4</v>
      </c>
    </row>
    <row r="41" spans="1:12">
      <c r="A41" s="2">
        <v>21</v>
      </c>
      <c r="B41" t="s">
        <v>50</v>
      </c>
      <c r="C41" t="s">
        <v>51</v>
      </c>
      <c r="J41" s="14">
        <v>45447</v>
      </c>
      <c r="K41">
        <v>194.35</v>
      </c>
      <c r="L41">
        <v>5291.34</v>
      </c>
    </row>
    <row r="42" spans="1:12">
      <c r="A42" s="2">
        <v>22</v>
      </c>
      <c r="B42" t="s">
        <v>52</v>
      </c>
      <c r="C42" t="s">
        <v>53</v>
      </c>
      <c r="J42" s="14">
        <v>45448</v>
      </c>
      <c r="K42">
        <v>195.87</v>
      </c>
      <c r="L42">
        <v>5354.03</v>
      </c>
    </row>
    <row r="43" spans="1:12">
      <c r="A43" s="2">
        <v>23</v>
      </c>
      <c r="B43" t="s">
        <v>54</v>
      </c>
      <c r="C43" t="s">
        <v>55</v>
      </c>
      <c r="J43" s="14">
        <v>45449</v>
      </c>
      <c r="K43">
        <v>194.48</v>
      </c>
      <c r="L43">
        <v>5352.96</v>
      </c>
    </row>
    <row r="44" spans="1:12">
      <c r="A44" s="2">
        <v>24</v>
      </c>
      <c r="B44" t="s">
        <v>56</v>
      </c>
      <c r="C44" t="s">
        <v>57</v>
      </c>
      <c r="J44" s="14">
        <v>45450</v>
      </c>
      <c r="K44">
        <v>196.89</v>
      </c>
      <c r="L44">
        <v>5346.99</v>
      </c>
    </row>
    <row r="45" spans="1:12">
      <c r="A45" s="2">
        <v>25</v>
      </c>
      <c r="B45" t="s">
        <v>365</v>
      </c>
      <c r="C45" t="s">
        <v>366</v>
      </c>
      <c r="J45" s="14">
        <v>45453</v>
      </c>
      <c r="K45">
        <v>193.12</v>
      </c>
      <c r="L45">
        <v>5360.79</v>
      </c>
    </row>
    <row r="46" spans="1:12">
      <c r="A46" s="2">
        <v>26</v>
      </c>
      <c r="B46" t="s">
        <v>58</v>
      </c>
      <c r="C46" t="s">
        <v>59</v>
      </c>
      <c r="J46" s="14">
        <v>45454</v>
      </c>
      <c r="K46">
        <v>207.15</v>
      </c>
      <c r="L46">
        <v>5375.32</v>
      </c>
    </row>
    <row r="47" spans="1:12">
      <c r="A47" s="2">
        <v>27</v>
      </c>
      <c r="B47" t="s">
        <v>60</v>
      </c>
      <c r="C47" t="s">
        <v>61</v>
      </c>
      <c r="J47" s="14">
        <v>45455</v>
      </c>
      <c r="K47">
        <v>213.07</v>
      </c>
      <c r="L47">
        <v>5421.03</v>
      </c>
    </row>
    <row r="48" spans="1:12">
      <c r="A48" s="2">
        <v>28</v>
      </c>
      <c r="B48" t="s">
        <v>62</v>
      </c>
      <c r="C48" t="s">
        <v>63</v>
      </c>
      <c r="J48" s="14">
        <v>45456</v>
      </c>
      <c r="K48">
        <v>214.24</v>
      </c>
      <c r="L48">
        <v>5433.74</v>
      </c>
    </row>
    <row r="49" spans="1:12">
      <c r="A49" s="2">
        <v>29</v>
      </c>
      <c r="B49" t="s">
        <v>64</v>
      </c>
      <c r="C49" t="s">
        <v>65</v>
      </c>
      <c r="J49" s="14">
        <v>45457</v>
      </c>
      <c r="K49">
        <v>212.49</v>
      </c>
      <c r="L49">
        <v>5431.6</v>
      </c>
    </row>
    <row r="50" spans="1:12">
      <c r="A50" s="2">
        <v>30</v>
      </c>
      <c r="B50" t="s">
        <v>66</v>
      </c>
      <c r="C50" t="s">
        <v>67</v>
      </c>
      <c r="J50" s="14">
        <v>45460</v>
      </c>
      <c r="K50">
        <v>216.67</v>
      </c>
      <c r="L50">
        <v>5473.23</v>
      </c>
    </row>
    <row r="51" spans="1:12">
      <c r="A51" s="2">
        <v>31</v>
      </c>
      <c r="B51" t="s">
        <v>68</v>
      </c>
      <c r="C51" t="s">
        <v>69</v>
      </c>
      <c r="J51" s="14">
        <v>45461</v>
      </c>
      <c r="K51">
        <v>214.29</v>
      </c>
      <c r="L51">
        <v>5487.03</v>
      </c>
    </row>
    <row r="52" spans="1:12">
      <c r="A52" s="2">
        <v>32</v>
      </c>
      <c r="B52" t="s">
        <v>70</v>
      </c>
      <c r="C52" t="s">
        <v>71</v>
      </c>
      <c r="J52" s="14">
        <v>45463</v>
      </c>
      <c r="K52">
        <v>209.68</v>
      </c>
      <c r="L52">
        <v>5473.17</v>
      </c>
    </row>
    <row r="53" spans="1:12">
      <c r="A53" s="2">
        <v>33</v>
      </c>
      <c r="B53" t="s">
        <v>72</v>
      </c>
      <c r="C53" t="s">
        <v>73</v>
      </c>
      <c r="J53" s="14">
        <v>45464</v>
      </c>
      <c r="K53">
        <v>207.49</v>
      </c>
      <c r="L53">
        <v>5464.62</v>
      </c>
    </row>
    <row r="54" spans="1:12">
      <c r="A54" s="2">
        <v>34</v>
      </c>
      <c r="B54" t="s">
        <v>74</v>
      </c>
      <c r="C54" t="s">
        <v>75</v>
      </c>
      <c r="J54" s="14">
        <v>45467</v>
      </c>
      <c r="K54">
        <v>208.14</v>
      </c>
      <c r="L54">
        <v>5447.87</v>
      </c>
    </row>
    <row r="55" spans="1:12">
      <c r="A55" s="2">
        <v>35</v>
      </c>
      <c r="B55" t="s">
        <v>76</v>
      </c>
      <c r="C55" t="s">
        <v>77</v>
      </c>
      <c r="J55" s="14">
        <v>45468</v>
      </c>
      <c r="K55">
        <v>209.07</v>
      </c>
      <c r="L55">
        <v>5469.3</v>
      </c>
    </row>
    <row r="56" spans="1:12">
      <c r="A56" s="2">
        <v>36</v>
      </c>
      <c r="B56" t="s">
        <v>78</v>
      </c>
      <c r="C56" t="s">
        <v>79</v>
      </c>
      <c r="J56" s="14">
        <v>45469</v>
      </c>
      <c r="K56">
        <v>213.25</v>
      </c>
      <c r="L56">
        <v>5477.9</v>
      </c>
    </row>
    <row r="57" spans="1:12">
      <c r="A57" s="2">
        <v>37</v>
      </c>
      <c r="B57" t="s">
        <v>80</v>
      </c>
      <c r="C57" t="s">
        <v>81</v>
      </c>
      <c r="J57" s="14">
        <v>45470</v>
      </c>
      <c r="K57">
        <v>214.1</v>
      </c>
      <c r="L57">
        <v>5482.87</v>
      </c>
    </row>
    <row r="58" spans="1:12">
      <c r="A58" s="2">
        <v>38</v>
      </c>
      <c r="B58" t="s">
        <v>82</v>
      </c>
      <c r="C58" t="s">
        <v>83</v>
      </c>
      <c r="J58" s="14">
        <v>45471</v>
      </c>
      <c r="K58">
        <v>210.62</v>
      </c>
      <c r="L58">
        <v>5460.48</v>
      </c>
    </row>
    <row r="59" spans="1:12">
      <c r="A59" s="2">
        <v>39</v>
      </c>
      <c r="B59" t="s">
        <v>84</v>
      </c>
      <c r="C59" t="s">
        <v>85</v>
      </c>
      <c r="J59" s="14">
        <v>45474</v>
      </c>
      <c r="K59">
        <v>216.75</v>
      </c>
      <c r="L59">
        <v>5475.09</v>
      </c>
    </row>
    <row r="60" spans="1:12">
      <c r="A60" s="2">
        <v>40</v>
      </c>
      <c r="B60" t="s">
        <v>86</v>
      </c>
      <c r="C60" t="s">
        <v>87</v>
      </c>
      <c r="J60" s="14">
        <v>45475</v>
      </c>
      <c r="K60">
        <v>220.27</v>
      </c>
      <c r="L60">
        <v>5509.01</v>
      </c>
    </row>
    <row r="61" spans="1:12">
      <c r="A61" s="2">
        <v>41</v>
      </c>
      <c r="B61" t="s">
        <v>88</v>
      </c>
      <c r="C61" t="s">
        <v>89</v>
      </c>
      <c r="J61" s="14">
        <v>45476</v>
      </c>
      <c r="K61">
        <v>221.55</v>
      </c>
      <c r="L61">
        <v>5537.02</v>
      </c>
    </row>
    <row r="62" spans="1:12">
      <c r="A62" s="2">
        <v>42</v>
      </c>
      <c r="B62" t="s">
        <v>90</v>
      </c>
      <c r="C62" t="s">
        <v>91</v>
      </c>
      <c r="J62" s="14">
        <v>45478</v>
      </c>
      <c r="K62">
        <v>226.34</v>
      </c>
      <c r="L62">
        <v>5567.19</v>
      </c>
    </row>
    <row r="63" spans="1:12">
      <c r="A63" s="2">
        <v>43</v>
      </c>
      <c r="B63" t="s">
        <v>92</v>
      </c>
      <c r="C63" t="s">
        <v>93</v>
      </c>
      <c r="J63" s="14">
        <v>45481</v>
      </c>
      <c r="K63">
        <v>227.82</v>
      </c>
      <c r="L63">
        <v>5572.85</v>
      </c>
    </row>
    <row r="64" spans="1:12">
      <c r="A64" s="2">
        <v>44</v>
      </c>
      <c r="B64" t="s">
        <v>94</v>
      </c>
      <c r="C64" t="s">
        <v>95</v>
      </c>
      <c r="J64" s="14">
        <v>45482</v>
      </c>
      <c r="K64">
        <v>228.68</v>
      </c>
      <c r="L64">
        <v>5576.98</v>
      </c>
    </row>
    <row r="65" spans="1:12">
      <c r="A65" s="2">
        <v>45</v>
      </c>
      <c r="B65" t="s">
        <v>96</v>
      </c>
      <c r="C65" t="s">
        <v>97</v>
      </c>
      <c r="J65" s="14">
        <v>45483</v>
      </c>
      <c r="K65">
        <v>232.98</v>
      </c>
      <c r="L65">
        <v>5633.91</v>
      </c>
    </row>
    <row r="66" spans="1:12">
      <c r="A66" s="2">
        <v>46</v>
      </c>
      <c r="B66" t="s">
        <v>98</v>
      </c>
      <c r="C66" t="s">
        <v>99</v>
      </c>
      <c r="J66" s="14">
        <v>45484</v>
      </c>
      <c r="K66">
        <v>227.57</v>
      </c>
      <c r="L66">
        <v>5584.54</v>
      </c>
    </row>
    <row r="67" spans="1:12">
      <c r="A67" s="2">
        <v>47</v>
      </c>
      <c r="B67" t="s">
        <v>100</v>
      </c>
      <c r="C67" t="s">
        <v>101</v>
      </c>
      <c r="J67" s="14">
        <v>45485</v>
      </c>
      <c r="K67">
        <v>230.54</v>
      </c>
      <c r="L67">
        <v>5615.35</v>
      </c>
    </row>
    <row r="68" spans="1:12">
      <c r="A68" s="2">
        <v>48</v>
      </c>
      <c r="B68" t="s">
        <v>102</v>
      </c>
      <c r="C68" t="s">
        <v>103</v>
      </c>
      <c r="J68" s="14">
        <v>45488</v>
      </c>
      <c r="K68">
        <v>234.4</v>
      </c>
      <c r="L68">
        <v>5631.22</v>
      </c>
    </row>
    <row r="69" spans="1:12">
      <c r="A69" s="2">
        <v>49</v>
      </c>
      <c r="B69" t="s">
        <v>104</v>
      </c>
      <c r="C69" t="s">
        <v>105</v>
      </c>
      <c r="J69" s="14">
        <v>45489</v>
      </c>
      <c r="K69">
        <v>234.82</v>
      </c>
      <c r="L69">
        <v>5667.2</v>
      </c>
    </row>
    <row r="70" spans="1:12">
      <c r="A70" s="2">
        <v>50</v>
      </c>
      <c r="B70" t="s">
        <v>106</v>
      </c>
      <c r="C70" t="s">
        <v>107</v>
      </c>
      <c r="J70" s="14">
        <v>45490</v>
      </c>
      <c r="K70">
        <v>228.88</v>
      </c>
      <c r="L70">
        <v>5588.27</v>
      </c>
    </row>
    <row r="71" spans="1:12">
      <c r="A71" s="2">
        <v>51</v>
      </c>
      <c r="B71" t="s">
        <v>108</v>
      </c>
      <c r="C71" t="s">
        <v>109</v>
      </c>
      <c r="J71" s="14">
        <v>45491</v>
      </c>
      <c r="K71">
        <v>224.18</v>
      </c>
      <c r="L71">
        <v>5544.59</v>
      </c>
    </row>
    <row r="72" spans="1:12">
      <c r="A72" s="2">
        <v>52</v>
      </c>
      <c r="B72" t="s">
        <v>110</v>
      </c>
      <c r="C72" t="s">
        <v>111</v>
      </c>
      <c r="J72" s="14">
        <v>45492</v>
      </c>
      <c r="K72">
        <v>224.31</v>
      </c>
      <c r="L72">
        <v>5505</v>
      </c>
    </row>
    <row r="73" spans="1:12">
      <c r="A73" s="2">
        <v>53</v>
      </c>
      <c r="B73" t="s">
        <v>112</v>
      </c>
      <c r="C73" t="s">
        <v>113</v>
      </c>
      <c r="J73" s="14">
        <v>45495</v>
      </c>
      <c r="K73">
        <v>223.96</v>
      </c>
      <c r="L73">
        <v>5564.41</v>
      </c>
    </row>
    <row r="74" spans="1:12">
      <c r="A74" s="2">
        <v>54</v>
      </c>
      <c r="B74" t="s">
        <v>114</v>
      </c>
      <c r="C74" t="s">
        <v>115</v>
      </c>
      <c r="J74" s="14">
        <v>45496</v>
      </c>
      <c r="K74">
        <v>225.01</v>
      </c>
      <c r="L74">
        <v>5555.74</v>
      </c>
    </row>
    <row r="75" spans="1:12">
      <c r="A75" s="2">
        <v>55</v>
      </c>
      <c r="B75" t="s">
        <v>116</v>
      </c>
      <c r="C75" t="s">
        <v>117</v>
      </c>
      <c r="J75" s="14">
        <v>45497</v>
      </c>
      <c r="K75">
        <v>218.54</v>
      </c>
      <c r="L75">
        <v>5427.13</v>
      </c>
    </row>
    <row r="76" spans="1:12">
      <c r="A76" s="2">
        <v>56</v>
      </c>
      <c r="B76" t="s">
        <v>118</v>
      </c>
      <c r="C76" t="s">
        <v>119</v>
      </c>
      <c r="J76" s="14">
        <v>45498</v>
      </c>
      <c r="K76">
        <v>217.49</v>
      </c>
      <c r="L76">
        <v>5399.22</v>
      </c>
    </row>
    <row r="77" spans="1:12">
      <c r="A77" s="2">
        <v>57</v>
      </c>
      <c r="B77" t="s">
        <v>120</v>
      </c>
      <c r="C77" t="s">
        <v>121</v>
      </c>
      <c r="J77" s="14">
        <v>45499</v>
      </c>
      <c r="K77">
        <v>217.96</v>
      </c>
      <c r="L77">
        <v>5459.1</v>
      </c>
    </row>
    <row r="78" spans="1:12">
      <c r="A78" s="2">
        <v>58</v>
      </c>
      <c r="B78" t="s">
        <v>122</v>
      </c>
      <c r="C78" t="s">
        <v>123</v>
      </c>
      <c r="J78" s="14">
        <v>45502</v>
      </c>
      <c r="K78">
        <v>218.24</v>
      </c>
      <c r="L78">
        <v>5463.54</v>
      </c>
    </row>
    <row r="79" spans="1:12">
      <c r="A79" s="2">
        <v>59</v>
      </c>
      <c r="B79" t="s">
        <v>124</v>
      </c>
      <c r="C79" t="s">
        <v>125</v>
      </c>
      <c r="J79" s="14">
        <v>45503</v>
      </c>
      <c r="K79">
        <v>218.8</v>
      </c>
      <c r="L79">
        <v>5436.44</v>
      </c>
    </row>
    <row r="80" spans="1:12">
      <c r="A80" s="2">
        <v>60</v>
      </c>
      <c r="B80" t="s">
        <v>126</v>
      </c>
      <c r="C80" t="s">
        <v>127</v>
      </c>
      <c r="J80" s="14">
        <v>45504</v>
      </c>
      <c r="K80">
        <v>222.08</v>
      </c>
      <c r="L80">
        <v>5522.3</v>
      </c>
    </row>
    <row r="81" spans="1:12">
      <c r="A81" s="2">
        <v>61</v>
      </c>
      <c r="B81" t="s">
        <v>128</v>
      </c>
      <c r="C81" t="s">
        <v>129</v>
      </c>
      <c r="J81" s="14">
        <v>45505</v>
      </c>
      <c r="K81">
        <v>218.36</v>
      </c>
      <c r="L81">
        <v>5446.68</v>
      </c>
    </row>
    <row r="82" spans="1:12">
      <c r="A82" s="2">
        <v>62</v>
      </c>
      <c r="B82" t="s">
        <v>130</v>
      </c>
      <c r="C82" t="s">
        <v>131</v>
      </c>
      <c r="J82" s="14">
        <v>45506</v>
      </c>
      <c r="K82">
        <v>219.86</v>
      </c>
      <c r="L82">
        <v>5346.56</v>
      </c>
    </row>
    <row r="83" spans="1:12">
      <c r="A83" s="2">
        <v>63</v>
      </c>
      <c r="B83" t="s">
        <v>132</v>
      </c>
      <c r="C83" t="s">
        <v>133</v>
      </c>
      <c r="J83" s="14">
        <v>45509</v>
      </c>
      <c r="K83">
        <v>209.27</v>
      </c>
      <c r="L83">
        <v>5186.33</v>
      </c>
    </row>
    <row r="84" spans="1:12">
      <c r="A84" s="2">
        <v>64</v>
      </c>
      <c r="B84" t="s">
        <v>134</v>
      </c>
      <c r="C84" t="s">
        <v>135</v>
      </c>
      <c r="J84" s="14">
        <v>45510</v>
      </c>
      <c r="K84">
        <v>207.23</v>
      </c>
      <c r="L84">
        <v>5240.03</v>
      </c>
    </row>
    <row r="85" spans="1:12">
      <c r="A85" s="2">
        <v>65</v>
      </c>
      <c r="B85" t="s">
        <v>136</v>
      </c>
      <c r="C85" t="s">
        <v>137</v>
      </c>
      <c r="J85" s="14">
        <v>45511</v>
      </c>
      <c r="K85">
        <v>209.82</v>
      </c>
      <c r="L85">
        <v>5199.5</v>
      </c>
    </row>
    <row r="86" spans="1:12">
      <c r="A86" s="2">
        <v>66</v>
      </c>
      <c r="B86" t="s">
        <v>138</v>
      </c>
      <c r="C86" t="s">
        <v>139</v>
      </c>
      <c r="J86" s="14">
        <v>45512</v>
      </c>
      <c r="K86">
        <v>213.31</v>
      </c>
      <c r="L86">
        <v>5319.31</v>
      </c>
    </row>
    <row r="87" spans="1:12">
      <c r="A87" s="2">
        <v>67</v>
      </c>
      <c r="B87" t="s">
        <v>140</v>
      </c>
      <c r="C87" t="s">
        <v>141</v>
      </c>
      <c r="J87" s="14">
        <v>45513</v>
      </c>
      <c r="K87">
        <v>216.24</v>
      </c>
      <c r="L87">
        <v>5344.16</v>
      </c>
    </row>
    <row r="88" spans="1:12">
      <c r="A88" s="2">
        <v>68</v>
      </c>
      <c r="B88" t="s">
        <v>142</v>
      </c>
      <c r="C88" t="s">
        <v>143</v>
      </c>
      <c r="J88" s="14">
        <v>45516</v>
      </c>
      <c r="K88">
        <v>217.53</v>
      </c>
      <c r="L88">
        <v>5344.39</v>
      </c>
    </row>
    <row r="89" spans="1:12">
      <c r="A89" s="2">
        <v>69</v>
      </c>
      <c r="B89" t="s">
        <v>144</v>
      </c>
      <c r="C89" t="s">
        <v>145</v>
      </c>
      <c r="J89" s="14">
        <v>45517</v>
      </c>
      <c r="K89">
        <v>221.27</v>
      </c>
      <c r="L89">
        <v>5434.43</v>
      </c>
    </row>
    <row r="90" spans="1:12">
      <c r="A90" s="2">
        <v>70</v>
      </c>
      <c r="B90" t="s">
        <v>146</v>
      </c>
      <c r="C90" t="s">
        <v>147</v>
      </c>
      <c r="J90" s="14">
        <v>45518</v>
      </c>
      <c r="K90">
        <v>221.72</v>
      </c>
      <c r="L90">
        <v>5455.21</v>
      </c>
    </row>
    <row r="91" spans="1:12">
      <c r="A91" s="2">
        <v>71</v>
      </c>
      <c r="B91" t="s">
        <v>148</v>
      </c>
      <c r="C91" t="s">
        <v>149</v>
      </c>
      <c r="J91" s="14">
        <v>45519</v>
      </c>
      <c r="K91">
        <v>224.72</v>
      </c>
      <c r="L91">
        <v>5543.22</v>
      </c>
    </row>
    <row r="92" spans="1:12">
      <c r="A92" s="2">
        <v>72</v>
      </c>
      <c r="B92" t="s">
        <v>150</v>
      </c>
      <c r="C92" t="s">
        <v>151</v>
      </c>
      <c r="J92" s="14">
        <v>45520</v>
      </c>
      <c r="K92">
        <v>226.05</v>
      </c>
      <c r="L92">
        <v>5554.25</v>
      </c>
    </row>
    <row r="93" spans="1:12">
      <c r="A93" s="2">
        <v>73</v>
      </c>
      <c r="B93" t="s">
        <v>152</v>
      </c>
      <c r="C93" t="s">
        <v>153</v>
      </c>
      <c r="J93" s="14">
        <v>45523</v>
      </c>
      <c r="K93">
        <v>225.89</v>
      </c>
      <c r="L93">
        <v>5608.25</v>
      </c>
    </row>
    <row r="94" spans="1:12">
      <c r="A94" s="2">
        <v>74</v>
      </c>
      <c r="B94" t="s">
        <v>154</v>
      </c>
      <c r="C94" t="s">
        <v>155</v>
      </c>
      <c r="J94" s="14">
        <v>45524</v>
      </c>
      <c r="K94">
        <v>226.51</v>
      </c>
      <c r="L94">
        <v>5597.12</v>
      </c>
    </row>
    <row r="95" spans="1:12">
      <c r="A95" s="2">
        <v>75</v>
      </c>
      <c r="B95" t="s">
        <v>156</v>
      </c>
      <c r="C95" t="s">
        <v>157</v>
      </c>
      <c r="J95" s="14">
        <v>45525</v>
      </c>
      <c r="K95">
        <v>226.4</v>
      </c>
      <c r="L95">
        <v>5620.85</v>
      </c>
    </row>
    <row r="96" spans="1:12">
      <c r="A96" s="2">
        <v>76</v>
      </c>
      <c r="B96" t="s">
        <v>158</v>
      </c>
      <c r="C96" t="s">
        <v>159</v>
      </c>
      <c r="J96" s="14">
        <v>45526</v>
      </c>
      <c r="K96">
        <v>224.53</v>
      </c>
      <c r="L96">
        <v>5570.64</v>
      </c>
    </row>
    <row r="97" spans="1:12">
      <c r="A97" s="2">
        <v>77</v>
      </c>
      <c r="B97" t="s">
        <v>160</v>
      </c>
      <c r="C97" t="s">
        <v>161</v>
      </c>
      <c r="J97" s="14">
        <v>45527</v>
      </c>
      <c r="K97">
        <v>226.84</v>
      </c>
      <c r="L97">
        <v>5634.61</v>
      </c>
    </row>
    <row r="98" spans="1:12">
      <c r="A98" s="2">
        <v>78</v>
      </c>
      <c r="B98" t="s">
        <v>162</v>
      </c>
      <c r="C98" t="s">
        <v>163</v>
      </c>
      <c r="J98" s="14">
        <v>45530</v>
      </c>
      <c r="K98">
        <v>227.18</v>
      </c>
      <c r="L98">
        <v>5616.84</v>
      </c>
    </row>
    <row r="99" spans="1:12">
      <c r="A99" s="2">
        <v>79</v>
      </c>
      <c r="B99" t="s">
        <v>164</v>
      </c>
      <c r="C99" t="s">
        <v>165</v>
      </c>
      <c r="J99" s="14">
        <v>45531</v>
      </c>
      <c r="K99">
        <v>228.03</v>
      </c>
      <c r="L99">
        <v>5625.8</v>
      </c>
    </row>
    <row r="100" spans="1:12">
      <c r="A100" s="2">
        <v>80</v>
      </c>
      <c r="B100" t="s">
        <v>166</v>
      </c>
      <c r="C100" t="s">
        <v>167</v>
      </c>
      <c r="J100" s="14">
        <v>45532</v>
      </c>
      <c r="K100">
        <v>226.49</v>
      </c>
      <c r="L100">
        <v>5592.18</v>
      </c>
    </row>
    <row r="101" spans="1:12">
      <c r="A101" s="2">
        <v>81</v>
      </c>
      <c r="B101" t="s">
        <v>168</v>
      </c>
      <c r="C101" t="s">
        <v>169</v>
      </c>
      <c r="J101" s="14">
        <v>45533</v>
      </c>
      <c r="K101">
        <v>229.79</v>
      </c>
      <c r="L101">
        <v>5591.96</v>
      </c>
    </row>
    <row r="102" spans="1:12">
      <c r="A102" s="2">
        <v>82</v>
      </c>
      <c r="B102" t="s">
        <v>170</v>
      </c>
      <c r="C102" t="s">
        <v>171</v>
      </c>
      <c r="J102" s="14">
        <v>45534</v>
      </c>
      <c r="K102">
        <v>229</v>
      </c>
      <c r="L102">
        <v>5648.4</v>
      </c>
    </row>
    <row r="103" spans="1:12">
      <c r="A103" s="2">
        <v>83</v>
      </c>
      <c r="B103" t="s">
        <v>172</v>
      </c>
      <c r="C103" t="s">
        <v>173</v>
      </c>
      <c r="J103" s="14">
        <v>45538</v>
      </c>
      <c r="K103">
        <v>222.77</v>
      </c>
      <c r="L103">
        <v>5528.93</v>
      </c>
    </row>
    <row r="104" spans="1:12">
      <c r="A104" s="2">
        <v>84</v>
      </c>
      <c r="B104" t="s">
        <v>174</v>
      </c>
      <c r="C104" t="s">
        <v>175</v>
      </c>
      <c r="J104" s="14">
        <v>45539</v>
      </c>
      <c r="K104">
        <v>220.85</v>
      </c>
      <c r="L104">
        <v>5520.07</v>
      </c>
    </row>
    <row r="105" spans="1:12">
      <c r="A105" s="2">
        <v>85</v>
      </c>
      <c r="B105" t="s">
        <v>176</v>
      </c>
      <c r="C105" t="s">
        <v>177</v>
      </c>
      <c r="J105" s="14">
        <v>45540</v>
      </c>
      <c r="K105">
        <v>222.38</v>
      </c>
      <c r="L105">
        <v>5503.41</v>
      </c>
    </row>
    <row r="106" spans="1:12">
      <c r="A106" s="2">
        <v>86</v>
      </c>
      <c r="B106" t="s">
        <v>178</v>
      </c>
      <c r="C106" t="s">
        <v>179</v>
      </c>
      <c r="J106" s="14">
        <v>45541</v>
      </c>
      <c r="K106">
        <v>220.82</v>
      </c>
      <c r="L106">
        <v>5408.42</v>
      </c>
    </row>
    <row r="107" spans="1:12">
      <c r="A107" s="2">
        <v>87</v>
      </c>
      <c r="B107" t="s">
        <v>180</v>
      </c>
      <c r="C107" t="s">
        <v>181</v>
      </c>
      <c r="J107" s="14">
        <v>45544</v>
      </c>
      <c r="K107">
        <v>220.91</v>
      </c>
      <c r="L107">
        <v>5471.05</v>
      </c>
    </row>
    <row r="108" spans="1:12">
      <c r="A108" s="2">
        <v>88</v>
      </c>
      <c r="B108" t="s">
        <v>182</v>
      </c>
      <c r="C108" t="s">
        <v>183</v>
      </c>
      <c r="J108" s="14">
        <v>45545</v>
      </c>
      <c r="K108">
        <v>220.11</v>
      </c>
      <c r="L108">
        <v>5495.52</v>
      </c>
    </row>
    <row r="109" spans="1:12">
      <c r="A109" s="2">
        <v>89</v>
      </c>
      <c r="B109" t="s">
        <v>184</v>
      </c>
      <c r="C109" t="s">
        <v>185</v>
      </c>
      <c r="J109" s="14">
        <v>45546</v>
      </c>
      <c r="K109">
        <v>222.66</v>
      </c>
      <c r="L109">
        <v>5554.13</v>
      </c>
    </row>
    <row r="110" spans="1:12">
      <c r="A110" s="2">
        <v>90</v>
      </c>
      <c r="B110" t="s">
        <v>186</v>
      </c>
      <c r="C110" t="s">
        <v>187</v>
      </c>
      <c r="J110" s="14">
        <v>45547</v>
      </c>
      <c r="K110">
        <v>222.77</v>
      </c>
      <c r="L110">
        <v>5595.76</v>
      </c>
    </row>
    <row r="111" spans="1:12">
      <c r="A111" s="2">
        <v>91</v>
      </c>
      <c r="B111" t="s">
        <v>188</v>
      </c>
      <c r="C111" t="s">
        <v>189</v>
      </c>
      <c r="J111" s="14">
        <v>45548</v>
      </c>
      <c r="K111">
        <v>222.5</v>
      </c>
      <c r="L111">
        <v>5626.02</v>
      </c>
    </row>
    <row r="112" spans="1:12">
      <c r="A112" s="2">
        <v>92</v>
      </c>
      <c r="B112" t="s">
        <v>190</v>
      </c>
      <c r="C112" t="s">
        <v>191</v>
      </c>
      <c r="J112" s="14">
        <v>45551</v>
      </c>
      <c r="K112">
        <v>216.32</v>
      </c>
      <c r="L112">
        <v>5633.09</v>
      </c>
    </row>
    <row r="113" spans="1:12">
      <c r="A113" s="2">
        <v>93</v>
      </c>
      <c r="B113" t="s">
        <v>192</v>
      </c>
      <c r="C113" t="s">
        <v>193</v>
      </c>
      <c r="J113" s="14">
        <v>45552</v>
      </c>
      <c r="K113">
        <v>216.79</v>
      </c>
      <c r="L113">
        <v>5634.58</v>
      </c>
    </row>
    <row r="114" spans="1:12">
      <c r="A114" s="2">
        <v>94</v>
      </c>
      <c r="B114" t="s">
        <v>194</v>
      </c>
      <c r="C114" t="s">
        <v>195</v>
      </c>
      <c r="J114" s="14">
        <v>45553</v>
      </c>
      <c r="K114">
        <v>220.69</v>
      </c>
      <c r="L114">
        <v>5618.26</v>
      </c>
    </row>
    <row r="115" spans="1:12">
      <c r="A115" s="2">
        <v>95</v>
      </c>
      <c r="B115" t="s">
        <v>196</v>
      </c>
      <c r="C115" t="s">
        <v>197</v>
      </c>
      <c r="J115" s="14">
        <v>45554</v>
      </c>
      <c r="K115">
        <v>228.87</v>
      </c>
      <c r="L115">
        <v>5713.64</v>
      </c>
    </row>
    <row r="116" spans="1:12">
      <c r="A116" s="2">
        <v>96</v>
      </c>
      <c r="B116" t="s">
        <v>198</v>
      </c>
      <c r="C116" t="s">
        <v>199</v>
      </c>
      <c r="J116" s="14">
        <v>45555</v>
      </c>
      <c r="K116">
        <v>228.2</v>
      </c>
      <c r="L116">
        <v>5702.55</v>
      </c>
    </row>
    <row r="117" spans="1:12">
      <c r="A117" s="2">
        <v>97</v>
      </c>
      <c r="B117" t="s">
        <v>200</v>
      </c>
      <c r="C117" t="s">
        <v>201</v>
      </c>
      <c r="J117" s="14">
        <v>45558</v>
      </c>
      <c r="K117">
        <v>226.47</v>
      </c>
      <c r="L117">
        <v>5718.57</v>
      </c>
    </row>
    <row r="118" spans="1:12">
      <c r="A118" s="2">
        <v>98</v>
      </c>
      <c r="B118" t="s">
        <v>202</v>
      </c>
      <c r="C118" t="s">
        <v>203</v>
      </c>
      <c r="J118" s="14">
        <v>45559</v>
      </c>
      <c r="K118">
        <v>227.37</v>
      </c>
      <c r="L118">
        <v>5732.93</v>
      </c>
    </row>
    <row r="119" spans="1:12">
      <c r="A119" s="2">
        <v>99</v>
      </c>
      <c r="B119" t="s">
        <v>204</v>
      </c>
      <c r="C119" t="s">
        <v>205</v>
      </c>
      <c r="J119" s="14">
        <v>45560</v>
      </c>
      <c r="K119">
        <v>226.37</v>
      </c>
      <c r="L119">
        <v>5722.26</v>
      </c>
    </row>
    <row r="120" spans="1:12">
      <c r="A120" s="2">
        <v>100</v>
      </c>
      <c r="B120" t="s">
        <v>206</v>
      </c>
      <c r="C120" t="s">
        <v>207</v>
      </c>
      <c r="J120" s="14">
        <v>45561</v>
      </c>
      <c r="K120">
        <v>227.52</v>
      </c>
      <c r="L120">
        <v>5745.37</v>
      </c>
    </row>
    <row r="121" spans="1:12">
      <c r="A121" s="2">
        <v>101</v>
      </c>
      <c r="B121" t="s">
        <v>208</v>
      </c>
      <c r="C121" t="s">
        <v>209</v>
      </c>
      <c r="J121" s="14">
        <v>45562</v>
      </c>
      <c r="K121">
        <v>227.79</v>
      </c>
      <c r="L121">
        <v>5738.17</v>
      </c>
    </row>
    <row r="122" spans="1:12">
      <c r="A122" s="2">
        <v>102</v>
      </c>
      <c r="B122" t="s">
        <v>210</v>
      </c>
      <c r="C122" t="s">
        <v>211</v>
      </c>
      <c r="J122" s="14">
        <v>45565</v>
      </c>
      <c r="K122">
        <v>233</v>
      </c>
      <c r="L122">
        <v>5762.48</v>
      </c>
    </row>
    <row r="123" spans="1:12">
      <c r="A123" s="2">
        <v>103</v>
      </c>
      <c r="B123" t="s">
        <v>212</v>
      </c>
      <c r="C123" t="s">
        <v>213</v>
      </c>
      <c r="J123" s="14">
        <v>45566</v>
      </c>
      <c r="K123">
        <v>226.21</v>
      </c>
      <c r="L123">
        <v>5708.75</v>
      </c>
    </row>
    <row r="124" spans="1:12">
      <c r="A124" s="2">
        <v>104</v>
      </c>
      <c r="B124" t="s">
        <v>214</v>
      </c>
      <c r="C124" t="s">
        <v>215</v>
      </c>
      <c r="J124" s="14">
        <v>45567</v>
      </c>
      <c r="K124">
        <v>226.78</v>
      </c>
      <c r="L124">
        <v>5709.54</v>
      </c>
    </row>
    <row r="125" spans="1:12">
      <c r="A125" s="2">
        <v>105</v>
      </c>
      <c r="B125" t="s">
        <v>216</v>
      </c>
      <c r="C125" t="s">
        <v>217</v>
      </c>
      <c r="J125" s="14">
        <v>45568</v>
      </c>
      <c r="K125">
        <v>225.67</v>
      </c>
      <c r="L125">
        <v>5699.94</v>
      </c>
    </row>
    <row r="126" spans="1:12">
      <c r="A126" s="2">
        <v>106</v>
      </c>
      <c r="B126" t="s">
        <v>218</v>
      </c>
      <c r="C126" t="s">
        <v>219</v>
      </c>
      <c r="J126" s="14">
        <v>45569</v>
      </c>
      <c r="K126">
        <v>226.8</v>
      </c>
      <c r="L126">
        <v>5751.07</v>
      </c>
    </row>
    <row r="127" spans="1:12">
      <c r="A127" s="2">
        <v>107</v>
      </c>
      <c r="B127" t="s">
        <v>220</v>
      </c>
      <c r="C127" t="s">
        <v>221</v>
      </c>
      <c r="J127" s="14">
        <v>45572</v>
      </c>
      <c r="K127">
        <v>221.69</v>
      </c>
      <c r="L127">
        <v>5695.94</v>
      </c>
    </row>
    <row r="128" spans="1:12">
      <c r="A128" s="2">
        <v>108</v>
      </c>
      <c r="B128" t="s">
        <v>222</v>
      </c>
      <c r="C128" t="s">
        <v>223</v>
      </c>
      <c r="J128" s="14">
        <v>45573</v>
      </c>
      <c r="K128">
        <v>225.77</v>
      </c>
      <c r="L128">
        <v>5751.13</v>
      </c>
    </row>
    <row r="129" spans="1:12">
      <c r="A129" s="2">
        <v>109</v>
      </c>
      <c r="B129" t="s">
        <v>224</v>
      </c>
      <c r="C129" t="s">
        <v>225</v>
      </c>
      <c r="J129" s="14">
        <v>45574</v>
      </c>
      <c r="K129">
        <v>229.54</v>
      </c>
      <c r="L129">
        <v>5792.04</v>
      </c>
    </row>
    <row r="130" spans="1:12">
      <c r="A130" s="2">
        <v>110</v>
      </c>
      <c r="B130" t="s">
        <v>226</v>
      </c>
      <c r="C130" t="s">
        <v>227</v>
      </c>
      <c r="J130" s="14">
        <v>45575</v>
      </c>
      <c r="K130">
        <v>229.04</v>
      </c>
      <c r="L130">
        <v>5780.05</v>
      </c>
    </row>
    <row r="131" spans="1:12">
      <c r="A131" s="2">
        <v>111</v>
      </c>
      <c r="B131" t="s">
        <v>228</v>
      </c>
      <c r="C131" t="s">
        <v>229</v>
      </c>
      <c r="J131" s="14">
        <v>45576</v>
      </c>
      <c r="K131">
        <v>227.55</v>
      </c>
      <c r="L131">
        <v>5815.03</v>
      </c>
    </row>
    <row r="132" spans="1:12">
      <c r="A132" s="2">
        <v>112</v>
      </c>
      <c r="B132" t="s">
        <v>230</v>
      </c>
      <c r="C132" t="s">
        <v>231</v>
      </c>
      <c r="J132" s="14">
        <v>45580</v>
      </c>
      <c r="K132">
        <v>233.85</v>
      </c>
      <c r="L132">
        <v>5815.26</v>
      </c>
    </row>
    <row r="133" spans="1:12">
      <c r="A133" s="2">
        <v>113</v>
      </c>
      <c r="B133" t="s">
        <v>232</v>
      </c>
      <c r="C133" t="s">
        <v>233</v>
      </c>
      <c r="J133" s="14">
        <v>45581</v>
      </c>
      <c r="K133">
        <v>231.78</v>
      </c>
      <c r="L133">
        <v>5842.47</v>
      </c>
    </row>
    <row r="134" spans="1:12">
      <c r="A134" s="2">
        <v>114</v>
      </c>
      <c r="B134" t="s">
        <v>234</v>
      </c>
      <c r="C134" t="s">
        <v>235</v>
      </c>
      <c r="J134" s="14">
        <v>45582</v>
      </c>
      <c r="K134">
        <v>232.15</v>
      </c>
      <c r="L134">
        <v>5841.47</v>
      </c>
    </row>
    <row r="135" spans="1:12">
      <c r="A135" s="2">
        <v>115</v>
      </c>
      <c r="B135" t="s">
        <v>236</v>
      </c>
      <c r="C135" t="s">
        <v>237</v>
      </c>
      <c r="J135" s="14">
        <v>45583</v>
      </c>
      <c r="K135">
        <v>235</v>
      </c>
      <c r="L135">
        <v>5864.67</v>
      </c>
    </row>
    <row r="136" spans="1:12">
      <c r="A136" s="2">
        <v>116</v>
      </c>
      <c r="B136" t="s">
        <v>238</v>
      </c>
      <c r="C136" t="s">
        <v>239</v>
      </c>
      <c r="J136" s="14">
        <v>45586</v>
      </c>
      <c r="K136">
        <v>236.48</v>
      </c>
      <c r="L136">
        <v>5853.98</v>
      </c>
    </row>
    <row r="137" spans="1:12">
      <c r="A137" s="2">
        <v>117</v>
      </c>
      <c r="B137" t="s">
        <v>240</v>
      </c>
      <c r="C137" t="s">
        <v>241</v>
      </c>
      <c r="J137" s="14">
        <v>45587</v>
      </c>
      <c r="K137">
        <v>235.86</v>
      </c>
      <c r="L137">
        <v>5851.2</v>
      </c>
    </row>
    <row r="138" spans="1:12">
      <c r="A138" s="2">
        <v>118</v>
      </c>
      <c r="B138" t="s">
        <v>242</v>
      </c>
      <c r="C138" t="s">
        <v>243</v>
      </c>
      <c r="J138" s="14">
        <v>45588</v>
      </c>
      <c r="K138">
        <v>230.76</v>
      </c>
      <c r="L138">
        <v>5797.42</v>
      </c>
    </row>
    <row r="139" spans="1:12">
      <c r="A139" s="2">
        <v>119</v>
      </c>
      <c r="B139" t="s">
        <v>244</v>
      </c>
      <c r="C139" t="s">
        <v>245</v>
      </c>
      <c r="J139" s="14">
        <v>45589</v>
      </c>
      <c r="K139">
        <v>230.57</v>
      </c>
      <c r="L139">
        <v>5809.86</v>
      </c>
    </row>
    <row r="140" spans="1:12">
      <c r="A140" s="2">
        <v>120</v>
      </c>
      <c r="B140" t="s">
        <v>246</v>
      </c>
      <c r="C140" t="s">
        <v>247</v>
      </c>
      <c r="J140" s="14">
        <v>45590</v>
      </c>
      <c r="K140">
        <v>231.41</v>
      </c>
      <c r="L140">
        <v>5808.12</v>
      </c>
    </row>
    <row r="141" spans="1:12">
      <c r="A141" s="2">
        <v>56</v>
      </c>
      <c r="B141" t="s">
        <v>248</v>
      </c>
      <c r="C141" t="s">
        <v>249</v>
      </c>
      <c r="J141" s="14">
        <v>45593</v>
      </c>
      <c r="K141">
        <v>233.4</v>
      </c>
      <c r="L141">
        <v>5823.52</v>
      </c>
    </row>
    <row r="142" spans="1:12">
      <c r="A142" s="2">
        <v>122</v>
      </c>
      <c r="B142" t="s">
        <v>250</v>
      </c>
      <c r="C142" t="s">
        <v>251</v>
      </c>
      <c r="J142" s="14">
        <v>45594</v>
      </c>
      <c r="K142">
        <v>233.67</v>
      </c>
      <c r="L142">
        <v>5832.92</v>
      </c>
    </row>
    <row r="143" spans="1:12">
      <c r="A143" s="2">
        <v>123</v>
      </c>
      <c r="B143" t="s">
        <v>252</v>
      </c>
      <c r="C143" t="s">
        <v>253</v>
      </c>
      <c r="J143" s="14">
        <v>45595</v>
      </c>
      <c r="K143">
        <v>230.1</v>
      </c>
      <c r="L143">
        <v>5813.67</v>
      </c>
    </row>
    <row r="144" spans="1:12">
      <c r="A144" s="2">
        <v>124</v>
      </c>
      <c r="B144" t="s">
        <v>254</v>
      </c>
      <c r="C144" t="s">
        <v>255</v>
      </c>
      <c r="J144" s="14">
        <v>45596</v>
      </c>
      <c r="K144">
        <v>225.91</v>
      </c>
      <c r="L144">
        <v>5705.45</v>
      </c>
    </row>
    <row r="145" spans="1:12">
      <c r="A145" s="2">
        <v>125</v>
      </c>
      <c r="B145" t="s">
        <v>256</v>
      </c>
      <c r="C145" t="s">
        <v>257</v>
      </c>
      <c r="J145" s="14">
        <v>45597</v>
      </c>
      <c r="K145">
        <v>222.91</v>
      </c>
      <c r="L145">
        <v>5728.8</v>
      </c>
    </row>
    <row r="146" spans="1:12">
      <c r="A146" s="2">
        <v>126</v>
      </c>
      <c r="B146" t="s">
        <v>258</v>
      </c>
      <c r="C146" t="s">
        <v>259</v>
      </c>
      <c r="J146" s="14">
        <v>45600</v>
      </c>
      <c r="K146">
        <v>222.01</v>
      </c>
      <c r="L146">
        <v>5712.69</v>
      </c>
    </row>
    <row r="147" spans="1:12">
      <c r="A147" s="2">
        <v>127</v>
      </c>
      <c r="B147" t="s">
        <v>260</v>
      </c>
      <c r="C147" t="s">
        <v>261</v>
      </c>
      <c r="J147" s="14">
        <v>45601</v>
      </c>
      <c r="K147">
        <v>223.45</v>
      </c>
      <c r="L147">
        <v>5782.76</v>
      </c>
    </row>
    <row r="148" spans="1:12">
      <c r="A148" s="2">
        <v>128</v>
      </c>
      <c r="B148" t="s">
        <v>262</v>
      </c>
      <c r="C148" t="s">
        <v>263</v>
      </c>
      <c r="J148" s="14">
        <v>45602</v>
      </c>
      <c r="K148">
        <v>222.72</v>
      </c>
      <c r="L148">
        <v>5929.04</v>
      </c>
    </row>
    <row r="149" spans="1:12">
      <c r="A149" s="2">
        <v>129</v>
      </c>
      <c r="B149" t="s">
        <v>264</v>
      </c>
      <c r="C149" t="s">
        <v>265</v>
      </c>
      <c r="J149" s="14">
        <v>45603</v>
      </c>
      <c r="K149">
        <v>227.48</v>
      </c>
      <c r="L149">
        <v>5973.1</v>
      </c>
    </row>
    <row r="150" spans="1:12">
      <c r="A150" s="2">
        <v>130</v>
      </c>
      <c r="B150" t="s">
        <v>266</v>
      </c>
      <c r="C150" t="s">
        <v>267</v>
      </c>
      <c r="J150" s="14">
        <v>45604</v>
      </c>
      <c r="K150">
        <v>226.96</v>
      </c>
      <c r="L150">
        <v>5995.54</v>
      </c>
    </row>
    <row r="151" spans="1:12">
      <c r="A151" s="2">
        <v>131</v>
      </c>
      <c r="B151" t="s">
        <v>268</v>
      </c>
      <c r="C151" t="s">
        <v>269</v>
      </c>
      <c r="J151" s="14">
        <v>45608</v>
      </c>
      <c r="K151">
        <v>224.23</v>
      </c>
      <c r="L151">
        <v>5983.99</v>
      </c>
    </row>
    <row r="152" spans="1:12">
      <c r="A152" s="2">
        <v>132</v>
      </c>
      <c r="B152" t="s">
        <v>270</v>
      </c>
      <c r="C152" t="s">
        <v>271</v>
      </c>
      <c r="J152" s="14">
        <v>45609</v>
      </c>
      <c r="K152">
        <v>225.12</v>
      </c>
      <c r="L152">
        <v>5985.38</v>
      </c>
    </row>
    <row r="153" spans="1:12">
      <c r="A153" s="2">
        <v>133</v>
      </c>
      <c r="B153" t="s">
        <v>272</v>
      </c>
      <c r="C153" t="s">
        <v>273</v>
      </c>
      <c r="J153" s="14">
        <v>45610</v>
      </c>
      <c r="K153">
        <v>228.22</v>
      </c>
      <c r="L153">
        <v>5949.17</v>
      </c>
    </row>
    <row r="154" spans="1:12">
      <c r="A154" s="2">
        <v>134</v>
      </c>
      <c r="B154" t="s">
        <v>274</v>
      </c>
      <c r="C154" t="s">
        <v>275</v>
      </c>
      <c r="J154" s="14">
        <v>45611</v>
      </c>
      <c r="K154">
        <v>225</v>
      </c>
      <c r="L154">
        <v>5870.62</v>
      </c>
    </row>
    <row r="155" spans="1:12">
      <c r="A155" s="2">
        <v>135</v>
      </c>
      <c r="B155" t="s">
        <v>276</v>
      </c>
      <c r="C155" t="s">
        <v>277</v>
      </c>
      <c r="J155" s="14">
        <v>45614</v>
      </c>
      <c r="K155">
        <v>228.02</v>
      </c>
      <c r="L155">
        <v>5893.62</v>
      </c>
    </row>
    <row r="156" spans="1:12">
      <c r="A156" s="2">
        <v>136</v>
      </c>
      <c r="B156" t="s">
        <v>278</v>
      </c>
      <c r="C156" t="s">
        <v>279</v>
      </c>
      <c r="J156" s="14">
        <v>45615</v>
      </c>
      <c r="K156">
        <v>228.28</v>
      </c>
      <c r="L156">
        <v>5916.98</v>
      </c>
    </row>
    <row r="157" spans="1:12">
      <c r="A157" s="2">
        <v>137</v>
      </c>
      <c r="B157" t="s">
        <v>280</v>
      </c>
      <c r="C157" t="s">
        <v>281</v>
      </c>
      <c r="J157" s="14">
        <v>45616</v>
      </c>
      <c r="K157">
        <v>229</v>
      </c>
      <c r="L157">
        <v>5917.11</v>
      </c>
    </row>
    <row r="158" spans="1:12">
      <c r="A158" s="2">
        <v>138</v>
      </c>
      <c r="B158" t="s">
        <v>282</v>
      </c>
      <c r="C158" t="s">
        <v>283</v>
      </c>
      <c r="J158" s="14">
        <v>45617</v>
      </c>
      <c r="K158">
        <v>228.52</v>
      </c>
      <c r="L158">
        <v>5948.71</v>
      </c>
    </row>
    <row r="159" spans="1:12">
      <c r="A159" s="2">
        <v>139</v>
      </c>
      <c r="B159" t="s">
        <v>284</v>
      </c>
      <c r="C159" t="s">
        <v>285</v>
      </c>
      <c r="J159" s="14">
        <v>45618</v>
      </c>
      <c r="K159">
        <v>229.87</v>
      </c>
      <c r="L159">
        <v>5969.34</v>
      </c>
    </row>
    <row r="160" spans="1:12">
      <c r="A160" s="2">
        <v>140</v>
      </c>
      <c r="B160" t="s">
        <v>286</v>
      </c>
      <c r="C160" t="s">
        <v>287</v>
      </c>
      <c r="J160" s="14">
        <v>45621</v>
      </c>
      <c r="K160">
        <v>232.87</v>
      </c>
      <c r="L160">
        <v>5987.37</v>
      </c>
    </row>
    <row r="161" spans="1:12">
      <c r="A161" s="2">
        <v>141</v>
      </c>
      <c r="B161" t="s">
        <v>288</v>
      </c>
      <c r="C161" t="s">
        <v>289</v>
      </c>
      <c r="J161" s="14">
        <v>45622</v>
      </c>
      <c r="K161">
        <v>235.06</v>
      </c>
      <c r="L161">
        <v>6021.63</v>
      </c>
    </row>
    <row r="162" spans="1:12">
      <c r="A162" s="2">
        <v>142</v>
      </c>
      <c r="B162" t="s">
        <v>290</v>
      </c>
      <c r="C162" t="s">
        <v>291</v>
      </c>
      <c r="J162" s="14">
        <v>45623</v>
      </c>
      <c r="K162">
        <v>234.93</v>
      </c>
      <c r="L162">
        <v>5998.74</v>
      </c>
    </row>
    <row r="163" spans="1:12">
      <c r="A163" s="2">
        <v>143</v>
      </c>
      <c r="B163" t="s">
        <v>292</v>
      </c>
      <c r="C163" t="s">
        <v>293</v>
      </c>
      <c r="J163" s="14">
        <v>45625</v>
      </c>
      <c r="K163">
        <v>237.33</v>
      </c>
      <c r="L163">
        <v>6032.38</v>
      </c>
    </row>
    <row r="164" spans="1:12">
      <c r="A164" s="2">
        <v>144</v>
      </c>
      <c r="B164" t="s">
        <v>294</v>
      </c>
      <c r="C164" t="s">
        <v>295</v>
      </c>
      <c r="J164" s="14">
        <v>45628</v>
      </c>
      <c r="K164">
        <v>239.59</v>
      </c>
      <c r="L164">
        <v>6047.15</v>
      </c>
    </row>
    <row r="165" spans="1:12">
      <c r="A165" s="2">
        <v>145</v>
      </c>
      <c r="B165" t="s">
        <v>296</v>
      </c>
      <c r="C165" t="s">
        <v>297</v>
      </c>
      <c r="J165" s="14">
        <v>45629</v>
      </c>
      <c r="K165">
        <v>242.65</v>
      </c>
      <c r="L165">
        <v>6049.88</v>
      </c>
    </row>
    <row r="166" spans="1:12">
      <c r="A166" s="2">
        <v>146</v>
      </c>
      <c r="B166" t="s">
        <v>298</v>
      </c>
      <c r="C166" t="s">
        <v>299</v>
      </c>
      <c r="J166" s="14">
        <v>45630</v>
      </c>
      <c r="K166">
        <v>243.01</v>
      </c>
      <c r="L166">
        <v>6086.49</v>
      </c>
    </row>
    <row r="167" spans="1:12">
      <c r="A167" s="2">
        <v>147</v>
      </c>
      <c r="B167" t="s">
        <v>300</v>
      </c>
      <c r="C167" t="s">
        <v>301</v>
      </c>
      <c r="J167" s="14">
        <v>45631</v>
      </c>
      <c r="K167">
        <v>243.04</v>
      </c>
      <c r="L167">
        <v>6075.11</v>
      </c>
    </row>
    <row r="168" spans="1:12">
      <c r="A168" s="2">
        <v>148</v>
      </c>
      <c r="B168" t="s">
        <v>302</v>
      </c>
      <c r="C168" t="s">
        <v>303</v>
      </c>
      <c r="J168" s="14">
        <v>45632</v>
      </c>
      <c r="K168">
        <v>242.84</v>
      </c>
      <c r="L168">
        <v>6090.27</v>
      </c>
    </row>
    <row r="169" spans="1:12">
      <c r="A169" s="2">
        <v>149</v>
      </c>
      <c r="B169" t="s">
        <v>304</v>
      </c>
      <c r="C169" t="s">
        <v>305</v>
      </c>
      <c r="J169" s="14">
        <v>45635</v>
      </c>
      <c r="K169">
        <v>246.75</v>
      </c>
      <c r="L169">
        <v>6052.85</v>
      </c>
    </row>
    <row r="170" spans="1:12">
      <c r="A170" s="2">
        <v>150</v>
      </c>
      <c r="B170" t="s">
        <v>306</v>
      </c>
      <c r="C170" t="s">
        <v>307</v>
      </c>
      <c r="J170" s="14">
        <v>45636</v>
      </c>
      <c r="K170">
        <v>247.77</v>
      </c>
      <c r="L170">
        <v>6034.91</v>
      </c>
    </row>
    <row r="171" spans="1:12">
      <c r="A171" s="2">
        <v>151</v>
      </c>
      <c r="B171" t="s">
        <v>308</v>
      </c>
      <c r="C171" t="s">
        <v>309</v>
      </c>
      <c r="J171" s="14">
        <v>45637</v>
      </c>
      <c r="K171">
        <v>246.49</v>
      </c>
      <c r="L171">
        <v>6084.19</v>
      </c>
    </row>
    <row r="172" spans="1:12">
      <c r="A172" s="2">
        <v>152</v>
      </c>
      <c r="B172" t="s">
        <v>310</v>
      </c>
      <c r="C172" t="s">
        <v>311</v>
      </c>
      <c r="J172" s="14">
        <v>45638</v>
      </c>
      <c r="K172">
        <v>247.96</v>
      </c>
      <c r="L172">
        <v>6051.25</v>
      </c>
    </row>
    <row r="173" spans="1:12">
      <c r="A173" s="2">
        <v>153</v>
      </c>
      <c r="B173" t="s">
        <v>312</v>
      </c>
      <c r="C173" t="s">
        <v>313</v>
      </c>
      <c r="J173" s="14">
        <v>45639</v>
      </c>
      <c r="K173">
        <v>248.13</v>
      </c>
      <c r="L173">
        <v>6051.09</v>
      </c>
    </row>
    <row r="174" spans="1:12">
      <c r="A174" s="2">
        <v>154</v>
      </c>
      <c r="B174" t="s">
        <v>314</v>
      </c>
      <c r="C174" t="s">
        <v>315</v>
      </c>
      <c r="J174" s="14">
        <v>45642</v>
      </c>
      <c r="K174">
        <v>251.04</v>
      </c>
      <c r="L174">
        <v>6074.08</v>
      </c>
    </row>
    <row r="175" spans="1:12">
      <c r="A175" s="2">
        <v>155</v>
      </c>
      <c r="B175" t="s">
        <v>316</v>
      </c>
      <c r="C175" t="s">
        <v>317</v>
      </c>
      <c r="J175" s="14">
        <v>45643</v>
      </c>
      <c r="K175">
        <v>253.48</v>
      </c>
      <c r="L175">
        <v>6050.61</v>
      </c>
    </row>
    <row r="176" spans="1:12">
      <c r="A176" s="2">
        <v>156</v>
      </c>
      <c r="B176" t="s">
        <v>318</v>
      </c>
      <c r="C176" t="s">
        <v>319</v>
      </c>
      <c r="J176" s="14">
        <v>45644</v>
      </c>
      <c r="K176">
        <v>248.05</v>
      </c>
      <c r="L176">
        <v>5872.16</v>
      </c>
    </row>
    <row r="177" spans="1:12">
      <c r="A177" s="2">
        <v>157</v>
      </c>
      <c r="B177" t="s">
        <v>320</v>
      </c>
      <c r="C177" t="s">
        <v>321</v>
      </c>
      <c r="J177" s="14">
        <v>45645</v>
      </c>
      <c r="K177">
        <v>249.79</v>
      </c>
      <c r="L177">
        <v>5867.08</v>
      </c>
    </row>
    <row r="178" spans="1:12">
      <c r="A178" s="2">
        <v>158</v>
      </c>
      <c r="B178" t="s">
        <v>322</v>
      </c>
      <c r="C178" t="s">
        <v>323</v>
      </c>
      <c r="J178" s="14">
        <v>45646</v>
      </c>
      <c r="K178">
        <v>254.49</v>
      </c>
      <c r="L178">
        <v>5930.85</v>
      </c>
    </row>
    <row r="179" spans="1:12">
      <c r="A179" s="2">
        <v>159</v>
      </c>
      <c r="B179" t="s">
        <v>324</v>
      </c>
      <c r="C179" t="s">
        <v>325</v>
      </c>
      <c r="J179" s="14">
        <v>45649</v>
      </c>
      <c r="K179">
        <v>255.27</v>
      </c>
      <c r="L179">
        <v>5974.07</v>
      </c>
    </row>
    <row r="180" spans="1:12">
      <c r="A180" s="2">
        <v>160</v>
      </c>
      <c r="B180" t="s">
        <v>326</v>
      </c>
      <c r="C180" t="s">
        <v>327</v>
      </c>
      <c r="J180" s="14">
        <v>45650</v>
      </c>
      <c r="K180">
        <v>258.2</v>
      </c>
      <c r="L180">
        <v>6040.04</v>
      </c>
    </row>
    <row r="181" spans="1:12">
      <c r="A181" s="2">
        <v>161</v>
      </c>
      <c r="B181" t="s">
        <v>328</v>
      </c>
      <c r="C181" t="s">
        <v>329</v>
      </c>
      <c r="J181" s="14">
        <v>45652</v>
      </c>
      <c r="K181">
        <v>259.02</v>
      </c>
      <c r="L181">
        <v>6037.59</v>
      </c>
    </row>
    <row r="182" spans="1:12">
      <c r="A182" s="2">
        <v>162</v>
      </c>
      <c r="B182" t="s">
        <v>330</v>
      </c>
      <c r="C182" t="s">
        <v>331</v>
      </c>
      <c r="J182" s="14">
        <v>45653</v>
      </c>
      <c r="K182">
        <v>255.59</v>
      </c>
      <c r="L182">
        <v>5970.84</v>
      </c>
    </row>
    <row r="183" spans="1:12">
      <c r="A183" s="2">
        <v>163</v>
      </c>
      <c r="B183" t="s">
        <v>369</v>
      </c>
      <c r="C183" t="s">
        <v>332</v>
      </c>
      <c r="J183" s="14">
        <v>45656</v>
      </c>
      <c r="K183">
        <v>252.2</v>
      </c>
      <c r="L183">
        <v>5906.94</v>
      </c>
    </row>
    <row r="184" spans="1:12">
      <c r="A184" s="2">
        <v>164</v>
      </c>
      <c r="B184" t="s">
        <v>367</v>
      </c>
      <c r="C184" t="s">
        <v>368</v>
      </c>
      <c r="J184" s="14">
        <v>45657</v>
      </c>
      <c r="K184">
        <v>250.42</v>
      </c>
      <c r="L184">
        <v>5881.63</v>
      </c>
    </row>
    <row r="185" spans="1:12">
      <c r="A185" s="2">
        <v>165</v>
      </c>
      <c r="B185" t="s">
        <v>333</v>
      </c>
      <c r="C185" t="s">
        <v>334</v>
      </c>
      <c r="J185" s="14">
        <v>45659</v>
      </c>
      <c r="K185">
        <v>243.85</v>
      </c>
      <c r="L185">
        <v>5868.55</v>
      </c>
    </row>
    <row r="186" spans="1:12">
      <c r="A186" s="2">
        <v>166</v>
      </c>
      <c r="B186" t="s">
        <v>335</v>
      </c>
      <c r="C186" t="s">
        <v>336</v>
      </c>
      <c r="J186" s="14">
        <v>45660</v>
      </c>
      <c r="K186">
        <v>243.36</v>
      </c>
      <c r="L186">
        <v>5942.47</v>
      </c>
    </row>
    <row r="187" spans="1:12">
      <c r="A187" s="2">
        <v>167</v>
      </c>
      <c r="B187" t="s">
        <v>337</v>
      </c>
      <c r="C187" t="s">
        <v>338</v>
      </c>
      <c r="J187" s="14">
        <v>45663</v>
      </c>
      <c r="K187">
        <v>245</v>
      </c>
      <c r="L187">
        <v>5975.38</v>
      </c>
    </row>
    <row r="188" spans="1:12">
      <c r="A188" s="2">
        <v>168</v>
      </c>
      <c r="B188" t="s">
        <v>339</v>
      </c>
      <c r="C188" t="s">
        <v>340</v>
      </c>
      <c r="J188" s="14">
        <v>45664</v>
      </c>
      <c r="K188">
        <v>242.21</v>
      </c>
      <c r="L188">
        <v>5909.03</v>
      </c>
    </row>
    <row r="189" spans="1:12">
      <c r="A189" s="2">
        <v>169</v>
      </c>
      <c r="B189" t="s">
        <v>341</v>
      </c>
      <c r="C189" t="s">
        <v>342</v>
      </c>
      <c r="J189" s="14">
        <v>45665</v>
      </c>
      <c r="K189">
        <v>242.7</v>
      </c>
      <c r="L189">
        <v>5918.25</v>
      </c>
    </row>
    <row r="190" spans="1:12">
      <c r="A190" s="2">
        <v>170</v>
      </c>
      <c r="B190" t="s">
        <v>343</v>
      </c>
      <c r="C190" t="s">
        <v>344</v>
      </c>
      <c r="J190" s="14">
        <v>45666</v>
      </c>
      <c r="K190">
        <v>242.7</v>
      </c>
      <c r="L190">
        <v>5918.25</v>
      </c>
    </row>
    <row r="191" spans="1:12">
      <c r="A191" s="2">
        <v>171</v>
      </c>
      <c r="B191" t="s">
        <v>345</v>
      </c>
      <c r="C191" t="s">
        <v>346</v>
      </c>
      <c r="J191" s="14">
        <v>45667</v>
      </c>
      <c r="K191">
        <v>236.85</v>
      </c>
      <c r="L191">
        <v>5827.04</v>
      </c>
    </row>
    <row r="192" spans="1:12">
      <c r="A192" s="2">
        <v>172</v>
      </c>
      <c r="B192" t="s">
        <v>347</v>
      </c>
      <c r="C192" t="s">
        <v>348</v>
      </c>
      <c r="J192" s="14">
        <v>45670</v>
      </c>
      <c r="K192">
        <v>234.4</v>
      </c>
      <c r="L192">
        <v>5836.22</v>
      </c>
    </row>
    <row r="193" spans="1:12">
      <c r="A193" s="2">
        <v>173</v>
      </c>
      <c r="B193" t="s">
        <v>349</v>
      </c>
      <c r="C193" t="s">
        <v>350</v>
      </c>
      <c r="J193" s="14">
        <v>45671</v>
      </c>
      <c r="K193">
        <v>233.28</v>
      </c>
      <c r="L193">
        <v>5842.91</v>
      </c>
    </row>
    <row r="194" spans="1:12">
      <c r="A194" s="2">
        <v>174</v>
      </c>
      <c r="B194" t="s">
        <v>351</v>
      </c>
      <c r="C194" t="s">
        <v>352</v>
      </c>
      <c r="J194" s="14">
        <v>45672</v>
      </c>
      <c r="K194">
        <v>237.87</v>
      </c>
      <c r="L194">
        <v>5949.91</v>
      </c>
    </row>
    <row r="195" spans="1:12">
      <c r="A195" s="2">
        <v>175</v>
      </c>
      <c r="B195" t="s">
        <v>353</v>
      </c>
      <c r="C195" t="s">
        <v>354</v>
      </c>
      <c r="J195" s="14">
        <v>45673</v>
      </c>
      <c r="K195">
        <v>228.26</v>
      </c>
      <c r="L195">
        <v>5937.34</v>
      </c>
    </row>
    <row r="196" spans="1:12">
      <c r="A196" s="2">
        <v>176</v>
      </c>
      <c r="B196" t="s">
        <v>355</v>
      </c>
      <c r="C196" t="s">
        <v>356</v>
      </c>
      <c r="J196" s="14">
        <v>45674</v>
      </c>
      <c r="K196">
        <v>229.98</v>
      </c>
      <c r="L196">
        <v>5996.66</v>
      </c>
    </row>
    <row r="197" spans="1:12">
      <c r="A197" s="2">
        <v>177</v>
      </c>
      <c r="B197" t="s">
        <v>357</v>
      </c>
      <c r="C197" t="s">
        <v>358</v>
      </c>
      <c r="J197" s="14">
        <v>45678</v>
      </c>
      <c r="K197">
        <v>222.64</v>
      </c>
      <c r="L197">
        <v>6049.24</v>
      </c>
    </row>
    <row r="198" spans="1:12">
      <c r="A198" s="2">
        <v>178</v>
      </c>
      <c r="B198" t="s">
        <v>359</v>
      </c>
      <c r="C198" t="s">
        <v>360</v>
      </c>
      <c r="J198" s="14">
        <v>45679</v>
      </c>
      <c r="K198">
        <v>223.83</v>
      </c>
      <c r="L198">
        <v>6086.37</v>
      </c>
    </row>
    <row r="199" spans="1:12">
      <c r="A199" s="2">
        <v>179</v>
      </c>
      <c r="B199" t="s">
        <v>361</v>
      </c>
      <c r="C199" t="s">
        <v>362</v>
      </c>
      <c r="J199" s="14">
        <v>45680</v>
      </c>
      <c r="K199">
        <v>223.66</v>
      </c>
      <c r="L199">
        <v>6118.71</v>
      </c>
    </row>
    <row r="200" spans="1:12">
      <c r="J200" s="14">
        <v>45681</v>
      </c>
      <c r="K200">
        <v>222.78</v>
      </c>
      <c r="L200">
        <v>6101.24</v>
      </c>
    </row>
    <row r="201" spans="1:12">
      <c r="J201" s="14">
        <v>45684</v>
      </c>
      <c r="K201">
        <v>229.86</v>
      </c>
      <c r="L201">
        <v>6012.28</v>
      </c>
    </row>
    <row r="202" spans="1:12">
      <c r="J202" s="14">
        <v>45685</v>
      </c>
      <c r="K202">
        <v>238.26</v>
      </c>
      <c r="L202">
        <v>6067.7</v>
      </c>
    </row>
    <row r="203" spans="1:12">
      <c r="J203" s="14">
        <v>45686</v>
      </c>
      <c r="K203">
        <v>239.36</v>
      </c>
      <c r="L203">
        <v>6039.31</v>
      </c>
    </row>
    <row r="204" spans="1:12">
      <c r="J204" s="14">
        <v>45687</v>
      </c>
      <c r="K204">
        <v>237.59</v>
      </c>
      <c r="L204">
        <v>6071.17</v>
      </c>
    </row>
    <row r="205" spans="1:12">
      <c r="J205" s="14">
        <v>45688</v>
      </c>
      <c r="K205">
        <v>236</v>
      </c>
      <c r="L205">
        <v>6040.53</v>
      </c>
    </row>
    <row r="206" spans="1:12">
      <c r="J206" s="14">
        <v>45691</v>
      </c>
      <c r="K206">
        <v>228.01</v>
      </c>
      <c r="L206">
        <v>5994.57</v>
      </c>
    </row>
    <row r="207" spans="1:12">
      <c r="J207" s="14">
        <v>45692</v>
      </c>
      <c r="K207">
        <v>232.8</v>
      </c>
      <c r="L207">
        <v>6037.88</v>
      </c>
    </row>
    <row r="208" spans="1:12">
      <c r="J208" s="14">
        <v>45693</v>
      </c>
      <c r="K208">
        <v>232.47</v>
      </c>
      <c r="L208">
        <v>6061.48</v>
      </c>
    </row>
    <row r="209" spans="10:12">
      <c r="J209" s="14">
        <v>45694</v>
      </c>
      <c r="K209">
        <v>233.22</v>
      </c>
      <c r="L209">
        <v>6083.57</v>
      </c>
    </row>
    <row r="210" spans="10:12">
      <c r="J210" s="14">
        <v>45695</v>
      </c>
      <c r="K210">
        <v>227.63</v>
      </c>
      <c r="L210">
        <v>6025.99</v>
      </c>
    </row>
    <row r="211" spans="10:12">
      <c r="J211" s="14">
        <v>45698</v>
      </c>
      <c r="K211">
        <v>227.65</v>
      </c>
      <c r="L211">
        <v>6066.44</v>
      </c>
    </row>
    <row r="212" spans="10:12">
      <c r="J212" s="14">
        <v>45699</v>
      </c>
      <c r="K212">
        <v>232.62</v>
      </c>
      <c r="L212">
        <v>6068.5</v>
      </c>
    </row>
    <row r="213" spans="10:12">
      <c r="J213" s="14">
        <v>45700</v>
      </c>
      <c r="K213">
        <v>236.87</v>
      </c>
      <c r="L213">
        <v>6051.97</v>
      </c>
    </row>
    <row r="214" spans="10:12">
      <c r="J214" s="14">
        <v>45701</v>
      </c>
      <c r="K214">
        <v>241.53</v>
      </c>
      <c r="L214">
        <v>6115.07</v>
      </c>
    </row>
    <row r="215" spans="10:12">
      <c r="J215" s="14">
        <v>45702</v>
      </c>
      <c r="K215">
        <v>244.6</v>
      </c>
      <c r="L215">
        <v>6114.63</v>
      </c>
    </row>
    <row r="216" spans="10:12">
      <c r="J216" s="14">
        <v>45706</v>
      </c>
      <c r="K216">
        <v>244.47</v>
      </c>
      <c r="L216">
        <v>6129.58</v>
      </c>
    </row>
    <row r="217" spans="10:12">
      <c r="J217" s="14">
        <v>45707</v>
      </c>
      <c r="K217">
        <v>244.87</v>
      </c>
      <c r="L217">
        <v>6144.15</v>
      </c>
    </row>
    <row r="218" spans="10:12">
      <c r="J218" s="14">
        <v>45708</v>
      </c>
      <c r="K218">
        <v>245.83</v>
      </c>
      <c r="L218">
        <v>6117.52</v>
      </c>
    </row>
    <row r="219" spans="10:12">
      <c r="J219" s="14">
        <v>45709</v>
      </c>
      <c r="K219">
        <v>245.55</v>
      </c>
      <c r="L219">
        <v>6013.13</v>
      </c>
    </row>
    <row r="220" spans="10:12">
      <c r="J220" s="14">
        <v>45712</v>
      </c>
      <c r="K220">
        <v>247.1</v>
      </c>
      <c r="L220">
        <v>5983.25</v>
      </c>
    </row>
    <row r="221" spans="10:12">
      <c r="J221" s="14">
        <v>45713</v>
      </c>
      <c r="K221">
        <v>247.04</v>
      </c>
      <c r="L221">
        <v>5955.25</v>
      </c>
    </row>
    <row r="222" spans="10:12">
      <c r="J222" s="14">
        <v>45714</v>
      </c>
      <c r="K222">
        <v>240.36</v>
      </c>
      <c r="L222">
        <v>5956.06</v>
      </c>
    </row>
    <row r="223" spans="10:12">
      <c r="J223" s="14">
        <v>45715</v>
      </c>
      <c r="K223">
        <v>237.3</v>
      </c>
      <c r="L223">
        <v>5861.57</v>
      </c>
    </row>
    <row r="224" spans="10:12">
      <c r="J224" s="14">
        <v>45716</v>
      </c>
      <c r="K224">
        <v>241.84</v>
      </c>
      <c r="L224">
        <v>5954.5</v>
      </c>
    </row>
    <row r="225" spans="10:12">
      <c r="J225" s="14">
        <v>45719</v>
      </c>
      <c r="K225">
        <v>238.03</v>
      </c>
      <c r="L225">
        <v>5849.72</v>
      </c>
    </row>
    <row r="226" spans="10:12">
      <c r="J226" s="14">
        <v>45720</v>
      </c>
      <c r="K226">
        <v>235.93</v>
      </c>
      <c r="L226">
        <v>5778.15</v>
      </c>
    </row>
    <row r="227" spans="10:12">
      <c r="J227" s="14">
        <v>45721</v>
      </c>
      <c r="K227">
        <v>235.74</v>
      </c>
      <c r="L227">
        <v>5842.63</v>
      </c>
    </row>
    <row r="228" spans="10:12">
      <c r="J228" s="14">
        <v>45722</v>
      </c>
      <c r="K228">
        <v>235.33</v>
      </c>
      <c r="L228">
        <v>5738.52</v>
      </c>
    </row>
    <row r="229" spans="10:12">
      <c r="J229" s="14">
        <v>45723</v>
      </c>
      <c r="K229">
        <v>239.07</v>
      </c>
      <c r="L229">
        <v>5770.2</v>
      </c>
    </row>
    <row r="230" spans="10:12">
      <c r="J230" s="14">
        <v>45726</v>
      </c>
      <c r="K230">
        <v>227.48</v>
      </c>
      <c r="L230">
        <v>5614.56</v>
      </c>
    </row>
    <row r="231" spans="10:12">
      <c r="J231" s="14">
        <v>45727</v>
      </c>
      <c r="K231">
        <v>220.84</v>
      </c>
      <c r="L231">
        <v>5572.07</v>
      </c>
    </row>
    <row r="232" spans="10:12">
      <c r="J232" s="14">
        <v>45728</v>
      </c>
      <c r="K232">
        <v>216.98</v>
      </c>
      <c r="L232">
        <v>5599.3</v>
      </c>
    </row>
    <row r="233" spans="10:12">
      <c r="J233" s="14">
        <v>45729</v>
      </c>
      <c r="K233">
        <v>209.68</v>
      </c>
      <c r="L233">
        <v>5521.52</v>
      </c>
    </row>
    <row r="234" spans="10:12">
      <c r="J234" s="14">
        <v>45730</v>
      </c>
      <c r="K234">
        <v>213.49</v>
      </c>
      <c r="L234">
        <v>5638.94</v>
      </c>
    </row>
    <row r="235" spans="10:12">
      <c r="J235" s="14">
        <v>45733</v>
      </c>
      <c r="K235">
        <v>214</v>
      </c>
      <c r="L235">
        <v>5675.12</v>
      </c>
    </row>
    <row r="236" spans="10:12">
      <c r="J236" s="14">
        <v>45734</v>
      </c>
      <c r="K236">
        <v>212.69</v>
      </c>
      <c r="L236">
        <v>5614.66</v>
      </c>
    </row>
    <row r="237" spans="10:12">
      <c r="J237" s="14">
        <v>45735</v>
      </c>
      <c r="K237">
        <v>215.24</v>
      </c>
      <c r="L237">
        <v>5675.29</v>
      </c>
    </row>
    <row r="238" spans="10:12">
      <c r="J238" s="14">
        <v>45736</v>
      </c>
      <c r="K238">
        <v>214.1</v>
      </c>
      <c r="L238">
        <v>5662.89</v>
      </c>
    </row>
    <row r="239" spans="10:12">
      <c r="J239" s="14">
        <v>45737</v>
      </c>
      <c r="K239">
        <v>218.27</v>
      </c>
      <c r="L239">
        <v>5667.56</v>
      </c>
    </row>
    <row r="240" spans="10:12">
      <c r="J240" s="14">
        <v>45740</v>
      </c>
      <c r="K240">
        <v>220.73</v>
      </c>
      <c r="L240">
        <v>5767.57</v>
      </c>
    </row>
    <row r="241" spans="10:12">
      <c r="J241" s="14">
        <v>45741</v>
      </c>
      <c r="K241">
        <v>223.75</v>
      </c>
      <c r="L241">
        <v>5776.65</v>
      </c>
    </row>
    <row r="242" spans="10:12">
      <c r="J242" s="14">
        <v>45742</v>
      </c>
      <c r="K242">
        <v>221.53</v>
      </c>
      <c r="L242">
        <v>5712.2</v>
      </c>
    </row>
    <row r="243" spans="10:12">
      <c r="J243" s="14">
        <v>45743</v>
      </c>
      <c r="K243">
        <v>223.85</v>
      </c>
      <c r="L243">
        <v>5693.31</v>
      </c>
    </row>
    <row r="244" spans="10:12">
      <c r="J244" s="14">
        <v>45744</v>
      </c>
      <c r="K244">
        <v>217.9</v>
      </c>
      <c r="L244">
        <v>5580.94</v>
      </c>
    </row>
    <row r="245" spans="10:12">
      <c r="J245" s="14">
        <v>45747</v>
      </c>
      <c r="K245">
        <v>222.13</v>
      </c>
      <c r="L245">
        <v>5611.85</v>
      </c>
    </row>
    <row r="246" spans="10:12">
      <c r="J246" s="14">
        <v>45748</v>
      </c>
      <c r="K246">
        <v>223.19</v>
      </c>
      <c r="L246">
        <v>5633.07</v>
      </c>
    </row>
    <row r="247" spans="10:12">
      <c r="J247" s="14">
        <v>45749</v>
      </c>
      <c r="K247">
        <v>223.89</v>
      </c>
      <c r="L247">
        <v>5670.97</v>
      </c>
    </row>
    <row r="248" spans="10:12">
      <c r="J248" s="14">
        <v>45750</v>
      </c>
      <c r="K248">
        <v>203.19</v>
      </c>
      <c r="L248">
        <v>5396.52</v>
      </c>
    </row>
    <row r="249" spans="10:12">
      <c r="J249" s="14">
        <v>45751</v>
      </c>
      <c r="K249">
        <v>188.38</v>
      </c>
      <c r="L249">
        <v>5074.08</v>
      </c>
    </row>
    <row r="250" spans="10:12">
      <c r="J250" s="14">
        <v>45754</v>
      </c>
      <c r="K250">
        <v>181.46</v>
      </c>
      <c r="L250">
        <v>5062.25</v>
      </c>
    </row>
    <row r="251" spans="10:12">
      <c r="J251" s="14">
        <v>45755</v>
      </c>
      <c r="K251">
        <v>172.42</v>
      </c>
      <c r="L251">
        <v>4982.7700000000004</v>
      </c>
    </row>
    <row r="252" spans="10:12">
      <c r="J252" s="14">
        <v>45756</v>
      </c>
      <c r="K252">
        <v>198.85</v>
      </c>
      <c r="L252">
        <v>5456.9</v>
      </c>
    </row>
    <row r="253" spans="10:12">
      <c r="J253" s="14">
        <v>45757</v>
      </c>
      <c r="K253">
        <v>190.42</v>
      </c>
      <c r="L253">
        <v>5268.05</v>
      </c>
    </row>
    <row r="254" spans="10:12">
      <c r="J254" s="14">
        <v>45758</v>
      </c>
      <c r="K254">
        <v>198.15</v>
      </c>
      <c r="L254">
        <v>5363.36</v>
      </c>
    </row>
    <row r="255" spans="10:12">
      <c r="J255" s="14">
        <v>45761</v>
      </c>
      <c r="K255">
        <v>202.52</v>
      </c>
      <c r="L255">
        <v>5405.97</v>
      </c>
    </row>
    <row r="256" spans="10:12">
      <c r="J256" s="14">
        <v>45762</v>
      </c>
      <c r="K256">
        <v>202.14</v>
      </c>
      <c r="L256">
        <v>5396.63</v>
      </c>
    </row>
    <row r="257" spans="10:12">
      <c r="J257" s="14">
        <v>45763</v>
      </c>
      <c r="K257">
        <v>194.27</v>
      </c>
      <c r="L257">
        <v>5275.7</v>
      </c>
    </row>
    <row r="258" spans="10:12">
      <c r="J258" s="14">
        <v>45764</v>
      </c>
      <c r="K258">
        <v>196.98</v>
      </c>
      <c r="L258">
        <v>5282.7</v>
      </c>
    </row>
    <row r="259" spans="10:12">
      <c r="J259" s="14">
        <v>45768</v>
      </c>
      <c r="K259">
        <v>193.16</v>
      </c>
      <c r="L259">
        <v>5158.2</v>
      </c>
    </row>
    <row r="260" spans="10:12">
      <c r="J260" s="14">
        <v>45769</v>
      </c>
      <c r="K260">
        <v>199.74</v>
      </c>
      <c r="L260">
        <v>5287.76</v>
      </c>
    </row>
    <row r="261" spans="10:12">
      <c r="J261" s="14">
        <v>45770</v>
      </c>
      <c r="K261">
        <v>204.6</v>
      </c>
      <c r="L261">
        <v>5375.86</v>
      </c>
    </row>
    <row r="262" spans="10:12">
      <c r="J262" s="14">
        <v>45771</v>
      </c>
      <c r="K262">
        <v>208.37</v>
      </c>
      <c r="L262">
        <v>5484.77</v>
      </c>
    </row>
    <row r="263" spans="10:12">
      <c r="J263" s="14">
        <v>45772</v>
      </c>
      <c r="K263">
        <v>209.28</v>
      </c>
      <c r="L263">
        <v>5525.21</v>
      </c>
    </row>
    <row r="264" spans="10:12">
      <c r="J264" s="14">
        <v>45775</v>
      </c>
      <c r="K264">
        <v>210.14</v>
      </c>
      <c r="L264">
        <v>5528.75</v>
      </c>
    </row>
    <row r="265" spans="10:12">
      <c r="J265" s="14">
        <v>45776</v>
      </c>
      <c r="K265">
        <v>211.21</v>
      </c>
      <c r="L265">
        <v>5560.83</v>
      </c>
    </row>
    <row r="266" spans="10:12">
      <c r="J266" s="14">
        <v>45777</v>
      </c>
      <c r="K266">
        <v>212.5</v>
      </c>
      <c r="L266">
        <v>5569.06</v>
      </c>
    </row>
    <row r="267" spans="10:12">
      <c r="J267" s="14">
        <v>45778</v>
      </c>
      <c r="K267">
        <v>213.32</v>
      </c>
      <c r="L267">
        <v>5604.14</v>
      </c>
    </row>
    <row r="268" spans="10:12">
      <c r="J268" s="14">
        <v>45779</v>
      </c>
      <c r="K268">
        <v>205.35</v>
      </c>
      <c r="L268">
        <v>5686.67</v>
      </c>
    </row>
    <row r="269" spans="10:12">
      <c r="J269" s="14">
        <v>45782</v>
      </c>
      <c r="K269">
        <v>198.89</v>
      </c>
      <c r="L269">
        <v>5650.38</v>
      </c>
    </row>
    <row r="270" spans="10:12">
      <c r="J270" s="14"/>
    </row>
    <row r="271" spans="10:12">
      <c r="J271" s="14"/>
    </row>
    <row r="272" spans="10:12">
      <c r="J272" s="14"/>
    </row>
    <row r="273" spans="10:10">
      <c r="J273" s="14"/>
    </row>
    <row r="274" spans="10:10">
      <c r="J274" s="14"/>
    </row>
    <row r="275" spans="10:10">
      <c r="J275" s="14"/>
    </row>
    <row r="276" spans="10:10">
      <c r="J276" s="14"/>
    </row>
    <row r="277" spans="10:10">
      <c r="J277" s="14"/>
    </row>
    <row r="278" spans="10:10">
      <c r="J278" s="14"/>
    </row>
    <row r="279" spans="10:10">
      <c r="J279" s="14"/>
    </row>
    <row r="280" spans="10:10">
      <c r="J280" s="14"/>
    </row>
    <row r="281" spans="10:10">
      <c r="J281" s="14"/>
    </row>
    <row r="282" spans="10:10">
      <c r="J282" s="14"/>
    </row>
    <row r="283" spans="10:10">
      <c r="J283" s="14"/>
    </row>
    <row r="284" spans="10:10">
      <c r="J284" s="14"/>
    </row>
    <row r="285" spans="10:10">
      <c r="J285" s="14"/>
    </row>
    <row r="286" spans="10:10">
      <c r="J286" s="14"/>
    </row>
    <row r="287" spans="10:10">
      <c r="J287" s="14"/>
    </row>
    <row r="288" spans="10:10">
      <c r="J288" s="14"/>
    </row>
    <row r="289" spans="10:10">
      <c r="J289" s="14"/>
    </row>
    <row r="290" spans="10:10">
      <c r="J290" s="14"/>
    </row>
    <row r="291" spans="10:10">
      <c r="J291" s="14"/>
    </row>
    <row r="292" spans="10:10">
      <c r="J292" s="14"/>
    </row>
    <row r="293" spans="10:10">
      <c r="J293" s="14"/>
    </row>
    <row r="294" spans="10:10">
      <c r="J294" s="14"/>
    </row>
    <row r="295" spans="10:10">
      <c r="J295" s="14"/>
    </row>
    <row r="296" spans="10:10">
      <c r="J296" s="14"/>
    </row>
    <row r="297" spans="10:10">
      <c r="J297" s="14"/>
    </row>
    <row r="298" spans="10:10">
      <c r="J298" s="14"/>
    </row>
    <row r="299" spans="10:10">
      <c r="J299" s="14"/>
    </row>
    <row r="300" spans="10:10">
      <c r="J300" s="14"/>
    </row>
    <row r="301" spans="10:10">
      <c r="J301" s="14"/>
    </row>
    <row r="302" spans="10:10">
      <c r="J302" s="14"/>
    </row>
    <row r="303" spans="10:10">
      <c r="J303" s="14"/>
    </row>
    <row r="304" spans="10:10">
      <c r="J304" s="14"/>
    </row>
    <row r="305" spans="10:10">
      <c r="J305" s="14"/>
    </row>
    <row r="306" spans="10:10">
      <c r="J306" s="14"/>
    </row>
    <row r="307" spans="10:10">
      <c r="J307" s="14"/>
    </row>
    <row r="308" spans="10:10">
      <c r="J308" s="14"/>
    </row>
    <row r="309" spans="10:10">
      <c r="J309" s="14"/>
    </row>
    <row r="310" spans="10:10">
      <c r="J310" s="14"/>
    </row>
    <row r="311" spans="10:10">
      <c r="J311" s="14"/>
    </row>
    <row r="312" spans="10:10">
      <c r="J312" s="14"/>
    </row>
    <row r="313" spans="10:10">
      <c r="J313" s="14"/>
    </row>
    <row r="314" spans="10:10">
      <c r="J314" s="14"/>
    </row>
    <row r="315" spans="10:10">
      <c r="J315" s="14"/>
    </row>
    <row r="316" spans="10:10">
      <c r="J316" s="14"/>
    </row>
    <row r="317" spans="10:10">
      <c r="J317" s="14"/>
    </row>
    <row r="318" spans="10:10">
      <c r="J318" s="14"/>
    </row>
    <row r="319" spans="10:10">
      <c r="J319" s="14"/>
    </row>
    <row r="320" spans="10:10">
      <c r="J320" s="14"/>
    </row>
    <row r="321" spans="10:10">
      <c r="J321" s="14"/>
    </row>
    <row r="322" spans="10:10">
      <c r="J322" s="14"/>
    </row>
    <row r="323" spans="10:10">
      <c r="J323" s="14"/>
    </row>
    <row r="324" spans="10:10">
      <c r="J324" s="14"/>
    </row>
    <row r="325" spans="10:10">
      <c r="J325" s="14"/>
    </row>
    <row r="326" spans="10:10">
      <c r="J326" s="14"/>
    </row>
    <row r="327" spans="10:10">
      <c r="J327" s="14"/>
    </row>
    <row r="328" spans="10:10">
      <c r="J328" s="14"/>
    </row>
    <row r="329" spans="10:10">
      <c r="J329" s="14"/>
    </row>
    <row r="330" spans="10:10">
      <c r="J330" s="14"/>
    </row>
    <row r="331" spans="10:10">
      <c r="J331" s="14"/>
    </row>
    <row r="332" spans="10:10">
      <c r="J332" s="14"/>
    </row>
    <row r="333" spans="10:10">
      <c r="J333" s="14"/>
    </row>
    <row r="334" spans="10:10">
      <c r="J334" s="14"/>
    </row>
    <row r="335" spans="10:10">
      <c r="J335" s="14"/>
    </row>
    <row r="336" spans="10:10">
      <c r="J336" s="14"/>
    </row>
    <row r="337" spans="10:10">
      <c r="J337" s="14"/>
    </row>
    <row r="338" spans="10:10">
      <c r="J338" s="14"/>
    </row>
    <row r="339" spans="10:10">
      <c r="J339" s="14"/>
    </row>
    <row r="340" spans="10:10">
      <c r="J340" s="14"/>
    </row>
    <row r="341" spans="10:10">
      <c r="J341" s="14"/>
    </row>
    <row r="342" spans="10:10">
      <c r="J342" s="14"/>
    </row>
    <row r="343" spans="10:10">
      <c r="J343" s="14"/>
    </row>
    <row r="344" spans="10:10">
      <c r="J344" s="14"/>
    </row>
    <row r="345" spans="10:10">
      <c r="J345" s="14"/>
    </row>
    <row r="346" spans="10:10">
      <c r="J346" s="14"/>
    </row>
    <row r="347" spans="10:10">
      <c r="J347" s="14"/>
    </row>
    <row r="348" spans="10:10">
      <c r="J348" s="14"/>
    </row>
    <row r="349" spans="10:10">
      <c r="J349" s="14"/>
    </row>
    <row r="350" spans="10:10">
      <c r="J350" s="14"/>
    </row>
    <row r="351" spans="10:10">
      <c r="J351" s="14"/>
    </row>
    <row r="352" spans="10:10">
      <c r="J352" s="14"/>
    </row>
    <row r="353" spans="10:10">
      <c r="J353" s="14"/>
    </row>
    <row r="354" spans="10:10">
      <c r="J354" s="14"/>
    </row>
    <row r="355" spans="10:10">
      <c r="J355" s="14"/>
    </row>
    <row r="356" spans="10:10">
      <c r="J356" s="14"/>
    </row>
    <row r="357" spans="10:10">
      <c r="J357" s="14"/>
    </row>
    <row r="358" spans="10:10">
      <c r="J358" s="14"/>
    </row>
    <row r="359" spans="10:10">
      <c r="J359" s="14"/>
    </row>
    <row r="360" spans="10:10">
      <c r="J360" s="14"/>
    </row>
    <row r="361" spans="10:10">
      <c r="J361" s="14"/>
    </row>
    <row r="362" spans="10:10">
      <c r="J362" s="14"/>
    </row>
    <row r="363" spans="10:10">
      <c r="J363" s="14"/>
    </row>
    <row r="364" spans="10:10">
      <c r="J364" s="14"/>
    </row>
    <row r="365" spans="10:10">
      <c r="J365" s="14"/>
    </row>
    <row r="366" spans="10:10">
      <c r="J366" s="14"/>
    </row>
    <row r="367" spans="10:10">
      <c r="J367" s="14"/>
    </row>
    <row r="368" spans="10:10">
      <c r="J368" s="14"/>
    </row>
    <row r="369" spans="10:10">
      <c r="J369" s="14"/>
    </row>
    <row r="370" spans="10:10">
      <c r="J370" s="14"/>
    </row>
    <row r="371" spans="10:10">
      <c r="J371" s="14"/>
    </row>
    <row r="372" spans="10:10">
      <c r="J372" s="14"/>
    </row>
    <row r="373" spans="10:10">
      <c r="J373" s="14"/>
    </row>
    <row r="374" spans="10:10">
      <c r="J374" s="14"/>
    </row>
    <row r="375" spans="10:10">
      <c r="J375" s="14"/>
    </row>
    <row r="376" spans="10:10">
      <c r="J376" s="14"/>
    </row>
    <row r="377" spans="10:10">
      <c r="J377" s="14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DataH"/>
  <dimension ref="A1:DS680"/>
  <sheetViews>
    <sheetView topLeftCell="B1" workbookViewId="0">
      <selection activeCell="DL8" sqref="DL8:DP8"/>
    </sheetView>
  </sheetViews>
  <sheetFormatPr baseColWidth="10" defaultColWidth="9.1640625" defaultRowHeight="15"/>
  <cols>
    <col min="1" max="1" width="21.5" style="38" customWidth="1"/>
    <col min="2" max="2" width="17.83203125" style="38" customWidth="1"/>
    <col min="3" max="3" width="135.83203125" style="38" bestFit="1" customWidth="1"/>
    <col min="4" max="5" width="9.1640625" style="38"/>
    <col min="6" max="6" width="22.5" style="38" bestFit="1" customWidth="1"/>
    <col min="7" max="7" width="9.6640625" style="38" bestFit="1" customWidth="1"/>
    <col min="8" max="8" width="33" style="38" bestFit="1" customWidth="1"/>
    <col min="9" max="9" width="22.5" style="38" bestFit="1" customWidth="1"/>
    <col min="10" max="10" width="9.1640625" style="38"/>
    <col min="11" max="11" width="9.6640625" style="38" bestFit="1" customWidth="1"/>
    <col min="12" max="12" width="9.1640625" style="38"/>
    <col min="13" max="13" width="10.6640625" style="38" customWidth="1"/>
    <col min="14" max="15" width="9.1640625" style="38"/>
    <col min="22" max="22" width="10.6640625" bestFit="1" customWidth="1"/>
    <col min="47" max="48" width="10.6640625" bestFit="1" customWidth="1"/>
    <col min="50" max="50" width="10.6640625" bestFit="1" customWidth="1"/>
    <col min="52" max="53" width="10.6640625" bestFit="1" customWidth="1"/>
    <col min="55" max="55" width="10.6640625" bestFit="1" customWidth="1"/>
    <col min="57" max="58" width="10.6640625" bestFit="1" customWidth="1"/>
    <col min="60" max="60" width="10.6640625" bestFit="1" customWidth="1"/>
    <col min="62" max="63" width="10.6640625" bestFit="1" customWidth="1"/>
    <col min="65" max="65" width="10.6640625" bestFit="1" customWidth="1"/>
    <col min="67" max="68" width="10.6640625" bestFit="1" customWidth="1"/>
    <col min="70" max="70" width="10.6640625" bestFit="1" customWidth="1"/>
    <col min="72" max="73" width="10.6640625" bestFit="1" customWidth="1"/>
    <col min="75" max="75" width="10.6640625" bestFit="1" customWidth="1"/>
    <col min="77" max="78" width="10.6640625" bestFit="1" customWidth="1"/>
    <col min="80" max="80" width="10.6640625" bestFit="1" customWidth="1"/>
    <col min="82" max="83" width="10.6640625" bestFit="1" customWidth="1"/>
    <col min="85" max="85" width="10.6640625" bestFit="1" customWidth="1"/>
    <col min="87" max="88" width="10.6640625" bestFit="1" customWidth="1"/>
    <col min="90" max="90" width="10.6640625" bestFit="1" customWidth="1"/>
    <col min="92" max="93" width="10.6640625" bestFit="1" customWidth="1"/>
    <col min="95" max="95" width="10.6640625" bestFit="1" customWidth="1"/>
    <col min="97" max="98" width="10.6640625" bestFit="1" customWidth="1"/>
    <col min="100" max="100" width="10.6640625" bestFit="1" customWidth="1"/>
    <col min="102" max="103" width="10.6640625" bestFit="1" customWidth="1"/>
    <col min="105" max="105" width="10.6640625" bestFit="1" customWidth="1"/>
    <col min="107" max="108" width="10.6640625" bestFit="1" customWidth="1"/>
    <col min="110" max="110" width="10.6640625" bestFit="1" customWidth="1"/>
    <col min="112" max="113" width="10.6640625" bestFit="1" customWidth="1"/>
    <col min="115" max="115" width="10.6640625" bestFit="1" customWidth="1"/>
    <col min="117" max="118" width="10.6640625" bestFit="1" customWidth="1"/>
    <col min="120" max="120" width="10.6640625" bestFit="1" customWidth="1"/>
    <col min="124" max="16384" width="9.1640625" style="38"/>
  </cols>
  <sheetData>
    <row r="1" spans="1:123" ht="18.75" customHeight="1">
      <c r="A1" s="37" t="s">
        <v>382</v>
      </c>
      <c r="I1" s="38" t="s">
        <v>550</v>
      </c>
      <c r="U1" t="s">
        <v>375</v>
      </c>
      <c r="V1" t="e">
        <f ca="1">_xll.BDP(TICKER &amp; " EQUITY", "EQY_FUND_CRNCY")</f>
        <v>#NAME?</v>
      </c>
      <c r="DR1" t="e">
        <f>"2"&amp;VLOOKUP(DR2,DR3:DS5, 2, FALSE)</f>
        <v>#REF!</v>
      </c>
      <c r="DS1" t="e">
        <f>"3"&amp;VLOOKUP(DR2,DR3:DS5, 2, FALSE)</f>
        <v>#REF!</v>
      </c>
    </row>
    <row r="2" spans="1:123">
      <c r="A2" s="39" t="s">
        <v>498</v>
      </c>
      <c r="B2" s="40"/>
      <c r="P2" s="67" t="s">
        <v>504</v>
      </c>
      <c r="Q2" s="68"/>
      <c r="V2" t="s">
        <v>393</v>
      </c>
      <c r="W2" t="e">
        <f>$R$3</f>
        <v>#REF!</v>
      </c>
      <c r="X2" t="e">
        <f>$Q$3 &amp; " FY1"</f>
        <v>#REF!</v>
      </c>
      <c r="Y2" t="e">
        <f>$Q$3 &amp; " FY2"</f>
        <v>#REF!</v>
      </c>
      <c r="Z2" t="e">
        <f>$Q$3 &amp; " FY3"</f>
        <v>#REF!</v>
      </c>
      <c r="AA2" t="e">
        <f>$R$22</f>
        <v>#REF!</v>
      </c>
      <c r="AB2" t="e">
        <f>$Q$22 &amp; " FY1"</f>
        <v>#REF!</v>
      </c>
      <c r="AC2" t="e">
        <f>$Q$22 &amp; " FY2"</f>
        <v>#REF!</v>
      </c>
      <c r="AD2" t="e">
        <f>$Q$22 &amp; " FY3"</f>
        <v>#REF!</v>
      </c>
      <c r="AF2" t="s">
        <v>393</v>
      </c>
      <c r="AG2" t="e">
        <f>$S$3 &amp; " FY1"</f>
        <v>#REF!</v>
      </c>
      <c r="AH2" t="e">
        <f>$S$3 &amp; " FY2"</f>
        <v>#REF!</v>
      </c>
      <c r="AI2" t="e">
        <f>$S$3 &amp; " FY3"</f>
        <v>#REF!</v>
      </c>
      <c r="AJ2" t="e">
        <f>$S$22 &amp; " FY1"</f>
        <v>#REF!</v>
      </c>
      <c r="AK2" t="e">
        <f>$S$22 &amp; " FY2"</f>
        <v>#REF!</v>
      </c>
      <c r="AL2" t="e">
        <f>$S$22 &amp; " FY3"</f>
        <v>#REF!</v>
      </c>
      <c r="AN2" s="67" t="s">
        <v>560</v>
      </c>
      <c r="AO2" s="68"/>
      <c r="DR2" s="64" t="e">
        <f>ESTDetailPeriod</f>
        <v>#REF!</v>
      </c>
      <c r="DS2" t="e">
        <f>"1"&amp;VLOOKUP(DR2,DR3:DS5, 2, FALSE)</f>
        <v>#REF!</v>
      </c>
    </row>
    <row r="3" spans="1:123">
      <c r="A3" s="41" t="e">
        <f>ViewYear</f>
        <v>#REF!</v>
      </c>
      <c r="B3" s="38" t="s">
        <v>394</v>
      </c>
      <c r="D3" s="42" t="e">
        <f>VLOOKUP(A3, A4:D10, 4, FALSE)</f>
        <v>#REF!</v>
      </c>
      <c r="F3" s="59" t="e">
        <f ca="1">_xll.BDS(TICKER&amp;" Equity","PG_REVENUE","PG_HIERARCHY_LEVEL=1","PRODUCT_GEO_OVERRIDE=P","EQY_FUND_CRNCY="&amp;CURRENCY,"EQY_CONSOLIDATED=Y","EQY_FUND_YEAR="&amp;$D$3,"FUND_PER=y","headers=FALSE","STARTCOL=1","ENDCOL=1","STARTROW=1","ENDROW=8","cols=1;rows=2")</f>
        <v>#NAME?</v>
      </c>
      <c r="G3" s="43" t="e">
        <f ca="1">_xll.BDS(TICKER&amp;" Equity","PG_REVENUE","PG_HIERARCHY_LEVEL=1","PRODUCT_GEO_OVERRIDE=P","EQY_FUND_CRNCY="&amp;CURRENCY,"EQY_CONSOLIDATED=Y","EQY_FUND_YEAR="&amp;$D$3,"FUND_PER=y","headers=FALSE","STARTCOL=3","ENDCOL=3","STARTROW=1","ENDROW=8","cols=1;rows=2")</f>
        <v>#NAME?</v>
      </c>
      <c r="H3" s="43" t="e">
        <f ca="1">_xll.BDS(TICKER&amp;" Equity","PG_REVENUE","PG_HIERARCHY_LEVEL=1","PRODUCT_GEO_OVERRIDE=G","EQY_FUND_CRNCY="&amp;CURRENCY,"EQY_CONSOLIDATED=Y","EQY_FUND_YEAR="&amp;$D$3,"FUND_PER=y","headers=FALSE","STARTCOL=1","ENDCOL=1","STARTROW=1","ENDROW=8","cols=1;rows=5")</f>
        <v>#NAME?</v>
      </c>
      <c r="I3" s="44" t="e">
        <f ca="1">_xll.BDS(TICKER&amp;" Equity","PG_REVENUE","PG_HIERARCHY_LEVEL=1","PRODUCT_GEO_OVERRIDE=G","EQY_FUND_CRNCY="&amp;CURRENCY,"EQY_CONSOLIDATED=Y","EQY_FUND_YEAR="&amp;$D$3,"FUND_PER=y","headers=FALSE","STARTCOL=3","ENDCOL=3","STARTROW=1","ENDROW=8","cols=1;rows=5")</f>
        <v>#NAME?</v>
      </c>
      <c r="K3" s="59" t="e">
        <f ca="1">_xll.BDS(TICKER&amp;" Equity","PG_NET_REVENUE", "PG_HIERARCHY_LEVEL=1", "PRODUCT_GEO_OVERRIDE=P", "EQY_FUND_CRNCY="&amp;CURRENCY, "EQY_CONSOLIDATED=Y", "EQY_FUND_YEAR="&amp;$D$3, "FUND_PER=y","headers=FALSE","STARTCOL=1","ENDCOL=1","STARTROW=1","ENDROW=8")</f>
        <v>#NAME?</v>
      </c>
      <c r="L3" s="43" t="e">
        <f ca="1">_xll.BDS(TICKER&amp;" Equity","PG_NET_REVENUE", "PG_HIERARCHY_LEVEL=1", "PRODUCT_GEO_OVERRIDE=P", "EQY_FUND_CRNCY="&amp;CURRENCY, "EQY_CONSOLIDATED=Y", "EQY_FUND_YEAR="&amp;$D$3, "FUND_PER=y","headers=FALSE","STARTCOL=3","ENDCOL=3","STARTROW=1","ENDROW=8")</f>
        <v>#NAME?</v>
      </c>
      <c r="M3" s="43" t="e">
        <f ca="1">_xll.BDS(TICKER&amp;" Equity","PG_NET_REVENUE", "PG_HIERARCHY_LEVEL=1", "PRODUCT_GEO_OVERRIDE=G", "EQY_FUND_CRNCY="&amp;CURRENCY, "EQY_CONSOLIDATED=Y", "EQY_FUND_YEAR="&amp;$D$3, "FUND_PER=y","headers=FALSE","STARTCOL=1","ENDCOL=1","STARTROW=1","ENDROW=8")</f>
        <v>#NAME?</v>
      </c>
      <c r="N3" s="44" t="e">
        <f ca="1">_xll.BDS(TICKER&amp;" Equity","PG_NET_REVENUE", "PG_HIERARCHY_LEVEL=1", "PRODUCT_GEO_OVERRIDE=G", "EQY_FUND_CRNCY="&amp;CURRENCY, "EQY_CONSOLIDATED=Y", "EQY_FUND_YEAR="&amp;$D$3, "FUND_PER=y","headers=FALSE","STARTCOL=3","ENDCOL=3","STARTROW=1","ENDROW=8")</f>
        <v>#NAME?</v>
      </c>
      <c r="P3" s="64" t="e">
        <f>GraphValRatio1</f>
        <v>#REF!</v>
      </c>
      <c r="Q3" t="e">
        <f>VLOOKUP($P3, $P4:$T9, 2, FALSE)</f>
        <v>#REF!</v>
      </c>
      <c r="R3" t="e">
        <f>VLOOKUP($P3, $P4:$T9, 3, FALSE)</f>
        <v>#REF!</v>
      </c>
      <c r="S3" t="e">
        <f>VLOOKUP($P3, $P4:$T9, 4, FALSE)</f>
        <v>#REF!</v>
      </c>
      <c r="T3" t="e">
        <f>VLOOKUP($P3, $P4:$T9, 5, FALSE)</f>
        <v>#REF!</v>
      </c>
      <c r="V3" s="14" t="e">
        <f ca="1">_xll.BDH(fundTICKER &amp;" EQUITY",$R$3,SD,ED,"PER=CW","SORT=D","DAYS=A","Fill=P","FX",$V$1,"cols=2;rows=52")</f>
        <v>#NAME?</v>
      </c>
      <c r="W3">
        <v>3032335.8690999998</v>
      </c>
      <c r="X3" t="e">
        <f ca="1">_xll.BDH(TICKER&amp;" EQUITY",$Q$3,SD,ED,"BEST FPERIOD OVERRIDE","1GY","BEST_CONSOLIDATED_OVERRIDE",$D$19,"PER=CW","SORT=D","DAYS=A","Fill=P","DTS=H","cols=1;rows=52")</f>
        <v>#NAME?</v>
      </c>
      <c r="Y3" t="e">
        <f ca="1">_xll.BDH(TICKER&amp;" EQUITY",$Q$3,SD,ED,"BEST FPERIOD OVERRIDE","2GY","BEST_CONSOLIDATED_OVERRIDE",$D$19,"PER=CW","SORT=D","DAYS=A","Fill=P","DTS=H","cols=1;rows=52")</f>
        <v>#NAME?</v>
      </c>
      <c r="Z3" t="e">
        <f ca="1">_xll.BDH(TICKER&amp;" EQUITY",$Q$3,SD,ED,"BEST FPERIOD OVERRIDE","3GY","BEST_CONSOLIDATED_OVERRIDE",$D$19,"PER=CW","SORT=D","DAYS=A","Fill=P","DTS=H","cols=1;rows=52")</f>
        <v>#NAME?</v>
      </c>
      <c r="AA3" t="e">
        <f ca="1">_xll.BDH(TICKER &amp;" EQUITY",$R$22,SD,ED,"PER=CW","SORT=D","DAYS=A","Fill=P","DATES=H","FX=" &amp; _xll.BDP(TICKER &amp; " EQUITY", "EQY_FUND_CRNCY"),"cols=1;rows=52")</f>
        <v>#NAME?</v>
      </c>
      <c r="AB3" t="e">
        <f ca="1">_xll.BDH(TICKER&amp;" EQUITY",$Q$22,SD,ED,"BEST FPERIOD OVERRIDE","1GY","BEST_CONSOLIDATED_OVERRIDE",$D$19,"PER=CW","SORT=D","DAYS=A","Fill=P","DTS=H","cols=1;rows=52")</f>
        <v>#NAME?</v>
      </c>
      <c r="AC3" t="e">
        <f ca="1">_xll.BDH(TICKER&amp;" EQUITY",$Q$22,SD,ED,"BEST FPERIOD OVERRIDE","2GY","BEST_CONSOLIDATED_OVERRIDE",$D$19,"PER=CW","SORT=D","DAYS=A","Fill=P","DTS=H","cols=1;rows=52")</f>
        <v>#NAME?</v>
      </c>
      <c r="AD3" t="e">
        <f ca="1">_xll.BDH(TICKER&amp;" EQUITY",$Q$22,SD,ED,"BEST FPERIOD OVERRIDE","3GY","BEST_CONSOLIDATED_OVERRIDE",$D$19,"PER=CW","SORT=D","DAYS=A","Fill=P","DTS=H","cols=1;rows=52")</f>
        <v>#NAME?</v>
      </c>
      <c r="AF3" s="14" t="e">
        <f ca="1">IF($V3="", "", $V3)</f>
        <v>#NAME?</v>
      </c>
      <c r="AG3" t="e">
        <f ca="1">IF($X3&lt;0, "NA", IF(ISERROR($W3/$X3), "", $W3/$X3))</f>
        <v>#NAME?</v>
      </c>
      <c r="AH3" t="e">
        <f ca="1">IF($Y3&lt;0, "NA", IF(ISERROR($W3/$Y3), "", $W3/$Y3))</f>
        <v>#NAME?</v>
      </c>
      <c r="AI3" t="e">
        <f ca="1">IF($Z3&lt;0, "NA", IF(ISERROR($W3/$Z3), "", $W3/$Z3))</f>
        <v>#NAME?</v>
      </c>
      <c r="AJ3" t="e">
        <f ca="1">IF($AB3&lt;0, "NA", IF(ISERROR($AA3/$AB3), "", $AA3/$AB3))</f>
        <v>#NAME?</v>
      </c>
      <c r="AK3" t="e">
        <f ca="1">IF($AC3&lt;0, "NA", IF(ISERROR($AA3/$AC3), "", $AA3/$AC3))</f>
        <v>#NAME?</v>
      </c>
      <c r="AL3" t="e">
        <f ca="1">IF($AD3&lt;0, "NA", IF(ISERROR($AA3/$AD3), "", $AA3/$AD3))</f>
        <v>#NAME?</v>
      </c>
      <c r="AN3" s="64" t="e">
        <f>ESTDetailBroker</f>
        <v>#REF!</v>
      </c>
      <c r="AO3" t="s">
        <v>495</v>
      </c>
      <c r="AQ3" s="64" t="e">
        <f>ESTDetailBroker2</f>
        <v>#REF!</v>
      </c>
      <c r="AR3" t="s">
        <v>495</v>
      </c>
      <c r="AT3" t="s">
        <v>495</v>
      </c>
      <c r="AU3" t="e">
        <f ca="1">_xll.BDP(TICKER &amp; " EQUITY", AT$6, "BEST_FPERIOD_OVERRIDE", EstDetPerO, "BEST_DATA_SOURCE_OVERRIDE", "BST", "EQY_FUND_CRNCY",CURRENCY, "BEST_CONSOLIDATED_OVERRIDE", $D$19)</f>
        <v>#NAME?</v>
      </c>
      <c r="AV3" t="e">
        <f ca="1">_xll.BDP(TICKER &amp; " EQUITY", AT$6, "BEST_FPERIOD_OVERRIDE", $DR$1, "BEST_DATA_SOURCE_OVERRIDE", "BST", "EQY_FUND_CRNCY",CURRENCY, "BEST_CONSOLIDATED_OVERRIDE", $D$19)</f>
        <v>#NAME?</v>
      </c>
      <c r="AW3" t="s">
        <v>495</v>
      </c>
      <c r="AX3" t="e">
        <f ca="1">_xll.BDP(TICKER &amp; " EQUITY", AT$6, "BEST_FPERIOD_OVERRIDE", EstDetPerT, "BEST_DATA_SOURCE_OVERRIDE", "BST", "EQY_FUND_CRNCY",CURRENCY, "BEST_CONSOLIDATED_OVERRIDE", $D$19)</f>
        <v>#NAME?</v>
      </c>
      <c r="AY3" t="s">
        <v>495</v>
      </c>
      <c r="AZ3" t="e">
        <f ca="1">_xll.BDP(TICKER &amp; " EQUITY", AY$6, "BEST_FPERIOD_OVERRIDE", EstDetPerO, "BEST_DATA_SOURCE_OVERRIDE", "BST", "EQY_FUND_CRNCY",CURRENCY, "BEST_CONSOLIDATED_OVERRIDE", $D$19)</f>
        <v>#NAME?</v>
      </c>
      <c r="BA3" t="e">
        <f ca="1">_xll.BDP(TICKER &amp; " EQUITY", AY$6, "BEST_FPERIOD_OVERRIDE", $DR$1, "BEST_DATA_SOURCE_OVERRIDE", "BST", "EQY_FUND_CRNCY",CURRENCY, "BEST_CONSOLIDATED_OVERRIDE", $D$19)</f>
        <v>#NAME?</v>
      </c>
      <c r="BB3" t="s">
        <v>495</v>
      </c>
      <c r="BC3" t="e">
        <f ca="1">_xll.BDP(TICKER &amp; " EQUITY", AY$6, "BEST_FPERIOD_OVERRIDE", EstDetPerT, "BEST_DATA_SOURCE_OVERRIDE", "BST", "EQY_FUND_CRNCY",CURRENCY, "BEST_CONSOLIDATED_OVERRIDE", $D$19)</f>
        <v>#NAME?</v>
      </c>
      <c r="BD3" t="s">
        <v>495</v>
      </c>
      <c r="BE3" t="e">
        <f ca="1">_xll.BDP(TICKER &amp; " EQUITY", BD$6, "BEST_FPERIOD_OVERRIDE", EstDetPerO, "BEST_DATA_SOURCE_OVERRIDE", "BST", "EQY_FUND_CRNCY",CURRENCY, "BEST_CONSOLIDATED_OVERRIDE", $D$19)</f>
        <v>#NAME?</v>
      </c>
      <c r="BF3" t="e">
        <f ca="1">_xll.BDP(TICKER &amp; " EQUITY", BD$6, "BEST_FPERIOD_OVERRIDE", $DR$1, "BEST_DATA_SOURCE_OVERRIDE", "BST", "EQY_FUND_CRNCY",CURRENCY, "BEST_CONSOLIDATED_OVERRIDE", $D$19)</f>
        <v>#NAME?</v>
      </c>
      <c r="BG3" t="s">
        <v>495</v>
      </c>
      <c r="BH3" t="e">
        <f ca="1">_xll.BDP(TICKER &amp; " EQUITY", BD$6, "BEST_FPERIOD_OVERRIDE", EstDetPerT, "BEST_DATA_SOURCE_OVERRIDE", "BST", "EQY_FUND_CRNCY",CURRENCY, "BEST_CONSOLIDATED_OVERRIDE", $D$19)</f>
        <v>#NAME?</v>
      </c>
      <c r="BI3" t="s">
        <v>495</v>
      </c>
      <c r="BJ3" t="e">
        <f ca="1">_xll.BDP(TICKER &amp; " EQUITY", BI$6, "BEST_FPERIOD_OVERRIDE", EstDetPerO, "BEST_DATA_SOURCE_OVERRIDE", "BST", "EQY_FUND_CRNCY",CURRENCY, "BEST_CONSOLIDATED_OVERRIDE", $D$19)</f>
        <v>#NAME?</v>
      </c>
      <c r="BK3" t="e">
        <f ca="1">_xll.BDP(TICKER &amp; " EQUITY", BI$6, "BEST_FPERIOD_OVERRIDE", $DR$1, "BEST_DATA_SOURCE_OVERRIDE", "BST", "EQY_FUND_CRNCY",CURRENCY, "BEST_CONSOLIDATED_OVERRIDE", $D$19)</f>
        <v>#NAME?</v>
      </c>
      <c r="BL3" t="s">
        <v>495</v>
      </c>
      <c r="BM3" t="e">
        <f ca="1">_xll.BDP(TICKER &amp; " EQUITY", BI$6, "BEST_FPERIOD_OVERRIDE", EstDetPerT, "BEST_DATA_SOURCE_OVERRIDE", "BST", "EQY_FUND_CRNCY",CURRENCY, "BEST_CONSOLIDATED_OVERRIDE", $D$19)</f>
        <v>#NAME?</v>
      </c>
      <c r="BN3" t="s">
        <v>495</v>
      </c>
      <c r="BO3" t="e">
        <f ca="1">_xll.BDP(TICKER &amp; " EQUITY", BN$6, "BEST_FPERIOD_OVERRIDE", EstDetPerO, "BEST_DATA_SOURCE_OVERRIDE", "BST", "EQY_FUND_CRNCY",CURRENCY, "BEST_CONSOLIDATED_OVERRIDE", $D$19)</f>
        <v>#NAME?</v>
      </c>
      <c r="BP3" t="e">
        <f ca="1">_xll.BDP(TICKER &amp; " EQUITY", BN$6, "BEST_FPERIOD_OVERRIDE", $DR$1, "BEST_DATA_SOURCE_OVERRIDE", "BST", "EQY_FUND_CRNCY",CURRENCY, "BEST_CONSOLIDATED_OVERRIDE", $D$19)</f>
        <v>#NAME?</v>
      </c>
      <c r="BQ3" t="s">
        <v>495</v>
      </c>
      <c r="BR3" t="e">
        <f ca="1">_xll.BDP(TICKER &amp; " EQUITY", BN$6, "BEST_FPERIOD_OVERRIDE", EstDetPerT, "BEST_DATA_SOURCE_OVERRIDE", "BST", "EQY_FUND_CRNCY",CURRENCY, "BEST_CONSOLIDATED_OVERRIDE", $D$19)</f>
        <v>#NAME?</v>
      </c>
      <c r="BS3" t="s">
        <v>495</v>
      </c>
      <c r="BT3" t="e">
        <f ca="1">_xll.BDP(TICKER &amp; " EQUITY", BS$6, "BEST_FPERIOD_OVERRIDE", EstDetPerO, "BEST_DATA_SOURCE_OVERRIDE", "BST", "EQY_FUND_CRNCY",CURRENCY, "BEST_CONSOLIDATED_OVERRIDE", $D$19)</f>
        <v>#NAME?</v>
      </c>
      <c r="BU3" t="e">
        <f ca="1">_xll.BDP(TICKER &amp; " EQUITY", BS$6, "BEST_FPERIOD_OVERRIDE", $DR$1, "BEST_DATA_SOURCE_OVERRIDE", "BST", "EQY_FUND_CRNCY",CURRENCY, "BEST_CONSOLIDATED_OVERRIDE", $D$19)</f>
        <v>#NAME?</v>
      </c>
      <c r="BV3" t="s">
        <v>495</v>
      </c>
      <c r="BW3" t="e">
        <f ca="1">_xll.BDP(TICKER &amp; " EQUITY", BS$6, "BEST_FPERIOD_OVERRIDE", EstDetPerT, "BEST_DATA_SOURCE_OVERRIDE", "BST", "EQY_FUND_CRNCY",CURRENCY, "BEST_CONSOLIDATED_OVERRIDE", $D$19)</f>
        <v>#NAME?</v>
      </c>
      <c r="BX3" t="s">
        <v>495</v>
      </c>
      <c r="BY3" t="e">
        <f ca="1">_xll.BDP(TICKER &amp; " EQUITY", BX$6, "BEST_FPERIOD_OVERRIDE", EstDetPerO, "BEST_DATA_SOURCE_OVERRIDE", "BST", "EQY_FUND_CRNCY",CURRENCY, "BEST_CONSOLIDATED_OVERRIDE", $D$19)</f>
        <v>#NAME?</v>
      </c>
      <c r="BZ3" t="e">
        <f ca="1">_xll.BDP(TICKER &amp; " EQUITY", BX$6, "BEST_FPERIOD_OVERRIDE", $DR$1, "BEST_DATA_SOURCE_OVERRIDE", "BST", "EQY_FUND_CRNCY",CURRENCY, "BEST_CONSOLIDATED_OVERRIDE", $D$19)</f>
        <v>#NAME?</v>
      </c>
      <c r="CA3" t="s">
        <v>495</v>
      </c>
      <c r="CB3" t="e">
        <f ca="1">_xll.BDP(TICKER &amp; " EQUITY", BX$6, "BEST_FPERIOD_OVERRIDE", EstDetPerT, "BEST_DATA_SOURCE_OVERRIDE", "BST", "EQY_FUND_CRNCY",CURRENCY, "BEST_CONSOLIDATED_OVERRIDE", $D$19)</f>
        <v>#NAME?</v>
      </c>
      <c r="CC3" t="s">
        <v>495</v>
      </c>
      <c r="CD3" t="e">
        <f ca="1">_xll.BDP(TICKER &amp; " EQUITY", CC$6, "BEST_FPERIOD_OVERRIDE", EstDetPerO, "BEST_DATA_SOURCE_OVERRIDE", "BST", "EQY_FUND_CRNCY",CURRENCY, "BEST_CONSOLIDATED_OVERRIDE", $D$19)</f>
        <v>#NAME?</v>
      </c>
      <c r="CE3" t="e">
        <f ca="1">_xll.BDP(TICKER &amp; " EQUITY", CC$6, "BEST_FPERIOD_OVERRIDE", $DR$1, "BEST_DATA_SOURCE_OVERRIDE", "BST", "EQY_FUND_CRNCY",CURRENCY, "BEST_CONSOLIDATED_OVERRIDE", $D$19)</f>
        <v>#NAME?</v>
      </c>
      <c r="CF3" t="s">
        <v>495</v>
      </c>
      <c r="CG3" t="e">
        <f ca="1">_xll.BDP(TICKER &amp; " EQUITY", CC$6, "BEST_FPERIOD_OVERRIDE", EstDetPerT, "BEST_DATA_SOURCE_OVERRIDE", "BST", "EQY_FUND_CRNCY",CURRENCY, "BEST_CONSOLIDATED_OVERRIDE", $D$19)</f>
        <v>#NAME?</v>
      </c>
      <c r="CH3" t="s">
        <v>495</v>
      </c>
      <c r="CI3" t="e">
        <f ca="1">_xll.BDP(TICKER &amp; " EQUITY", CH$6, "BEST_FPERIOD_OVERRIDE", EstDetPerO, "BEST_DATA_SOURCE_OVERRIDE", "BST", "EQY_FUND_CRNCY",CURRENCY, "BEST_CONSOLIDATED_OVERRIDE", $D$19)</f>
        <v>#NAME?</v>
      </c>
      <c r="CJ3" t="e">
        <f ca="1">_xll.BDP(TICKER &amp; " EQUITY", CH$6, "BEST_FPERIOD_OVERRIDE", $DR$1, "BEST_DATA_SOURCE_OVERRIDE", "BST", "EQY_FUND_CRNCY",CURRENCY, "BEST_CONSOLIDATED_OVERRIDE", $D$19)</f>
        <v>#NAME?</v>
      </c>
      <c r="CK3" t="s">
        <v>495</v>
      </c>
      <c r="CL3" t="e">
        <f ca="1">_xll.BDP(TICKER &amp; " EQUITY", CH$6, "BEST_FPERIOD_OVERRIDE", EstDetPerT, "BEST_DATA_SOURCE_OVERRIDE", "BST", "EQY_FUND_CRNCY",CURRENCY, "BEST_CONSOLIDATED_OVERRIDE", $D$19)</f>
        <v>#NAME?</v>
      </c>
      <c r="CM3" t="s">
        <v>495</v>
      </c>
      <c r="CN3" t="e">
        <f ca="1">_xll.BDP(TICKER &amp; " EQUITY", CM$6, "BEST_FPERIOD_OVERRIDE", EstDetPerO, "BEST_DATA_SOURCE_OVERRIDE", "BST", "EQY_FUND_CRNCY",CURRENCY, "BEST_CONSOLIDATED_OVERRIDE", $D$19)</f>
        <v>#NAME?</v>
      </c>
      <c r="CO3" t="e">
        <f ca="1">_xll.BDP(TICKER &amp; " EQUITY", CM$6, "BEST_FPERIOD_OVERRIDE", $DR$1, "BEST_DATA_SOURCE_OVERRIDE", "BST", "EQY_FUND_CRNCY",CURRENCY, "BEST_CONSOLIDATED_OVERRIDE", $D$19)</f>
        <v>#NAME?</v>
      </c>
      <c r="CP3" t="s">
        <v>495</v>
      </c>
      <c r="CQ3" t="e">
        <f ca="1">_xll.BDP(TICKER &amp; " EQUITY", CM$6, "BEST_FPERIOD_OVERRIDE", EstDetPerT, "BEST_DATA_SOURCE_OVERRIDE", "BST", "EQY_FUND_CRNCY",CURRENCY, "BEST_CONSOLIDATED_OVERRIDE", $D$19)</f>
        <v>#NAME?</v>
      </c>
      <c r="CR3" t="s">
        <v>495</v>
      </c>
      <c r="CS3" t="e">
        <f ca="1">_xll.BDP(TICKER &amp; " EQUITY", CR$6, "BEST_FPERIOD_OVERRIDE", EstDetPerO, "BEST_DATA_SOURCE_OVERRIDE", "BST", "EQY_FUND_CRNCY",CURRENCY, "BEST_CONSOLIDATED_OVERRIDE", $D$19)</f>
        <v>#NAME?</v>
      </c>
      <c r="CT3" t="e">
        <f ca="1">_xll.BDP(TICKER &amp; " EQUITY", CR$6, "BEST_FPERIOD_OVERRIDE", $DR$1, "BEST_DATA_SOURCE_OVERRIDE", "BST", "EQY_FUND_CRNCY",CURRENCY, "BEST_CONSOLIDATED_OVERRIDE", $D$19)</f>
        <v>#NAME?</v>
      </c>
      <c r="CU3" t="s">
        <v>495</v>
      </c>
      <c r="CV3" t="e">
        <f ca="1">_xll.BDP(TICKER &amp; " EQUITY", CR$6, "BEST_FPERIOD_OVERRIDE", EstDetPerT, "BEST_DATA_SOURCE_OVERRIDE", "BST", "EQY_FUND_CRNCY",CURRENCY, "BEST_CONSOLIDATED_OVERRIDE", $D$19)</f>
        <v>#NAME?</v>
      </c>
      <c r="CW3" t="s">
        <v>495</v>
      </c>
      <c r="CX3" t="e">
        <f ca="1">_xll.BDP(TICKER &amp; " EQUITY", CW$6, "BEST_FPERIOD_OVERRIDE", EstDetPerO, "BEST_DATA_SOURCE_OVERRIDE", "BST", "EQY_FUND_CRNCY",CURRENCY, "BEST_CONSOLIDATED_OVERRIDE", $D$19)</f>
        <v>#NAME?</v>
      </c>
      <c r="CY3" t="e">
        <f ca="1">_xll.BDP(TICKER &amp; " EQUITY", CW$6, "BEST_FPERIOD_OVERRIDE", $DR$1, "BEST_DATA_SOURCE_OVERRIDE", "BST", "EQY_FUND_CRNCY",CURRENCY, "BEST_CONSOLIDATED_OVERRIDE", $D$19)</f>
        <v>#NAME?</v>
      </c>
      <c r="CZ3" t="s">
        <v>495</v>
      </c>
      <c r="DA3" t="e">
        <f ca="1">_xll.BDP(TICKER &amp; " EQUITY", CW$6, "BEST_FPERIOD_OVERRIDE", EstDetPerT, "BEST_DATA_SOURCE_OVERRIDE", "BST", "EQY_FUND_CRNCY",CURRENCY, "BEST_CONSOLIDATED_OVERRIDE", $D$19)</f>
        <v>#NAME?</v>
      </c>
      <c r="DB3" t="s">
        <v>495</v>
      </c>
      <c r="DC3" t="e">
        <f ca="1">_xll.BDP(TICKER &amp; " EQUITY", DB$6, "BEST_FPERIOD_OVERRIDE", EstDetPerO, "BEST_DATA_SOURCE_OVERRIDE", "BST", "EQY_FUND_CRNCY",CURRENCY, "BEST_CONSOLIDATED_OVERRIDE", $D$19)</f>
        <v>#NAME?</v>
      </c>
      <c r="DD3" t="e">
        <f ca="1">_xll.BDP(TICKER &amp; " EQUITY", DB$6, "BEST_FPERIOD_OVERRIDE", $DR$1, "BEST_DATA_SOURCE_OVERRIDE", "BST", "EQY_FUND_CRNCY",CURRENCY, "BEST_CONSOLIDATED_OVERRIDE", $D$19)</f>
        <v>#NAME?</v>
      </c>
      <c r="DE3" t="s">
        <v>495</v>
      </c>
      <c r="DF3" t="e">
        <f ca="1">_xll.BDP(TICKER &amp; " EQUITY", DB$6, "BEST_FPERIOD_OVERRIDE", EstDetPerT, "BEST_DATA_SOURCE_OVERRIDE", "BST", "EQY_FUND_CRNCY",CURRENCY, "BEST_CONSOLIDATED_OVERRIDE", $D$19)</f>
        <v>#NAME?</v>
      </c>
      <c r="DG3" t="s">
        <v>495</v>
      </c>
      <c r="DH3" t="e">
        <f ca="1">_xll.BDP(TICKER &amp; " EQUITY", DG$6, "BEST_FPERIOD_OVERRIDE", EstDetPerO, "BEST_DATA_SOURCE_OVERRIDE", "BST", "EQY_FUND_CRNCY",CURRENCY, "BEST_CONSOLIDATED_OVERRIDE", $D$19)</f>
        <v>#NAME?</v>
      </c>
      <c r="DI3" t="e">
        <f ca="1">_xll.BDP(TICKER &amp; " EQUITY", DG$6, "BEST_FPERIOD_OVERRIDE", $DR$1, "BEST_DATA_SOURCE_OVERRIDE", "BST", "EQY_FUND_CRNCY",CURRENCY, "BEST_CONSOLIDATED_OVERRIDE", $D$19)</f>
        <v>#NAME?</v>
      </c>
      <c r="DJ3" t="s">
        <v>495</v>
      </c>
      <c r="DK3" t="e">
        <f ca="1">_xll.BDP(TICKER &amp; " EQUITY", DG$6, "BEST_FPERIOD_OVERRIDE", EstDetPerT, "BEST_DATA_SOURCE_OVERRIDE", "BST", "EQY_FUND_CRNCY",CURRENCY, "BEST_CONSOLIDATED_OVERRIDE", $D$19)</f>
        <v>#NAME?</v>
      </c>
      <c r="DL3" t="s">
        <v>495</v>
      </c>
      <c r="DM3" t="e">
        <f ca="1">_xll.BDP(TICKER &amp; " EQUITY", DL$6, "BEST_FPERIOD_OVERRIDE", EstDetPerO, "BEST_DATA_SOURCE_OVERRIDE", "BST", "EQY_FUND_CRNCY",CURRENCY, "BEST_CONSOLIDATED_OVERRIDE", $D$19)</f>
        <v>#NAME?</v>
      </c>
      <c r="DN3" t="e">
        <f ca="1">_xll.BDP(TICKER &amp; " EQUITY", DL$6, "BEST_FPERIOD_OVERRIDE", $DR$1, "BEST_DATA_SOURCE_OVERRIDE", "BST", "EQY_FUND_CRNCY",CURRENCY, "BEST_CONSOLIDATED_OVERRIDE", $D$19)</f>
        <v>#NAME?</v>
      </c>
      <c r="DO3" t="s">
        <v>495</v>
      </c>
      <c r="DP3" t="e">
        <f ca="1">_xll.BDP(TICKER &amp; " EQUITY", DL$6, "BEST_FPERIOD_OVERRIDE", EstDetPerT, "BEST_DATA_SOURCE_OVERRIDE", "BST", "EQY_FUND_CRNCY",CURRENCY, "BEST_CONSOLIDATED_OVERRIDE", $D$19)</f>
        <v>#NAME?</v>
      </c>
      <c r="DR3" t="s">
        <v>404</v>
      </c>
      <c r="DS3" t="s">
        <v>395</v>
      </c>
    </row>
    <row r="4" spans="1:123">
      <c r="A4" s="38" t="s">
        <v>512</v>
      </c>
      <c r="B4" s="45" t="e">
        <f ca="1">_xll.BDH(TICKER &amp; " EQUITY","SALES_REV_TURN","-6FY","-0FY","Sort=D","PER=FY","cols=2;rows=7")</f>
        <v>#NAME?</v>
      </c>
      <c r="C4" s="38">
        <v>394328</v>
      </c>
      <c r="D4" s="38" t="e">
        <f t="shared" ref="D4:D10" ca="1" si="0">YEAR(B4)</f>
        <v>#NAME?</v>
      </c>
      <c r="F4" s="52" t="s">
        <v>589</v>
      </c>
      <c r="G4" s="38">
        <v>78129</v>
      </c>
      <c r="H4" s="38" t="s">
        <v>590</v>
      </c>
      <c r="I4" s="53">
        <v>95118</v>
      </c>
      <c r="K4" s="52"/>
      <c r="N4" s="53"/>
      <c r="P4" t="s">
        <v>400</v>
      </c>
      <c r="Q4" t="s">
        <v>419</v>
      </c>
      <c r="R4" t="s">
        <v>491</v>
      </c>
      <c r="S4" t="s">
        <v>385</v>
      </c>
      <c r="T4" t="s">
        <v>485</v>
      </c>
      <c r="V4" s="14">
        <v>45772</v>
      </c>
      <c r="W4">
        <v>3109083.4374000002</v>
      </c>
      <c r="X4">
        <v>407745.90600000002</v>
      </c>
      <c r="Y4">
        <v>435096.94199999998</v>
      </c>
      <c r="Z4">
        <v>461725.06300000002</v>
      </c>
      <c r="AA4">
        <v>3109083.4374000002</v>
      </c>
      <c r="AB4">
        <v>140572.02900000001</v>
      </c>
      <c r="AC4">
        <v>151255.68599999999</v>
      </c>
      <c r="AD4">
        <v>161576.76</v>
      </c>
      <c r="AF4" s="14">
        <f t="shared" ref="AF4:AF67" si="1">IF($V4="", "", $V4)</f>
        <v>45772</v>
      </c>
      <c r="AG4">
        <f t="shared" ref="AG4:AG67" si="2">IF($X4&lt;0, "NA", IF(ISERROR($W4/$X4), "", $W4/$X4))</f>
        <v>7.6250512675901643</v>
      </c>
      <c r="AH4">
        <f t="shared" ref="AH4:AH67" si="3">IF($Y4&lt;0, "NA", IF(ISERROR($W4/$Y4), "", $W4/$Y4))</f>
        <v>7.1457257849447267</v>
      </c>
      <c r="AI4">
        <f t="shared" ref="AI4:AI67" si="4">IF($Z4&lt;0, "NA", IF(ISERROR($W4/$Z4), "", $W4/$Z4))</f>
        <v>6.733625021780548</v>
      </c>
      <c r="AJ4">
        <f t="shared" ref="AJ4:AJ67" si="5">IF($AB4&lt;0, "NA", IF(ISERROR($AA4/$AB4), "", $AA4/$AB4))</f>
        <v>22.117369006603724</v>
      </c>
      <c r="AK4">
        <f t="shared" ref="AK4:AK67" si="6">IF($AC4&lt;0, "NA", IF(ISERROR($AA4/$AC4), "", $AA4/$AC4))</f>
        <v>20.555150815289021</v>
      </c>
      <c r="AL4">
        <f t="shared" ref="AL4:AL67" si="7">IF($AD4&lt;0, "NA", IF(ISERROR($AA4/$AD4), "", $AA4/$AD4))</f>
        <v>19.242144955747349</v>
      </c>
      <c r="AO4" t="s">
        <v>496</v>
      </c>
      <c r="AR4" t="s">
        <v>496</v>
      </c>
      <c r="AT4" t="s">
        <v>496</v>
      </c>
      <c r="AU4" t="e">
        <f ca="1">_xll.BDP(TICKER &amp; " EQUITY", AT$6, "BEST_FPERIOD_OVERRIDE", EstDetPerO, "BEST_DATA_SOURCE_OVERRIDE", "BLI", "EQY_FUND_CRNCY",CURRENCY, "BEST_CONSOLIDATED_OVERRIDE", $D$19)</f>
        <v>#NAME?</v>
      </c>
      <c r="AV4" t="e">
        <f ca="1">_xll.BDP(TICKER &amp; " EQUITY", AT$6, "BEST_FPERIOD_OVERRIDE", $DR$1, "BEST_DATA_SOURCE_OVERRIDE", "BLI", "EQY_FUND_CRNCY",CURRENCY, "BEST_CONSOLIDATED_OVERRIDE", $D$19)</f>
        <v>#NAME?</v>
      </c>
      <c r="AW4" t="s">
        <v>496</v>
      </c>
      <c r="AX4" t="e">
        <f ca="1">_xll.BDP(TICKER &amp; " EQUITY", AT$6, "BEST_FPERIOD_OVERRIDE", EstDetPerT, "BEST_DATA_SOURCE_OVERRIDE", "BLI", "EQY_FUND_CRNCY",CURRENCY, "BEST_CONSOLIDATED_OVERRIDE", $D$19)</f>
        <v>#NAME?</v>
      </c>
      <c r="AY4" t="s">
        <v>496</v>
      </c>
      <c r="AZ4" t="e">
        <f ca="1">_xll.BDP(TICKER &amp; " EQUITY", AY$6, "BEST_FPERIOD_OVERRIDE", EstDetPerO, "BEST_DATA_SOURCE_OVERRIDE", "BLI", "EQY_FUND_CRNCY",CURRENCY, "BEST_CONSOLIDATED_OVERRIDE", $D$19)</f>
        <v>#NAME?</v>
      </c>
      <c r="BA4" t="e">
        <f ca="1">_xll.BDP(TICKER &amp; " EQUITY", AY$6, "BEST_FPERIOD_OVERRIDE", $DR$1, "BEST_DATA_SOURCE_OVERRIDE", "BLI", "EQY_FUND_CRNCY",CURRENCY, "BEST_CONSOLIDATED_OVERRIDE", $D$19)</f>
        <v>#NAME?</v>
      </c>
      <c r="BB4" t="s">
        <v>496</v>
      </c>
      <c r="BC4" t="e">
        <f ca="1">_xll.BDP(TICKER &amp; " EQUITY", AY$6, "BEST_FPERIOD_OVERRIDE", EstDetPerT, "BEST_DATA_SOURCE_OVERRIDE", "BLI", "EQY_FUND_CRNCY",CURRENCY, "BEST_CONSOLIDATED_OVERRIDE", $D$19)</f>
        <v>#NAME?</v>
      </c>
      <c r="BD4" t="s">
        <v>496</v>
      </c>
      <c r="BE4" t="e">
        <f ca="1">_xll.BDP(TICKER &amp; " EQUITY", BD$6, "BEST_FPERIOD_OVERRIDE", EstDetPerO, "BEST_DATA_SOURCE_OVERRIDE", "BLI", "EQY_FUND_CRNCY",CURRENCY, "BEST_CONSOLIDATED_OVERRIDE", $D$19)</f>
        <v>#NAME?</v>
      </c>
      <c r="BF4" t="e">
        <f ca="1">_xll.BDP(TICKER &amp; " EQUITY", BD$6, "BEST_FPERIOD_OVERRIDE", $DR$1, "BEST_DATA_SOURCE_OVERRIDE", "BLI", "EQY_FUND_CRNCY",CURRENCY, "BEST_CONSOLIDATED_OVERRIDE", $D$19)</f>
        <v>#NAME?</v>
      </c>
      <c r="BG4" t="s">
        <v>496</v>
      </c>
      <c r="BH4" t="e">
        <f ca="1">_xll.BDP(TICKER &amp; " EQUITY", BD$6, "BEST_FPERIOD_OVERRIDE", EstDetPerT, "BEST_DATA_SOURCE_OVERRIDE", "BLI", "EQY_FUND_CRNCY",CURRENCY, "BEST_CONSOLIDATED_OVERRIDE", $D$19)</f>
        <v>#NAME?</v>
      </c>
      <c r="BI4" t="s">
        <v>496</v>
      </c>
      <c r="BJ4" t="e">
        <f ca="1">_xll.BDP(TICKER &amp; " EQUITY", BI$6, "BEST_FPERIOD_OVERRIDE", EstDetPerO, "BEST_DATA_SOURCE_OVERRIDE", "BLI", "EQY_FUND_CRNCY",CURRENCY, "BEST_CONSOLIDATED_OVERRIDE", $D$19)</f>
        <v>#NAME?</v>
      </c>
      <c r="BK4" t="e">
        <f ca="1">_xll.BDP(TICKER &amp; " EQUITY", BI$6, "BEST_FPERIOD_OVERRIDE", $DR$1, "BEST_DATA_SOURCE_OVERRIDE", "BLI", "EQY_FUND_CRNCY",CURRENCY, "BEST_CONSOLIDATED_OVERRIDE", $D$19)</f>
        <v>#NAME?</v>
      </c>
      <c r="BL4" t="s">
        <v>496</v>
      </c>
      <c r="BM4" t="e">
        <f ca="1">_xll.BDP(TICKER &amp; " EQUITY", BI$6, "BEST_FPERIOD_OVERRIDE", EstDetPerT, "BEST_DATA_SOURCE_OVERRIDE", "BLI", "EQY_FUND_CRNCY",CURRENCY, "BEST_CONSOLIDATED_OVERRIDE", $D$19)</f>
        <v>#NAME?</v>
      </c>
      <c r="BN4" t="s">
        <v>496</v>
      </c>
      <c r="BO4" t="e">
        <f ca="1">_xll.BDP(TICKER &amp; " EQUITY", BN$6, "BEST_FPERIOD_OVERRIDE", EstDetPerO, "BEST_DATA_SOURCE_OVERRIDE", "BLI", "EQY_FUND_CRNCY",CURRENCY, "BEST_CONSOLIDATED_OVERRIDE", $D$19)</f>
        <v>#NAME?</v>
      </c>
      <c r="BP4" t="e">
        <f ca="1">_xll.BDP(TICKER &amp; " EQUITY", BN$6, "BEST_FPERIOD_OVERRIDE", $DR$1, "BEST_DATA_SOURCE_OVERRIDE", "BLI", "EQY_FUND_CRNCY",CURRENCY, "BEST_CONSOLIDATED_OVERRIDE", $D$19)</f>
        <v>#NAME?</v>
      </c>
      <c r="BQ4" t="s">
        <v>496</v>
      </c>
      <c r="BR4" t="e">
        <f ca="1">_xll.BDP(TICKER &amp; " EQUITY", BN$6, "BEST_FPERIOD_OVERRIDE", EstDetPerT, "BEST_DATA_SOURCE_OVERRIDE", "BLI", "EQY_FUND_CRNCY",CURRENCY, "BEST_CONSOLIDATED_OVERRIDE", $D$19)</f>
        <v>#NAME?</v>
      </c>
      <c r="BS4" t="s">
        <v>496</v>
      </c>
      <c r="BT4" t="e">
        <f ca="1">_xll.BDP(TICKER &amp; " EQUITY", BS$6, "BEST_FPERIOD_OVERRIDE", EstDetPerO, "BEST_DATA_SOURCE_OVERRIDE", "BLI", "EQY_FUND_CRNCY",CURRENCY, "BEST_CONSOLIDATED_OVERRIDE", $D$19)</f>
        <v>#NAME?</v>
      </c>
      <c r="BU4" t="e">
        <f ca="1">_xll.BDP(TICKER &amp; " EQUITY", BS$6, "BEST_FPERIOD_OVERRIDE", $DR$1, "BEST_DATA_SOURCE_OVERRIDE", "BLI", "EQY_FUND_CRNCY",CURRENCY, "BEST_CONSOLIDATED_OVERRIDE", $D$19)</f>
        <v>#NAME?</v>
      </c>
      <c r="BV4" t="s">
        <v>496</v>
      </c>
      <c r="BW4" t="e">
        <f ca="1">_xll.BDP(TICKER &amp; " EQUITY", BS$6, "BEST_FPERIOD_OVERRIDE", EstDetPerT, "BEST_DATA_SOURCE_OVERRIDE", "BLI", "EQY_FUND_CRNCY",CURRENCY, "BEST_CONSOLIDATED_OVERRIDE", $D$19)</f>
        <v>#NAME?</v>
      </c>
      <c r="BX4" t="s">
        <v>496</v>
      </c>
      <c r="BY4" t="e">
        <f ca="1">_xll.BDP(TICKER &amp; " EQUITY", BX$6, "BEST_FPERIOD_OVERRIDE", EstDetPerO, "BEST_DATA_SOURCE_OVERRIDE", "BLI", "EQY_FUND_CRNCY",CURRENCY, "BEST_CONSOLIDATED_OVERRIDE", $D$19)</f>
        <v>#NAME?</v>
      </c>
      <c r="BZ4" t="e">
        <f ca="1">_xll.BDP(TICKER &amp; " EQUITY", BX$6, "BEST_FPERIOD_OVERRIDE", $DR$1, "BEST_DATA_SOURCE_OVERRIDE", "BLI", "EQY_FUND_CRNCY",CURRENCY, "BEST_CONSOLIDATED_OVERRIDE", $D$19)</f>
        <v>#NAME?</v>
      </c>
      <c r="CA4" t="s">
        <v>496</v>
      </c>
      <c r="CB4" t="e">
        <f ca="1">_xll.BDP(TICKER &amp; " EQUITY", BX$6, "BEST_FPERIOD_OVERRIDE", EstDetPerT, "BEST_DATA_SOURCE_OVERRIDE", "BLI", "EQY_FUND_CRNCY",CURRENCY, "BEST_CONSOLIDATED_OVERRIDE", $D$19)</f>
        <v>#NAME?</v>
      </c>
      <c r="CC4" t="s">
        <v>496</v>
      </c>
      <c r="CD4" t="e">
        <f ca="1">_xll.BDP(TICKER &amp; " EQUITY", CC$6, "BEST_FPERIOD_OVERRIDE", EstDetPerO, "BEST_DATA_SOURCE_OVERRIDE", "BLI", "EQY_FUND_CRNCY",CURRENCY, "BEST_CONSOLIDATED_OVERRIDE", $D$19)</f>
        <v>#NAME?</v>
      </c>
      <c r="CE4" t="e">
        <f ca="1">_xll.BDP(TICKER &amp; " EQUITY", CC$6, "BEST_FPERIOD_OVERRIDE", $DR$1, "BEST_DATA_SOURCE_OVERRIDE", "BLI", "EQY_FUND_CRNCY",CURRENCY, "BEST_CONSOLIDATED_OVERRIDE", $D$19)</f>
        <v>#NAME?</v>
      </c>
      <c r="CF4" t="s">
        <v>496</v>
      </c>
      <c r="CG4" t="e">
        <f ca="1">_xll.BDP(TICKER &amp; " EQUITY", CC$6, "BEST_FPERIOD_OVERRIDE", EstDetPerT, "BEST_DATA_SOURCE_OVERRIDE", "BLI", "EQY_FUND_CRNCY",CURRENCY, "BEST_CONSOLIDATED_OVERRIDE", $D$19)</f>
        <v>#NAME?</v>
      </c>
      <c r="CH4" t="s">
        <v>496</v>
      </c>
      <c r="CI4" t="e">
        <f ca="1">_xll.BDP(TICKER &amp; " EQUITY", CH$6, "BEST_FPERIOD_OVERRIDE", EstDetPerO, "BEST_DATA_SOURCE_OVERRIDE", "BLI", "EQY_FUND_CRNCY",CURRENCY, "BEST_CONSOLIDATED_OVERRIDE", $D$19)</f>
        <v>#NAME?</v>
      </c>
      <c r="CJ4" t="e">
        <f ca="1">_xll.BDP(TICKER &amp; " EQUITY", CH$6, "BEST_FPERIOD_OVERRIDE", $DR$1, "BEST_DATA_SOURCE_OVERRIDE", "BLI", "EQY_FUND_CRNCY",CURRENCY, "BEST_CONSOLIDATED_OVERRIDE", $D$19)</f>
        <v>#NAME?</v>
      </c>
      <c r="CK4" t="s">
        <v>496</v>
      </c>
      <c r="CL4" t="e">
        <f ca="1">_xll.BDP(TICKER &amp; " EQUITY", CH$6, "BEST_FPERIOD_OVERRIDE", EstDetPerT, "BEST_DATA_SOURCE_OVERRIDE", "BLI", "EQY_FUND_CRNCY",CURRENCY, "BEST_CONSOLIDATED_OVERRIDE", $D$19)</f>
        <v>#NAME?</v>
      </c>
      <c r="CM4" t="s">
        <v>496</v>
      </c>
      <c r="CN4" t="e">
        <f ca="1">_xll.BDP(TICKER &amp; " EQUITY", CM$6, "BEST_FPERIOD_OVERRIDE", EstDetPerO, "BEST_DATA_SOURCE_OVERRIDE", "BLI", "EQY_FUND_CRNCY",CURRENCY, "BEST_CONSOLIDATED_OVERRIDE", $D$19)</f>
        <v>#NAME?</v>
      </c>
      <c r="CO4" t="e">
        <f ca="1">_xll.BDP(TICKER &amp; " EQUITY", CM$6, "BEST_FPERIOD_OVERRIDE", $DR$1, "BEST_DATA_SOURCE_OVERRIDE", "BLI", "EQY_FUND_CRNCY",CURRENCY, "BEST_CONSOLIDATED_OVERRIDE", $D$19)</f>
        <v>#NAME?</v>
      </c>
      <c r="CP4" t="s">
        <v>496</v>
      </c>
      <c r="CQ4" t="e">
        <f ca="1">_xll.BDP(TICKER &amp; " EQUITY", CM$6, "BEST_FPERIOD_OVERRIDE", EstDetPerT, "BEST_DATA_SOURCE_OVERRIDE", "BLI", "EQY_FUND_CRNCY",CURRENCY, "BEST_CONSOLIDATED_OVERRIDE", $D$19)</f>
        <v>#NAME?</v>
      </c>
      <c r="CR4" t="s">
        <v>496</v>
      </c>
      <c r="CS4" t="e">
        <f ca="1">_xll.BDP(TICKER &amp; " EQUITY", CR$6, "BEST_FPERIOD_OVERRIDE", EstDetPerO, "BEST_DATA_SOURCE_OVERRIDE", "BLI", "EQY_FUND_CRNCY",CURRENCY, "BEST_CONSOLIDATED_OVERRIDE", $D$19)</f>
        <v>#NAME?</v>
      </c>
      <c r="CT4" t="e">
        <f ca="1">_xll.BDP(TICKER &amp; " EQUITY", CR$6, "BEST_FPERIOD_OVERRIDE", $DR$1, "BEST_DATA_SOURCE_OVERRIDE", "BLI", "EQY_FUND_CRNCY",CURRENCY, "BEST_CONSOLIDATED_OVERRIDE", $D$19)</f>
        <v>#NAME?</v>
      </c>
      <c r="CU4" t="s">
        <v>496</v>
      </c>
      <c r="CV4" t="e">
        <f ca="1">_xll.BDP(TICKER &amp; " EQUITY", CR$6, "BEST_FPERIOD_OVERRIDE", EstDetPerT, "BEST_DATA_SOURCE_OVERRIDE", "BLI", "EQY_FUND_CRNCY",CURRENCY, "BEST_CONSOLIDATED_OVERRIDE", $D$19)</f>
        <v>#NAME?</v>
      </c>
      <c r="CW4" t="s">
        <v>496</v>
      </c>
      <c r="CX4" t="e">
        <f ca="1">_xll.BDP(TICKER &amp; " EQUITY", CW$6, "BEST_FPERIOD_OVERRIDE", EstDetPerO, "BEST_DATA_SOURCE_OVERRIDE", "BLI", "EQY_FUND_CRNCY",CURRENCY, "BEST_CONSOLIDATED_OVERRIDE", $D$19)</f>
        <v>#NAME?</v>
      </c>
      <c r="CY4" t="e">
        <f ca="1">_xll.BDP(TICKER &amp; " EQUITY", CW$6, "BEST_FPERIOD_OVERRIDE", $DR$1, "BEST_DATA_SOURCE_OVERRIDE", "BLI", "EQY_FUND_CRNCY",CURRENCY, "BEST_CONSOLIDATED_OVERRIDE", $D$19)</f>
        <v>#NAME?</v>
      </c>
      <c r="CZ4" t="s">
        <v>496</v>
      </c>
      <c r="DA4" t="e">
        <f ca="1">_xll.BDP(TICKER &amp; " EQUITY", CW$6, "BEST_FPERIOD_OVERRIDE", EstDetPerT, "BEST_DATA_SOURCE_OVERRIDE", "BLI", "EQY_FUND_CRNCY",CURRENCY, "BEST_CONSOLIDATED_OVERRIDE", $D$19)</f>
        <v>#NAME?</v>
      </c>
      <c r="DB4" t="s">
        <v>496</v>
      </c>
      <c r="DC4" t="e">
        <f ca="1">_xll.BDP(TICKER &amp; " EQUITY", DB$6, "BEST_FPERIOD_OVERRIDE", EstDetPerO, "BEST_DATA_SOURCE_OVERRIDE", "BLI", "EQY_FUND_CRNCY",CURRENCY, "BEST_CONSOLIDATED_OVERRIDE", $D$19)</f>
        <v>#NAME?</v>
      </c>
      <c r="DD4" t="e">
        <f ca="1">_xll.BDP(TICKER &amp; " EQUITY", DB$6, "BEST_FPERIOD_OVERRIDE", $DR$1, "BEST_DATA_SOURCE_OVERRIDE", "BLI", "EQY_FUND_CRNCY",CURRENCY, "BEST_CONSOLIDATED_OVERRIDE", $D$19)</f>
        <v>#NAME?</v>
      </c>
      <c r="DE4" t="s">
        <v>496</v>
      </c>
      <c r="DF4" t="e">
        <f ca="1">_xll.BDP(TICKER &amp; " EQUITY", DB$6, "BEST_FPERIOD_OVERRIDE", EstDetPerT, "BEST_DATA_SOURCE_OVERRIDE", "BLI", "EQY_FUND_CRNCY",CURRENCY, "BEST_CONSOLIDATED_OVERRIDE", $D$19)</f>
        <v>#NAME?</v>
      </c>
      <c r="DG4" t="s">
        <v>496</v>
      </c>
      <c r="DH4" t="e">
        <f ca="1">_xll.BDP(TICKER &amp; " EQUITY", DG$6, "BEST_FPERIOD_OVERRIDE", EstDetPerO, "BEST_DATA_SOURCE_OVERRIDE", "BLI", "EQY_FUND_CRNCY",CURRENCY, "BEST_CONSOLIDATED_OVERRIDE", $D$19)</f>
        <v>#NAME?</v>
      </c>
      <c r="DI4" t="e">
        <f ca="1">_xll.BDP(TICKER &amp; " EQUITY", DG$6, "BEST_FPERIOD_OVERRIDE", $DR$1, "BEST_DATA_SOURCE_OVERRIDE", "BLI", "EQY_FUND_CRNCY",CURRENCY, "BEST_CONSOLIDATED_OVERRIDE", $D$19)</f>
        <v>#NAME?</v>
      </c>
      <c r="DJ4" t="s">
        <v>496</v>
      </c>
      <c r="DK4" t="e">
        <f ca="1">_xll.BDP(TICKER &amp; " EQUITY", DG$6, "BEST_FPERIOD_OVERRIDE", EstDetPerT, "BEST_DATA_SOURCE_OVERRIDE", "BLI", "EQY_FUND_CRNCY",CURRENCY, "BEST_CONSOLIDATED_OVERRIDE", $D$19)</f>
        <v>#NAME?</v>
      </c>
      <c r="DL4" t="s">
        <v>496</v>
      </c>
      <c r="DM4" t="e">
        <f ca="1">_xll.BDP(TICKER &amp; " EQUITY", DL$6, "BEST_FPERIOD_OVERRIDE", EstDetPerO, "BEST_DATA_SOURCE_OVERRIDE", "BLI", "EQY_FUND_CRNCY",CURRENCY, "BEST_CONSOLIDATED_OVERRIDE", $D$19)</f>
        <v>#NAME?</v>
      </c>
      <c r="DN4" t="e">
        <f ca="1">_xll.BDP(TICKER &amp; " EQUITY", DL$6, "BEST_FPERIOD_OVERRIDE", $DR$1, "BEST_DATA_SOURCE_OVERRIDE", "BLI", "EQY_FUND_CRNCY",CURRENCY, "BEST_CONSOLIDATED_OVERRIDE", $D$19)</f>
        <v>#NAME?</v>
      </c>
      <c r="DO4" t="s">
        <v>496</v>
      </c>
      <c r="DP4" t="e">
        <f ca="1">_xll.BDP(TICKER &amp; " EQUITY", DL$6, "BEST_FPERIOD_OVERRIDE", EstDetPerT, "BEST_DATA_SOURCE_OVERRIDE", "BLI", "EQY_FUND_CRNCY",CURRENCY, "BEST_CONSOLIDATED_OVERRIDE", $D$19)</f>
        <v>#NAME?</v>
      </c>
      <c r="DR4" t="s">
        <v>405</v>
      </c>
      <c r="DS4" t="s">
        <v>396</v>
      </c>
    </row>
    <row r="5" spans="1:123">
      <c r="A5" s="46" t="s">
        <v>513</v>
      </c>
      <c r="B5" s="45">
        <v>44464</v>
      </c>
      <c r="C5" s="38">
        <v>365817</v>
      </c>
      <c r="D5" s="38">
        <f t="shared" si="0"/>
        <v>2021</v>
      </c>
      <c r="F5" s="52"/>
      <c r="H5" s="38" t="s">
        <v>591</v>
      </c>
      <c r="I5" s="53">
        <v>74200</v>
      </c>
      <c r="K5" s="52"/>
      <c r="N5" s="53"/>
      <c r="P5" t="s">
        <v>402</v>
      </c>
      <c r="Q5" t="s">
        <v>421</v>
      </c>
      <c r="R5" t="s">
        <v>493</v>
      </c>
      <c r="S5" t="s">
        <v>483</v>
      </c>
      <c r="T5" t="s">
        <v>486</v>
      </c>
      <c r="V5" s="14">
        <v>45765</v>
      </c>
      <c r="W5">
        <v>2924311.9394999999</v>
      </c>
      <c r="X5">
        <v>407878.07799999998</v>
      </c>
      <c r="Y5">
        <v>436582.66</v>
      </c>
      <c r="Z5">
        <v>463598.72399999999</v>
      </c>
      <c r="AA5">
        <v>2924311.9394999999</v>
      </c>
      <c r="AB5">
        <v>140773.68799999999</v>
      </c>
      <c r="AC5">
        <v>151870.33300000001</v>
      </c>
      <c r="AD5">
        <v>162466.783</v>
      </c>
      <c r="AF5" s="14">
        <f t="shared" si="1"/>
        <v>45765</v>
      </c>
      <c r="AG5">
        <f t="shared" si="2"/>
        <v>7.1695736967261086</v>
      </c>
      <c r="AH5">
        <f t="shared" si="3"/>
        <v>6.698186179680155</v>
      </c>
      <c r="AI5">
        <f t="shared" si="4"/>
        <v>6.3078515710064806</v>
      </c>
      <c r="AJ5">
        <f t="shared" si="5"/>
        <v>20.773142915031109</v>
      </c>
      <c r="AK5">
        <f t="shared" si="6"/>
        <v>19.255320520697083</v>
      </c>
      <c r="AL5">
        <f t="shared" si="7"/>
        <v>17.999445089646418</v>
      </c>
      <c r="AN5" t="e">
        <f ca="1">_xll.BDS(TICKER &amp;" EQUITY","BEST_EPS_BRK_GRID","BEST_FPERIOD_OVERRIDE",EstDetPerO,"EQY_FUND_CRNCY",CURRENCY,"BEST_CONSOLIDATED_OVERRIDE",$D$19,"STARTCOL=1","ENDCOL=1","cols=1;rows=41")</f>
        <v>#NAME?</v>
      </c>
      <c r="AO5" t="s">
        <v>497</v>
      </c>
      <c r="AQ5" t="e">
        <f ca="1">_xll.BDS(TICKER &amp;" EQUITY","BEST_EPS_BRK_GRID","BEST_FPERIOD_OVERRIDE",EstDetPerO,"EQY_FUND_CRNCY",CURRENCY,"BEST_CONSOLIDATED_OVERRIDE",$D$19,"STARTCOL=1","ENDCOL=1","cols=1;rows=41")</f>
        <v>#NAME?</v>
      </c>
      <c r="AR5" t="s">
        <v>497</v>
      </c>
      <c r="AT5" t="s">
        <v>497</v>
      </c>
      <c r="AU5" t="e">
        <f ca="1">_xll.BDP(TICKER &amp; " EQUITY", AT$6, "BEST_FPERIOD_OVERRIDE", EstDetPerO, "BEST_DATA_SOURCE_OVERRIDE", "BPE", "EQY_FUND_CRNCY",CURRENCY, "BEST_CONSOLIDATED_OVERRIDE", $D$19)</f>
        <v>#NAME?</v>
      </c>
      <c r="AV5" t="e">
        <f ca="1">_xll.BDP(TICKER &amp; " EQUITY", AT$6, "BEST_FPERIOD_OVERRIDE", $DR$1, "BEST_DATA_SOURCE_OVERRIDE", "BPE", "EQY_FUND_CRNCY",CURRENCY, "BEST_CONSOLIDATED_OVERRIDE", $D$19)</f>
        <v>#NAME?</v>
      </c>
      <c r="AW5" t="s">
        <v>497</v>
      </c>
      <c r="AX5" t="e">
        <f ca="1">_xll.BDP(TICKER &amp; " EQUITY", AT$6, "BEST_FPERIOD_OVERRIDE", EstDetPerT, "BEST_DATA_SOURCE_OVERRIDE", "BPE", "EQY_FUND_CRNCY",CURRENCY, "BEST_CONSOLIDATED_OVERRIDE", $D$19)</f>
        <v>#NAME?</v>
      </c>
      <c r="AY5" t="s">
        <v>497</v>
      </c>
      <c r="AZ5" t="e">
        <f ca="1">_xll.BDP(TICKER &amp; " EQUITY", AY$6, "BEST_FPERIOD_OVERRIDE", EstDetPerO, "BEST_DATA_SOURCE_OVERRIDE", "BPE", "EQY_FUND_CRNCY",CURRENCY, "BEST_CONSOLIDATED_OVERRIDE", $D$19)</f>
        <v>#NAME?</v>
      </c>
      <c r="BA5" t="e">
        <f ca="1">_xll.BDP(TICKER &amp; " EQUITY", AY$6, "BEST_FPERIOD_OVERRIDE", $DR$1, "BEST_DATA_SOURCE_OVERRIDE", "BPE", "EQY_FUND_CRNCY",CURRENCY, "BEST_CONSOLIDATED_OVERRIDE", $D$19)</f>
        <v>#NAME?</v>
      </c>
      <c r="BB5" t="s">
        <v>497</v>
      </c>
      <c r="BC5" t="e">
        <f ca="1">_xll.BDP(TICKER &amp; " EQUITY", AY$6, "BEST_FPERIOD_OVERRIDE", EstDetPerT, "BEST_DATA_SOURCE_OVERRIDE", "BPE", "EQY_FUND_CRNCY",CURRENCY, "BEST_CONSOLIDATED_OVERRIDE", $D$19)</f>
        <v>#NAME?</v>
      </c>
      <c r="BD5" t="s">
        <v>497</v>
      </c>
      <c r="BE5" t="e">
        <f ca="1">_xll.BDP(TICKER &amp; " EQUITY", BD$6, "BEST_FPERIOD_OVERRIDE", EstDetPerO, "BEST_DATA_SOURCE_OVERRIDE", "BPE", "EQY_FUND_CRNCY",CURRENCY, "BEST_CONSOLIDATED_OVERRIDE", $D$19)</f>
        <v>#NAME?</v>
      </c>
      <c r="BF5" t="e">
        <f ca="1">_xll.BDP(TICKER &amp; " EQUITY", BD$6, "BEST_FPERIOD_OVERRIDE", $DR$1, "BEST_DATA_SOURCE_OVERRIDE", "BPE", "EQY_FUND_CRNCY",CURRENCY, "BEST_CONSOLIDATED_OVERRIDE", $D$19)</f>
        <v>#NAME?</v>
      </c>
      <c r="BG5" t="s">
        <v>497</v>
      </c>
      <c r="BH5" t="e">
        <f ca="1">_xll.BDP(TICKER &amp; " EQUITY", BD$6, "BEST_FPERIOD_OVERRIDE", EstDetPerT, "BEST_DATA_SOURCE_OVERRIDE", "BPE", "EQY_FUND_CRNCY",CURRENCY, "BEST_CONSOLIDATED_OVERRIDE", $D$19)</f>
        <v>#NAME?</v>
      </c>
      <c r="BI5" t="s">
        <v>497</v>
      </c>
      <c r="BJ5" t="e">
        <f ca="1">_xll.BDP(TICKER &amp; " EQUITY", BI$6, "BEST_FPERIOD_OVERRIDE", EstDetPerO, "BEST_DATA_SOURCE_OVERRIDE", "BPE", "EQY_FUND_CRNCY",CURRENCY, "BEST_CONSOLIDATED_OVERRIDE", $D$19)</f>
        <v>#NAME?</v>
      </c>
      <c r="BK5" t="e">
        <f ca="1">_xll.BDP(TICKER &amp; " EQUITY", BI$6, "BEST_FPERIOD_OVERRIDE", $DR$1, "BEST_DATA_SOURCE_OVERRIDE", "BPE", "EQY_FUND_CRNCY",CURRENCY, "BEST_CONSOLIDATED_OVERRIDE", $D$19)</f>
        <v>#NAME?</v>
      </c>
      <c r="BL5" t="s">
        <v>497</v>
      </c>
      <c r="BM5" t="e">
        <f ca="1">_xll.BDP(TICKER &amp; " EQUITY", BI$6, "BEST_FPERIOD_OVERRIDE", EstDetPerT, "BEST_DATA_SOURCE_OVERRIDE", "BPE", "EQY_FUND_CRNCY",CURRENCY, "BEST_CONSOLIDATED_OVERRIDE", $D$19)</f>
        <v>#NAME?</v>
      </c>
      <c r="BN5" t="s">
        <v>497</v>
      </c>
      <c r="BO5" t="e">
        <f ca="1">_xll.BDP(TICKER &amp; " EQUITY", BN$6, "BEST_FPERIOD_OVERRIDE", EstDetPerO, "BEST_DATA_SOURCE_OVERRIDE", "BPE", "EQY_FUND_CRNCY",CURRENCY, "BEST_CONSOLIDATED_OVERRIDE", $D$19)</f>
        <v>#NAME?</v>
      </c>
      <c r="BP5" t="e">
        <f ca="1">_xll.BDP(TICKER &amp; " EQUITY", BN$6, "BEST_FPERIOD_OVERRIDE", $DR$1, "BEST_DATA_SOURCE_OVERRIDE", "BPE", "EQY_FUND_CRNCY",CURRENCY, "BEST_CONSOLIDATED_OVERRIDE", $D$19)</f>
        <v>#NAME?</v>
      </c>
      <c r="BQ5" t="s">
        <v>497</v>
      </c>
      <c r="BR5" t="e">
        <f ca="1">_xll.BDP(TICKER &amp; " EQUITY", BN$6, "BEST_FPERIOD_OVERRIDE", EstDetPerT, "BEST_DATA_SOURCE_OVERRIDE", "BPE", "EQY_FUND_CRNCY",CURRENCY, "BEST_CONSOLIDATED_OVERRIDE", $D$19)</f>
        <v>#NAME?</v>
      </c>
      <c r="BS5" t="s">
        <v>497</v>
      </c>
      <c r="BT5" t="e">
        <f ca="1">_xll.BDP(TICKER &amp; " EQUITY", BS$6, "BEST_FPERIOD_OVERRIDE", EstDetPerO, "BEST_DATA_SOURCE_OVERRIDE", "BPE", "EQY_FUND_CRNCY",CURRENCY, "BEST_CONSOLIDATED_OVERRIDE", $D$19)</f>
        <v>#NAME?</v>
      </c>
      <c r="BU5" t="e">
        <f ca="1">_xll.BDP(TICKER &amp; " EQUITY", BS$6, "BEST_FPERIOD_OVERRIDE", $DR$1, "BEST_DATA_SOURCE_OVERRIDE", "BPE", "EQY_FUND_CRNCY",CURRENCY, "BEST_CONSOLIDATED_OVERRIDE", $D$19)</f>
        <v>#NAME?</v>
      </c>
      <c r="BV5" t="s">
        <v>497</v>
      </c>
      <c r="BW5" t="e">
        <f ca="1">_xll.BDP(TICKER &amp; " EQUITY", BS$6, "BEST_FPERIOD_OVERRIDE", EstDetPerT, "BEST_DATA_SOURCE_OVERRIDE", "BPE", "EQY_FUND_CRNCY",CURRENCY, "BEST_CONSOLIDATED_OVERRIDE", $D$19)</f>
        <v>#NAME?</v>
      </c>
      <c r="BX5" t="s">
        <v>497</v>
      </c>
      <c r="BY5" t="e">
        <f ca="1">_xll.BDP(TICKER &amp; " EQUITY", BX$6, "BEST_FPERIOD_OVERRIDE", EstDetPerO, "BEST_DATA_SOURCE_OVERRIDE", "BPE", "EQY_FUND_CRNCY",CURRENCY, "BEST_CONSOLIDATED_OVERRIDE", $D$19)</f>
        <v>#NAME?</v>
      </c>
      <c r="BZ5" t="e">
        <f ca="1">_xll.BDP(TICKER &amp; " EQUITY", BX$6, "BEST_FPERIOD_OVERRIDE", $DR$1, "BEST_DATA_SOURCE_OVERRIDE", "BPE", "EQY_FUND_CRNCY",CURRENCY, "BEST_CONSOLIDATED_OVERRIDE", $D$19)</f>
        <v>#NAME?</v>
      </c>
      <c r="CA5" t="s">
        <v>497</v>
      </c>
      <c r="CB5" t="e">
        <f ca="1">_xll.BDP(TICKER &amp; " EQUITY", BX$6, "BEST_FPERIOD_OVERRIDE", EstDetPerT, "BEST_DATA_SOURCE_OVERRIDE", "BPE", "EQY_FUND_CRNCY",CURRENCY, "BEST_CONSOLIDATED_OVERRIDE", $D$19)</f>
        <v>#NAME?</v>
      </c>
      <c r="CC5" t="s">
        <v>497</v>
      </c>
      <c r="CD5" t="e">
        <f ca="1">_xll.BDP(TICKER &amp; " EQUITY", CC$6, "BEST_FPERIOD_OVERRIDE", EstDetPerO, "BEST_DATA_SOURCE_OVERRIDE", "BPE", "EQY_FUND_CRNCY",CURRENCY, "BEST_CONSOLIDATED_OVERRIDE", $D$19)</f>
        <v>#NAME?</v>
      </c>
      <c r="CE5" t="e">
        <f ca="1">_xll.BDP(TICKER &amp; " EQUITY", CC$6, "BEST_FPERIOD_OVERRIDE", $DR$1, "BEST_DATA_SOURCE_OVERRIDE", "BPE", "EQY_FUND_CRNCY",CURRENCY, "BEST_CONSOLIDATED_OVERRIDE", $D$19)</f>
        <v>#NAME?</v>
      </c>
      <c r="CF5" t="s">
        <v>497</v>
      </c>
      <c r="CG5" t="e">
        <f ca="1">_xll.BDP(TICKER &amp; " EQUITY", CC$6, "BEST_FPERIOD_OVERRIDE", EstDetPerT, "BEST_DATA_SOURCE_OVERRIDE", "BPE", "EQY_FUND_CRNCY",CURRENCY, "BEST_CONSOLIDATED_OVERRIDE", $D$19)</f>
        <v>#NAME?</v>
      </c>
      <c r="CH5" t="s">
        <v>497</v>
      </c>
      <c r="CI5" t="e">
        <f ca="1">_xll.BDP(TICKER &amp; " EQUITY", CH$6, "BEST_FPERIOD_OVERRIDE", EstDetPerO, "BEST_DATA_SOURCE_OVERRIDE", "BPE", "EQY_FUND_CRNCY",CURRENCY, "BEST_CONSOLIDATED_OVERRIDE", $D$19)</f>
        <v>#NAME?</v>
      </c>
      <c r="CJ5" t="e">
        <f ca="1">_xll.BDP(TICKER &amp; " EQUITY", CH$6, "BEST_FPERIOD_OVERRIDE", $DR$1, "BEST_DATA_SOURCE_OVERRIDE", "BPE", "EQY_FUND_CRNCY",CURRENCY, "BEST_CONSOLIDATED_OVERRIDE", $D$19)</f>
        <v>#NAME?</v>
      </c>
      <c r="CK5" t="s">
        <v>497</v>
      </c>
      <c r="CL5" t="e">
        <f ca="1">_xll.BDP(TICKER &amp; " EQUITY", CH$6, "BEST_FPERIOD_OVERRIDE", EstDetPerT, "BEST_DATA_SOURCE_OVERRIDE", "BPE", "EQY_FUND_CRNCY",CURRENCY, "BEST_CONSOLIDATED_OVERRIDE", $D$19)</f>
        <v>#NAME?</v>
      </c>
      <c r="CM5" t="s">
        <v>497</v>
      </c>
      <c r="CN5" t="e">
        <f ca="1">_xll.BDP(TICKER &amp; " EQUITY", CM$6, "BEST_FPERIOD_OVERRIDE", EstDetPerO, "BEST_DATA_SOURCE_OVERRIDE", "BPE", "EQY_FUND_CRNCY",CURRENCY, "BEST_CONSOLIDATED_OVERRIDE", $D$19)</f>
        <v>#NAME?</v>
      </c>
      <c r="CO5" t="e">
        <f ca="1">_xll.BDP(TICKER &amp; " EQUITY", CM$6, "BEST_FPERIOD_OVERRIDE", $DR$1, "BEST_DATA_SOURCE_OVERRIDE", "BPE", "EQY_FUND_CRNCY",CURRENCY, "BEST_CONSOLIDATED_OVERRIDE", $D$19)</f>
        <v>#NAME?</v>
      </c>
      <c r="CP5" t="s">
        <v>497</v>
      </c>
      <c r="CQ5" t="e">
        <f ca="1">_xll.BDP(TICKER &amp; " EQUITY", CM$6, "BEST_FPERIOD_OVERRIDE", EstDetPerT, "BEST_DATA_SOURCE_OVERRIDE", "BPE", "EQY_FUND_CRNCY",CURRENCY, "BEST_CONSOLIDATED_OVERRIDE", $D$19)</f>
        <v>#NAME?</v>
      </c>
      <c r="CR5" t="s">
        <v>497</v>
      </c>
      <c r="CS5" t="e">
        <f ca="1">_xll.BDP(TICKER &amp; " EQUITY", CR$6, "BEST_FPERIOD_OVERRIDE", EstDetPerO, "BEST_DATA_SOURCE_OVERRIDE", "BPE", "EQY_FUND_CRNCY",CURRENCY, "BEST_CONSOLIDATED_OVERRIDE", $D$19)</f>
        <v>#NAME?</v>
      </c>
      <c r="CT5" t="e">
        <f ca="1">_xll.BDP(TICKER &amp; " EQUITY", CR$6, "BEST_FPERIOD_OVERRIDE", $DR$1, "BEST_DATA_SOURCE_OVERRIDE", "BPE", "EQY_FUND_CRNCY",CURRENCY, "BEST_CONSOLIDATED_OVERRIDE", $D$19)</f>
        <v>#NAME?</v>
      </c>
      <c r="CU5" t="s">
        <v>497</v>
      </c>
      <c r="CV5" t="e">
        <f ca="1">_xll.BDP(TICKER &amp; " EQUITY", CR$6, "BEST_FPERIOD_OVERRIDE", EstDetPerT, "BEST_DATA_SOURCE_OVERRIDE", "BPE", "EQY_FUND_CRNCY",CURRENCY, "BEST_CONSOLIDATED_OVERRIDE", $D$19)</f>
        <v>#NAME?</v>
      </c>
      <c r="CW5" t="s">
        <v>497</v>
      </c>
      <c r="CX5" t="e">
        <f ca="1">_xll.BDP(TICKER &amp; " EQUITY", CW$6, "BEST_FPERIOD_OVERRIDE", EstDetPerO, "BEST_DATA_SOURCE_OVERRIDE", "BPE", "EQY_FUND_CRNCY",CURRENCY, "BEST_CONSOLIDATED_OVERRIDE", $D$19)</f>
        <v>#NAME?</v>
      </c>
      <c r="CY5" t="e">
        <f ca="1">_xll.BDP(TICKER &amp; " EQUITY", CW$6, "BEST_FPERIOD_OVERRIDE", $DR$1, "BEST_DATA_SOURCE_OVERRIDE", "BPE", "EQY_FUND_CRNCY",CURRENCY, "BEST_CONSOLIDATED_OVERRIDE", $D$19)</f>
        <v>#NAME?</v>
      </c>
      <c r="CZ5" t="s">
        <v>497</v>
      </c>
      <c r="DA5" t="e">
        <f ca="1">_xll.BDP(TICKER &amp; " EQUITY", CW$6, "BEST_FPERIOD_OVERRIDE", EstDetPerT, "BEST_DATA_SOURCE_OVERRIDE", "BPE", "EQY_FUND_CRNCY",CURRENCY, "BEST_CONSOLIDATED_OVERRIDE", $D$19)</f>
        <v>#NAME?</v>
      </c>
      <c r="DB5" t="s">
        <v>497</v>
      </c>
      <c r="DC5" t="e">
        <f ca="1">_xll.BDP(TICKER &amp; " EQUITY", DB$6, "BEST_FPERIOD_OVERRIDE", EstDetPerO, "BEST_DATA_SOURCE_OVERRIDE", "BPE", "EQY_FUND_CRNCY",CURRENCY, "BEST_CONSOLIDATED_OVERRIDE", $D$19)</f>
        <v>#NAME?</v>
      </c>
      <c r="DD5" t="e">
        <f ca="1">_xll.BDP(TICKER &amp; " EQUITY", DB$6, "BEST_FPERIOD_OVERRIDE", $DR$1, "BEST_DATA_SOURCE_OVERRIDE", "BPE", "EQY_FUND_CRNCY",CURRENCY, "BEST_CONSOLIDATED_OVERRIDE", $D$19)</f>
        <v>#NAME?</v>
      </c>
      <c r="DE5" t="s">
        <v>497</v>
      </c>
      <c r="DF5" t="e">
        <f ca="1">_xll.BDP(TICKER &amp; " EQUITY", DB$6, "BEST_FPERIOD_OVERRIDE", EstDetPerT, "BEST_DATA_SOURCE_OVERRIDE", "BPE", "EQY_FUND_CRNCY",CURRENCY, "BEST_CONSOLIDATED_OVERRIDE", $D$19)</f>
        <v>#NAME?</v>
      </c>
      <c r="DG5" t="s">
        <v>497</v>
      </c>
      <c r="DH5" t="e">
        <f ca="1">_xll.BDP(TICKER &amp; " EQUITY", DG$6, "BEST_FPERIOD_OVERRIDE", EstDetPerO, "BEST_DATA_SOURCE_OVERRIDE", "BPE", "EQY_FUND_CRNCY",CURRENCY, "BEST_CONSOLIDATED_OVERRIDE", $D$19)</f>
        <v>#NAME?</v>
      </c>
      <c r="DI5" t="e">
        <f ca="1">_xll.BDP(TICKER &amp; " EQUITY", DG$6, "BEST_FPERIOD_OVERRIDE", $DR$1, "BEST_DATA_SOURCE_OVERRIDE", "BPE", "EQY_FUND_CRNCY",CURRENCY, "BEST_CONSOLIDATED_OVERRIDE", $D$19)</f>
        <v>#NAME?</v>
      </c>
      <c r="DJ5" t="s">
        <v>497</v>
      </c>
      <c r="DK5" t="e">
        <f ca="1">_xll.BDP(TICKER &amp; " EQUITY", DG$6, "BEST_FPERIOD_OVERRIDE", EstDetPerT, "BEST_DATA_SOURCE_OVERRIDE", "BPE", "EQY_FUND_CRNCY",CURRENCY, "BEST_CONSOLIDATED_OVERRIDE", $D$19)</f>
        <v>#NAME?</v>
      </c>
      <c r="DL5" t="s">
        <v>497</v>
      </c>
      <c r="DM5" t="e">
        <f ca="1">_xll.BDP(TICKER &amp; " EQUITY", DL$6, "BEST_FPERIOD_OVERRIDE", EstDetPerO, "BEST_DATA_SOURCE_OVERRIDE", "BPE", "EQY_FUND_CRNCY",CURRENCY, "BEST_CONSOLIDATED_OVERRIDE", $D$19)</f>
        <v>#NAME?</v>
      </c>
      <c r="DN5" t="e">
        <f ca="1">_xll.BDP(TICKER &amp; " EQUITY", DL$6, "BEST_FPERIOD_OVERRIDE", $DR$1, "BEST_DATA_SOURCE_OVERRIDE", "BPE", "EQY_FUND_CRNCY",CURRENCY, "BEST_CONSOLIDATED_OVERRIDE", $D$19)</f>
        <v>#NAME?</v>
      </c>
      <c r="DO5" t="s">
        <v>497</v>
      </c>
      <c r="DP5" t="e">
        <f ca="1">_xll.BDP(TICKER &amp; " EQUITY", DL$6, "BEST_FPERIOD_OVERRIDE", EstDetPerT, "BEST_DATA_SOURCE_OVERRIDE", "BPE", "EQY_FUND_CRNCY",CURRENCY, "BEST_CONSOLIDATED_OVERRIDE", $D$19)</f>
        <v>#NAME?</v>
      </c>
      <c r="DR5" t="s">
        <v>406</v>
      </c>
      <c r="DS5" t="s">
        <v>397</v>
      </c>
    </row>
    <row r="6" spans="1:123">
      <c r="A6" s="46" t="s">
        <v>514</v>
      </c>
      <c r="B6" s="45">
        <v>44100</v>
      </c>
      <c r="C6" s="38">
        <v>274515</v>
      </c>
      <c r="D6" s="38">
        <f t="shared" si="0"/>
        <v>2020</v>
      </c>
      <c r="F6" s="52"/>
      <c r="H6" s="38" t="s">
        <v>632</v>
      </c>
      <c r="I6" s="53">
        <v>29375</v>
      </c>
      <c r="K6" s="52"/>
      <c r="N6" s="53"/>
      <c r="P6" t="s">
        <v>403</v>
      </c>
      <c r="Q6" t="s">
        <v>425</v>
      </c>
      <c r="R6" t="s">
        <v>491</v>
      </c>
      <c r="S6" t="s">
        <v>388</v>
      </c>
      <c r="T6" t="s">
        <v>487</v>
      </c>
      <c r="V6" s="14">
        <v>45758</v>
      </c>
      <c r="W6">
        <v>2941887.7650000001</v>
      </c>
      <c r="X6">
        <v>407979.74</v>
      </c>
      <c r="Y6">
        <v>437812</v>
      </c>
      <c r="Z6">
        <v>464275.64299999998</v>
      </c>
      <c r="AA6">
        <v>2941887.7650000001</v>
      </c>
      <c r="AB6">
        <v>140449.1</v>
      </c>
      <c r="AC6">
        <v>152255.484</v>
      </c>
      <c r="AD6">
        <v>162599.27299999999</v>
      </c>
      <c r="AF6" s="14">
        <f t="shared" si="1"/>
        <v>45758</v>
      </c>
      <c r="AG6">
        <f t="shared" si="2"/>
        <v>7.210867296988817</v>
      </c>
      <c r="AH6">
        <f t="shared" si="3"/>
        <v>6.7195229116607127</v>
      </c>
      <c r="AI6">
        <f t="shared" si="4"/>
        <v>6.3365110992910738</v>
      </c>
      <c r="AJ6">
        <f t="shared" si="5"/>
        <v>20.946291325469513</v>
      </c>
      <c r="AK6">
        <f t="shared" si="6"/>
        <v>19.322047966429899</v>
      </c>
      <c r="AL6">
        <f t="shared" si="7"/>
        <v>18.092871577599244</v>
      </c>
      <c r="AN6" t="s">
        <v>601</v>
      </c>
      <c r="AO6" t="str">
        <f>IF($AN6="", "", $AN6)</f>
        <v>BofA Securities</v>
      </c>
      <c r="AQ6" t="s">
        <v>601</v>
      </c>
      <c r="AR6" t="str">
        <f>IF($AQ6="", "", $AQ6)</f>
        <v>BofA Securities</v>
      </c>
      <c r="AT6" s="67" t="s">
        <v>419</v>
      </c>
      <c r="AU6" s="68"/>
      <c r="AY6" t="s">
        <v>458</v>
      </c>
      <c r="BD6" t="s">
        <v>421</v>
      </c>
      <c r="BI6" t="s">
        <v>424</v>
      </c>
      <c r="BN6" t="s">
        <v>422</v>
      </c>
      <c r="BS6" t="s">
        <v>459</v>
      </c>
      <c r="BX6" t="s">
        <v>427</v>
      </c>
      <c r="CC6" t="s">
        <v>423</v>
      </c>
      <c r="CH6" t="s">
        <v>426</v>
      </c>
      <c r="CM6" t="s">
        <v>460</v>
      </c>
      <c r="CR6" t="s">
        <v>420</v>
      </c>
      <c r="CW6" t="s">
        <v>425</v>
      </c>
      <c r="DB6" t="s">
        <v>392</v>
      </c>
      <c r="DG6" t="s">
        <v>391</v>
      </c>
      <c r="DL6" t="s">
        <v>461</v>
      </c>
      <c r="DR6" t="e">
        <f>VLOOKUP(DR2,DR3:DS5, 2, FALSE)</f>
        <v>#REF!</v>
      </c>
    </row>
    <row r="7" spans="1:123">
      <c r="A7" s="46" t="s">
        <v>515</v>
      </c>
      <c r="B7" s="45">
        <v>43736</v>
      </c>
      <c r="C7" s="38">
        <v>260174</v>
      </c>
      <c r="D7" s="38">
        <f t="shared" si="0"/>
        <v>2019</v>
      </c>
      <c r="F7" s="52"/>
      <c r="H7" s="38" t="s">
        <v>582</v>
      </c>
      <c r="I7" s="53">
        <v>25977</v>
      </c>
      <c r="K7" s="52"/>
      <c r="N7" s="53"/>
      <c r="P7" t="s">
        <v>482</v>
      </c>
      <c r="Q7" t="s">
        <v>421</v>
      </c>
      <c r="R7" t="s">
        <v>492</v>
      </c>
      <c r="S7" t="s">
        <v>484</v>
      </c>
      <c r="T7" t="s">
        <v>489</v>
      </c>
      <c r="V7" s="14">
        <v>45751</v>
      </c>
      <c r="W7">
        <v>2795122.1116999998</v>
      </c>
      <c r="X7">
        <v>409030.22399999999</v>
      </c>
      <c r="Y7">
        <v>441142.20799999998</v>
      </c>
      <c r="Z7">
        <v>467727.03700000001</v>
      </c>
      <c r="AA7">
        <v>2795122.1116999998</v>
      </c>
      <c r="AB7">
        <v>141548.76699999999</v>
      </c>
      <c r="AC7">
        <v>155184.258</v>
      </c>
      <c r="AD7">
        <v>164919.04500000001</v>
      </c>
      <c r="AF7" s="14">
        <f t="shared" si="1"/>
        <v>45751</v>
      </c>
      <c r="AG7">
        <f t="shared" si="2"/>
        <v>6.8335344130951059</v>
      </c>
      <c r="AH7">
        <f t="shared" si="3"/>
        <v>6.3361021933770614</v>
      </c>
      <c r="AI7">
        <f t="shared" si="4"/>
        <v>5.9759686539138421</v>
      </c>
      <c r="AJ7">
        <f t="shared" si="5"/>
        <v>19.746707590183387</v>
      </c>
      <c r="AK7">
        <f t="shared" si="6"/>
        <v>18.01163434824684</v>
      </c>
      <c r="AL7">
        <f t="shared" si="7"/>
        <v>16.948449535952623</v>
      </c>
      <c r="AN7" t="s">
        <v>639</v>
      </c>
      <c r="AO7" t="str">
        <f t="shared" ref="AO7:AO70" si="8">IF($AN7="", "", $AN7)</f>
        <v>GF Securities Co. Ltd.</v>
      </c>
      <c r="AQ7" t="s">
        <v>639</v>
      </c>
      <c r="AR7" t="str">
        <f t="shared" ref="AR7:AR70" si="9">IF($AQ7="", "", $AQ7)</f>
        <v>GF Securities Co. Ltd.</v>
      </c>
      <c r="AT7" s="67" t="s">
        <v>435</v>
      </c>
      <c r="AU7" s="68"/>
      <c r="AY7" t="s">
        <v>447</v>
      </c>
      <c r="BD7" t="s">
        <v>436</v>
      </c>
      <c r="BI7" t="s">
        <v>448</v>
      </c>
      <c r="BN7" t="s">
        <v>437</v>
      </c>
      <c r="BS7" t="s">
        <v>438</v>
      </c>
      <c r="BX7" t="s">
        <v>444</v>
      </c>
      <c r="CC7" t="s">
        <v>440</v>
      </c>
      <c r="CH7" t="s">
        <v>455</v>
      </c>
      <c r="CM7" t="s">
        <v>441</v>
      </c>
      <c r="CR7" t="s">
        <v>442</v>
      </c>
      <c r="CW7" t="s">
        <v>450</v>
      </c>
      <c r="DB7" t="s">
        <v>451</v>
      </c>
      <c r="DG7" t="s">
        <v>452</v>
      </c>
      <c r="DL7" t="s">
        <v>457</v>
      </c>
    </row>
    <row r="8" spans="1:123">
      <c r="A8" s="46" t="s">
        <v>516</v>
      </c>
      <c r="B8" s="45">
        <v>43372</v>
      </c>
      <c r="C8" s="38">
        <v>265595</v>
      </c>
      <c r="D8" s="38">
        <f t="shared" si="0"/>
        <v>2018</v>
      </c>
      <c r="F8" s="52"/>
      <c r="I8" s="53"/>
      <c r="K8" s="52"/>
      <c r="N8" s="53"/>
      <c r="P8" t="s">
        <v>481</v>
      </c>
      <c r="Q8" t="s">
        <v>459</v>
      </c>
      <c r="R8" t="s">
        <v>492</v>
      </c>
      <c r="S8" t="s">
        <v>386</v>
      </c>
      <c r="T8" t="s">
        <v>490</v>
      </c>
      <c r="V8" s="14">
        <v>45744</v>
      </c>
      <c r="W8">
        <v>3238573.7067</v>
      </c>
      <c r="X8">
        <v>409281.79200000002</v>
      </c>
      <c r="Y8">
        <v>441696.59600000002</v>
      </c>
      <c r="Z8">
        <v>467727.03700000001</v>
      </c>
      <c r="AA8">
        <v>3238573.7067</v>
      </c>
      <c r="AB8">
        <v>142356.533</v>
      </c>
      <c r="AC8">
        <v>155863.73300000001</v>
      </c>
      <c r="AD8">
        <v>164919.04500000001</v>
      </c>
      <c r="AF8" s="14">
        <f t="shared" si="1"/>
        <v>45744</v>
      </c>
      <c r="AG8">
        <f t="shared" si="2"/>
        <v>7.9128213617184313</v>
      </c>
      <c r="AH8">
        <f t="shared" si="3"/>
        <v>7.3321228554362685</v>
      </c>
      <c r="AI8">
        <f t="shared" si="4"/>
        <v>6.924067779943198</v>
      </c>
      <c r="AJ8">
        <f t="shared" si="5"/>
        <v>22.749737145537257</v>
      </c>
      <c r="AK8">
        <f t="shared" si="6"/>
        <v>20.778237787362631</v>
      </c>
      <c r="AL8">
        <f t="shared" si="7"/>
        <v>19.637354234618567</v>
      </c>
      <c r="AN8" t="s">
        <v>640</v>
      </c>
      <c r="AO8" t="str">
        <f t="shared" si="8"/>
        <v>CICC</v>
      </c>
      <c r="AQ8" t="s">
        <v>640</v>
      </c>
      <c r="AR8" t="str">
        <f t="shared" si="9"/>
        <v>CICC</v>
      </c>
      <c r="AT8" t="e">
        <f ca="1">_xll.BDS(TICKER &amp;" EQUITY",AT7,"BEST_FPERIOD_OVERRIDE",EstDetPerO,"STARTCOL=1","ENDCOL=1","EQY_FUND_CRNCY",CURRENCY,"BEST_CONSOLIDATED_OVERRIDE",BestConsOv,"cols=1;rows=41")</f>
        <v>#NAME?</v>
      </c>
      <c r="AU8" s="66" t="e">
        <f ca="1">_xll.BDS(TICKER &amp;" EQUITY",AT7,"BEST_FPERIOD_OVERRIDE",EstDetPerO,"STARTCOL=4","ENDCOL=4","EQY_FUND_CRNCY",CURRENCY,"BEST_CONSOLIDATED_OVERRIDE",BestConsOv,"cols=1;rows=41")</f>
        <v>#NAME?</v>
      </c>
      <c r="AV8" s="66" t="e">
        <f ca="1">_xll.BDS(TICKER &amp;" EQUITY",AT7,"BEST_FPERIOD_OVERRIDE",EstDetPerO,"STARTCOL=6","ENDCOL=6","EQY_FUND_CRNCY",CURRENCY,"BEST_CONSOLIDATED_OVERRIDE",BestConsOv,"cols=1;rows=41")</f>
        <v>#NAME?</v>
      </c>
      <c r="AW8" t="e">
        <f ca="1">_xll.BDS(TICKER &amp;" EQUITY",AT7,"BEST_FPERIOD_OVERRIDE",EstDetPerT,"STARTCOL=1","ENDCOL=1","EQY_FUND_CRNCY",CURRENCY,"BEST_CONSOLIDATED_OVERRIDE",BestConsOv,"cols=1;rows=32")</f>
        <v>#NAME?</v>
      </c>
      <c r="AX8" s="66" t="e">
        <f ca="1">_xll.BDS(TICKER &amp;" EQUITY",AT7,"BEST_FPERIOD_OVERRIDE",EstDetPerT,"STARTCOL=4","ENDCOL=4","EQY_FUND_CRNCY",CURRENCY,"BEST_CONSOLIDATED_OVERRIDE",BestConsOv,"cols=1;rows=32")</f>
        <v>#NAME?</v>
      </c>
      <c r="AY8" t="e">
        <f ca="1">_xll.BDS(TICKER &amp;" EQUITY",AY7,"BEST_FPERIOD_OVERRIDE",EstDetPerO,"STARTCOL=1","ENDCOL=1","EQY_FUND_CRNCY",CURRENCY,"BEST_CONSOLIDATED_OVERRIDE",BestConsOv,"cols=1;rows=41")</f>
        <v>#NAME?</v>
      </c>
      <c r="AZ8" s="66" t="e">
        <f ca="1">_xll.BDS(TICKER &amp;" EQUITY",AY7,"BEST_FPERIOD_OVERRIDE",EstDetPerO,"STARTCOL=4","ENDCOL=4","EQY_FUND_CRNCY",CURRENCY,"BEST_CONSOLIDATED_OVERRIDE",BestConsOv,"cols=1;rows=41")</f>
        <v>#NAME?</v>
      </c>
      <c r="BA8" s="66" t="e">
        <f ca="1">_xll.BDS(TICKER &amp;" EQUITY",AY7,"BEST_FPERIOD_OVERRIDE",EstDetPerO,"STARTCOL=6","ENDCOL=6","EQY_FUND_CRNCY",CURRENCY,"BEST_CONSOLIDATED_OVERRIDE",BestConsOv,"cols=1;rows=41")</f>
        <v>#NAME?</v>
      </c>
      <c r="BB8" t="e">
        <f ca="1">_xll.BDS(TICKER &amp;" EQUITY",AY7,"BEST_FPERIOD_OVERRIDE",EstDetPerT,"STARTCOL=1","ENDCOL=1","EQY_FUND_CRNCY",CURRENCY,"BEST_CONSOLIDATED_OVERRIDE",BestConsOv,"cols=1;rows=32")</f>
        <v>#NAME?</v>
      </c>
      <c r="BC8" s="66" t="e">
        <f ca="1">_xll.BDS(TICKER &amp;" EQUITY",AY7,"BEST_FPERIOD_OVERRIDE",EstDetPerT,"STARTCOL=4","ENDCOL=4","EQY_FUND_CRNCY",CURRENCY,"BEST_CONSOLIDATED_OVERRIDE",BestConsOv,"cols=1;rows=32")</f>
        <v>#NAME?</v>
      </c>
      <c r="BD8" t="e">
        <f ca="1">_xll.BDS(TICKER &amp;" EQUITY",BD7,"BEST_FPERIOD_OVERRIDE",EstDetPerO,"STARTCOL=1","ENDCOL=1","EQY_FUND_CRNCY",CURRENCY,"BEST_CONSOLIDATED_OVERRIDE",BestConsOv,"cols=1;rows=40")</f>
        <v>#NAME?</v>
      </c>
      <c r="BE8" s="66" t="e">
        <f ca="1">_xll.BDS(TICKER &amp;" EQUITY",BD7,"BEST_FPERIOD_OVERRIDE",EstDetPerO,"STARTCOL=4","ENDCOL=4","EQY_FUND_CRNCY",CURRENCY,"BEST_CONSOLIDATED_OVERRIDE",BestConsOv,"cols=1;rows=40")</f>
        <v>#NAME?</v>
      </c>
      <c r="BF8" s="66" t="e">
        <f ca="1">_xll.BDS(TICKER &amp;" EQUITY",BD7,"BEST_FPERIOD_OVERRIDE",EstDetPerO,"STARTCOL=6","ENDCOL=6","EQY_FUND_CRNCY",CURRENCY,"BEST_CONSOLIDATED_OVERRIDE",BestConsOv,"cols=1;rows=40")</f>
        <v>#NAME?</v>
      </c>
      <c r="BG8" t="e">
        <f ca="1">_xll.BDS(TICKER &amp;" EQUITY",BD7,"BEST_FPERIOD_OVERRIDE",EstDetPerT,"STARTCOL=1","ENDCOL=1","EQY_FUND_CRNCY",CURRENCY,"BEST_CONSOLIDATED_OVERRIDE",BestConsOv,"cols=1;rows=32")</f>
        <v>#NAME?</v>
      </c>
      <c r="BH8" s="66" t="e">
        <f ca="1">_xll.BDS(TICKER &amp;" EQUITY",BD7,"BEST_FPERIOD_OVERRIDE",EstDetPerT,"STARTCOL=4","ENDCOL=4","EQY_FUND_CRNCY",CURRENCY,"BEST_CONSOLIDATED_OVERRIDE",BestConsOv,"cols=1;rows=32")</f>
        <v>#NAME?</v>
      </c>
      <c r="BI8" t="e">
        <f ca="1">_xll.BDS(TICKER &amp;" EQUITY",BI7,"BEST_FPERIOD_OVERRIDE",EstDetPerO,"STARTCOL=1","ENDCOL=1","EQY_FUND_CRNCY",CURRENCY,"BEST_CONSOLIDATED_OVERRIDE",BestConsOv,"cols=1;rows=40")</f>
        <v>#NAME?</v>
      </c>
      <c r="BJ8" s="66" t="e">
        <f ca="1">_xll.BDS(TICKER &amp;" EQUITY",BI7,"BEST_FPERIOD_OVERRIDE",EstDetPerO,"STARTCOL=4","ENDCOL=4","EQY_FUND_CRNCY",CURRENCY,"BEST_CONSOLIDATED_OVERRIDE",BestConsOv,"cols=1;rows=40")</f>
        <v>#NAME?</v>
      </c>
      <c r="BK8" s="66" t="e">
        <f ca="1">_xll.BDS(TICKER &amp;" EQUITY",BI7,"BEST_FPERIOD_OVERRIDE",EstDetPerO,"STARTCOL=6","ENDCOL=6","EQY_FUND_CRNCY",CURRENCY,"BEST_CONSOLIDATED_OVERRIDE",BestConsOv,"cols=1;rows=40")</f>
        <v>#NAME?</v>
      </c>
      <c r="BL8" t="e">
        <f ca="1">_xll.BDS(TICKER &amp;" EQUITY",BI7,"BEST_FPERIOD_OVERRIDE",EstDetPerT,"STARTCOL=1","ENDCOL=1","EQY_FUND_CRNCY",CURRENCY,"BEST_CONSOLIDATED_OVERRIDE",BestConsOv,"cols=1;rows=30")</f>
        <v>#NAME?</v>
      </c>
      <c r="BM8" s="66" t="e">
        <f ca="1">_xll.BDS(TICKER &amp;" EQUITY",BI7,"BEST_FPERIOD_OVERRIDE",EstDetPerT,"STARTCOL=4","ENDCOL=4","EQY_FUND_CRNCY",CURRENCY,"BEST_CONSOLIDATED_OVERRIDE",BestConsOv,"cols=1;rows=30")</f>
        <v>#NAME?</v>
      </c>
      <c r="BN8" t="e">
        <f ca="1">_xll.BDS(TICKER &amp;" EQUITY",BN7,"BEST_FPERIOD_OVERRIDE",EstDetPerO,"STARTCOL=1","ENDCOL=1","EQY_FUND_CRNCY",CURRENCY,"BEST_CONSOLIDATED_OVERRIDE",BestConsOv,"cols=1;rows=23")</f>
        <v>#NAME?</v>
      </c>
      <c r="BO8" s="66" t="e">
        <f ca="1">_xll.BDS(TICKER &amp;" EQUITY",BN7,"BEST_FPERIOD_OVERRIDE",EstDetPerO,"STARTCOL=4","ENDCOL=4","EQY_FUND_CRNCY",CURRENCY,"BEST_CONSOLIDATED_OVERRIDE",BestConsOv,"cols=1;rows=23")</f>
        <v>#NAME?</v>
      </c>
      <c r="BP8" s="66" t="e">
        <f ca="1">_xll.BDS(TICKER &amp;" EQUITY",BN7,"BEST_FPERIOD_OVERRIDE",EstDetPerO,"STARTCOL=6","ENDCOL=6","EQY_FUND_CRNCY",CURRENCY,"BEST_CONSOLIDATED_OVERRIDE",BestConsOv,"cols=1;rows=23")</f>
        <v>#NAME?</v>
      </c>
      <c r="BQ8" t="e">
        <f ca="1">_xll.BDS(TICKER &amp;" EQUITY",BN7,"BEST_FPERIOD_OVERRIDE",EstDetPerT,"STARTCOL=1","ENDCOL=1","EQY_FUND_CRNCY",CURRENCY,"BEST_CONSOLIDATED_OVERRIDE",BestConsOv,"cols=1;rows=18")</f>
        <v>#NAME?</v>
      </c>
      <c r="BR8" s="66" t="e">
        <f ca="1">_xll.BDS(TICKER &amp;" EQUITY",BN7,"BEST_FPERIOD_OVERRIDE",EstDetPerT,"STARTCOL=4","ENDCOL=4","EQY_FUND_CRNCY",CURRENCY,"BEST_CONSOLIDATED_OVERRIDE",BestConsOv,"cols=1;rows=18")</f>
        <v>#NAME?</v>
      </c>
      <c r="BS8" t="e">
        <f ca="1">_xll.BDS(TICKER &amp;" EQUITY",BS7,"BEST_FPERIOD_OVERRIDE",EstDetPerO,"STARTCOL=1","ENDCOL=1","EQY_FUND_CRNCY",CURRENCY,"BEST_CONSOLIDATED_OVERRIDE",BestConsOv,"cols=1;rows=36")</f>
        <v>#NAME?</v>
      </c>
      <c r="BT8" s="66" t="e">
        <f ca="1">_xll.BDS(TICKER &amp;" EQUITY",BS7,"BEST_FPERIOD_OVERRIDE",EstDetPerO,"STARTCOL=4","ENDCOL=4","EQY_FUND_CRNCY",CURRENCY,"BEST_CONSOLIDATED_OVERRIDE",BestConsOv,"cols=1;rows=36")</f>
        <v>#NAME?</v>
      </c>
      <c r="BU8" s="66" t="e">
        <f ca="1">_xll.BDS(TICKER &amp;" EQUITY",BS7,"BEST_FPERIOD_OVERRIDE",EstDetPerO,"STARTCOL=6","ENDCOL=6","EQY_FUND_CRNCY",CURRENCY,"BEST_CONSOLIDATED_OVERRIDE",BestConsOv,"cols=1;rows=36")</f>
        <v>#NAME?</v>
      </c>
      <c r="BV8" t="e">
        <f ca="1">_xll.BDS(TICKER &amp;" EQUITY",BS7,"BEST_FPERIOD_OVERRIDE",EstDetPerT,"STARTCOL=1","ENDCOL=1","EQY_FUND_CRNCY",CURRENCY,"BEST_CONSOLIDATED_OVERRIDE",BestConsOv,"cols=1;rows=29")</f>
        <v>#NAME?</v>
      </c>
      <c r="BW8" s="66" t="e">
        <f ca="1">_xll.BDS(TICKER &amp;" EQUITY",BS7,"BEST_FPERIOD_OVERRIDE",EstDetPerT,"STARTCOL=4","ENDCOL=4","EQY_FUND_CRNCY",CURRENCY,"BEST_CONSOLIDATED_OVERRIDE",BestConsOv,"cols=1;rows=29")</f>
        <v>#NAME?</v>
      </c>
      <c r="BX8" t="e">
        <f ca="1">_xll.BDS(TICKER &amp;" EQUITY",BX7,"BEST_FPERIOD_OVERRIDE",EstDetPerO,"STARTCOL=1","ENDCOL=1","EQY_FUND_CRNCY",CURRENCY,"BEST_CONSOLIDATED_OVERRIDE",BestConsOv,"cols=1;rows=23")</f>
        <v>#NAME?</v>
      </c>
      <c r="BY8" s="66" t="e">
        <f ca="1">_xll.BDS(TICKER &amp;" EQUITY",BX7,"BEST_FPERIOD_OVERRIDE",EstDetPerO,"STARTCOL=4","ENDCOL=4","EQY_FUND_CRNCY",CURRENCY,"BEST_CONSOLIDATED_OVERRIDE",BestConsOv,"cols=1;rows=23")</f>
        <v>#NAME?</v>
      </c>
      <c r="BZ8" s="66" t="e">
        <f ca="1">_xll.BDS(TICKER &amp;" EQUITY",BX7,"BEST_FPERIOD_OVERRIDE",EstDetPerO,"STARTCOL=6","ENDCOL=6","EQY_FUND_CRNCY",CURRENCY,"BEST_CONSOLIDATED_OVERRIDE",BestConsOv,"cols=1;rows=23")</f>
        <v>#NAME?</v>
      </c>
      <c r="CA8" t="e">
        <f ca="1">_xll.BDS(TICKER &amp;" EQUITY",BX7,"BEST_FPERIOD_OVERRIDE",EstDetPerT,"STARTCOL=1","ENDCOL=1","EQY_FUND_CRNCY",CURRENCY,"BEST_CONSOLIDATED_OVERRIDE",BestConsOv,"cols=1;rows=19")</f>
        <v>#NAME?</v>
      </c>
      <c r="CB8" s="66" t="e">
        <f ca="1">_xll.BDS(TICKER &amp;" EQUITY",BX7,"BEST_FPERIOD_OVERRIDE",EstDetPerT,"STARTCOL=4","ENDCOL=4","EQY_FUND_CRNCY",CURRENCY,"BEST_CONSOLIDATED_OVERRIDE",BestConsOv,"cols=1;rows=19")</f>
        <v>#NAME?</v>
      </c>
      <c r="CC8" t="e">
        <f ca="1">_xll.BDS(TICKER &amp;" EQUITY",CC7,"BEST_FPERIOD_OVERRIDE",EstDetPerO,"STARTCOL=1","ENDCOL=1","EQY_FUND_CRNCY",CURRENCY,"BEST_CONSOLIDATED_OVERRIDE",BestConsOv,"cols=1;rows=38")</f>
        <v>#NAME?</v>
      </c>
      <c r="CD8" s="66" t="e">
        <f ca="1">_xll.BDS(TICKER &amp;" EQUITY",CC7,"BEST_FPERIOD_OVERRIDE",EstDetPerO,"STARTCOL=4","ENDCOL=4","EQY_FUND_CRNCY",CURRENCY,"BEST_CONSOLIDATED_OVERRIDE",BestConsOv,"cols=1;rows=38")</f>
        <v>#NAME?</v>
      </c>
      <c r="CE8" s="66" t="e">
        <f ca="1">_xll.BDS(TICKER &amp;" EQUITY",CC7,"BEST_FPERIOD_OVERRIDE",EstDetPerO,"STARTCOL=6","ENDCOL=6","EQY_FUND_CRNCY",CURRENCY,"BEST_CONSOLIDATED_OVERRIDE",BestConsOv,"cols=1;rows=38")</f>
        <v>#NAME?</v>
      </c>
      <c r="CF8" t="e">
        <f ca="1">_xll.BDS(TICKER &amp;" EQUITY",CC7,"BEST_FPERIOD_OVERRIDE",EstDetPerT,"STARTCOL=1","ENDCOL=1","EQY_FUND_CRNCY",CURRENCY,"BEST_CONSOLIDATED_OVERRIDE",BestConsOv,"cols=1;rows=28")</f>
        <v>#NAME?</v>
      </c>
      <c r="CG8" s="66" t="e">
        <f ca="1">_xll.BDS(TICKER &amp;" EQUITY",CC7,"BEST_FPERIOD_OVERRIDE",EstDetPerT,"STARTCOL=4","ENDCOL=4","EQY_FUND_CRNCY",CURRENCY,"BEST_CONSOLIDATED_OVERRIDE",BestConsOv,"cols=1;rows=28")</f>
        <v>#NAME?</v>
      </c>
      <c r="CH8" t="e">
        <f ca="1">_xll.BDS(TICKER &amp;" EQUITY",CH7,"BEST_FPERIOD_OVERRIDE",EstDetPerO,"STARTCOL=1","ENDCOL=1","EQY_FUND_CRNCY",CURRENCY,"BEST_CONSOLIDATED_OVERRIDE",BestConsOv,"cols=1;rows=38")</f>
        <v>#NAME?</v>
      </c>
      <c r="CI8" s="66" t="e">
        <f ca="1">_xll.BDS(TICKER &amp;" EQUITY",CH7,"BEST_FPERIOD_OVERRIDE",EstDetPerO,"STARTCOL=4","ENDCOL=4","EQY_FUND_CRNCY",CURRENCY,"BEST_CONSOLIDATED_OVERRIDE",BestConsOv,"cols=1;rows=38")</f>
        <v>#NAME?</v>
      </c>
      <c r="CJ8" s="66" t="e">
        <f ca="1">_xll.BDS(TICKER &amp;" EQUITY",CH7,"BEST_FPERIOD_OVERRIDE",EstDetPerO,"STARTCOL=6","ENDCOL=6","EQY_FUND_CRNCY",CURRENCY,"BEST_CONSOLIDATED_OVERRIDE",BestConsOv,"cols=1;rows=38")</f>
        <v>#NAME?</v>
      </c>
      <c r="CK8" t="e">
        <f ca="1">_xll.BDS(TICKER &amp;" EQUITY",CH7,"BEST_FPERIOD_OVERRIDE",EstDetPerT,"STARTCOL=1","ENDCOL=1","EQY_FUND_CRNCY",CURRENCY,"BEST_CONSOLIDATED_OVERRIDE",BestConsOv,"cols=1;rows=28")</f>
        <v>#NAME?</v>
      </c>
      <c r="CL8" s="66" t="e">
        <f ca="1">_xll.BDS(TICKER &amp;" EQUITY",CH7,"BEST_FPERIOD_OVERRIDE",EstDetPerT,"STARTCOL=4","ENDCOL=4","EQY_FUND_CRNCY",CURRENCY,"BEST_CONSOLIDATED_OVERRIDE",BestConsOv,"cols=1;rows=28")</f>
        <v>#NAME?</v>
      </c>
      <c r="CM8" t="e">
        <f ca="1">_xll.BDS(TICKER &amp;" EQUITY",CM7,"BEST_FPERIOD_OVERRIDE",EstDetPerO,"STARTCOL=1","ENDCOL=1","EQY_FUND_CRNCY",CURRENCY,"BEST_CONSOLIDATED_OVERRIDE",BestConsOv,"cols=1;rows=9")</f>
        <v>#NAME?</v>
      </c>
      <c r="CN8" s="66" t="e">
        <f ca="1">_xll.BDS(TICKER &amp;" EQUITY",CM7,"BEST_FPERIOD_OVERRIDE",EstDetPerO,"STARTCOL=4","ENDCOL=4","EQY_FUND_CRNCY",CURRENCY,"BEST_CONSOLIDATED_OVERRIDE",BestConsOv,"cols=1;rows=9")</f>
        <v>#NAME?</v>
      </c>
      <c r="CO8" s="66" t="e">
        <f ca="1">_xll.BDS(TICKER &amp;" EQUITY",CM7,"BEST_FPERIOD_OVERRIDE",EstDetPerO,"STARTCOL=6","ENDCOL=6","EQY_FUND_CRNCY",CURRENCY,"BEST_CONSOLIDATED_OVERRIDE",BestConsOv,"cols=1;rows=9")</f>
        <v>#NAME?</v>
      </c>
      <c r="CP8" t="e">
        <f ca="1">_xll.BDS(TICKER &amp;" EQUITY",CM7,"BEST_FPERIOD_OVERRIDE",EstDetPerT,"STARTCOL=1","ENDCOL=1","EQY_FUND_CRNCY",CURRENCY,"BEST_CONSOLIDATED_OVERRIDE",BestConsOv,"cols=1;rows=6")</f>
        <v>#NAME?</v>
      </c>
      <c r="CQ8" s="66" t="e">
        <f ca="1">_xll.BDS(TICKER &amp;" EQUITY",CM7,"BEST_FPERIOD_OVERRIDE",EstDetPerT,"STARTCOL=4","ENDCOL=4","EQY_FUND_CRNCY",CURRENCY,"BEST_CONSOLIDATED_OVERRIDE",BestConsOv,"cols=1;rows=6")</f>
        <v>#NAME?</v>
      </c>
      <c r="CR8" t="e">
        <f ca="1">_xll.BDS(TICKER &amp;" EQUITY",CR7,"BEST_FPERIOD_OVERRIDE",EstDetPerO,"STARTCOL=1","ENDCOL=1","EQY_FUND_CRNCY",CURRENCY,"BEST_CONSOLIDATED_OVERRIDE",BestConsOv,"cols=1;rows=19")</f>
        <v>#NAME?</v>
      </c>
      <c r="CS8" s="66" t="e">
        <f ca="1">_xll.BDS(TICKER &amp;" EQUITY",CR7,"BEST_FPERIOD_OVERRIDE",EstDetPerO,"STARTCOL=4","ENDCOL=4","EQY_FUND_CRNCY",CURRENCY,"BEST_CONSOLIDATED_OVERRIDE",BestConsOv,"cols=1;rows=19")</f>
        <v>#NAME?</v>
      </c>
      <c r="CT8" s="66" t="e">
        <f ca="1">_xll.BDS(TICKER &amp;" EQUITY",CR7,"BEST_FPERIOD_OVERRIDE",EstDetPerO,"STARTCOL=6","ENDCOL=6","EQY_FUND_CRNCY",CURRENCY,"BEST_CONSOLIDATED_OVERRIDE",BestConsOv,"cols=1;rows=19")</f>
        <v>#NAME?</v>
      </c>
      <c r="CU8" t="e">
        <f ca="1">_xll.BDS(TICKER &amp;" EQUITY",CR7,"BEST_FPERIOD_OVERRIDE",EstDetPerT,"STARTCOL=1","ENDCOL=1","EQY_FUND_CRNCY",CURRENCY,"BEST_CONSOLIDATED_OVERRIDE",BestConsOv,"cols=1;rows=16")</f>
        <v>#NAME?</v>
      </c>
      <c r="CV8" s="66" t="e">
        <f ca="1">_xll.BDS(TICKER &amp;" EQUITY",CR7,"BEST_FPERIOD_OVERRIDE",EstDetPerT,"STARTCOL=4","ENDCOL=4","EQY_FUND_CRNCY",CURRENCY,"BEST_CONSOLIDATED_OVERRIDE",BestConsOv,"cols=1;rows=16")</f>
        <v>#NAME?</v>
      </c>
      <c r="CW8" t="e">
        <f ca="1">_xll.BDS(TICKER &amp;" EQUITY",CW7,"BEST_FPERIOD_OVERRIDE",EstDetPerO,"STARTCOL=1","ENDCOL=1","EQY_FUND_CRNCY",CURRENCY,"BEST_CONSOLIDATED_OVERRIDE",BestConsOv,"cols=1;rows=8")</f>
        <v>#NAME?</v>
      </c>
      <c r="CX8" s="66" t="e">
        <f ca="1">_xll.BDS(TICKER &amp;" EQUITY",CW7,"BEST_FPERIOD_OVERRIDE",EstDetPerO,"STARTCOL=4","ENDCOL=4","EQY_FUND_CRNCY",CURRENCY,"BEST_CONSOLIDATED_OVERRIDE",BestConsOv,"cols=1;rows=8")</f>
        <v>#NAME?</v>
      </c>
      <c r="CY8" s="66" t="e">
        <f ca="1">_xll.BDS(TICKER &amp;" EQUITY",CW7,"BEST_FPERIOD_OVERRIDE",EstDetPerO,"STARTCOL=6","ENDCOL=6","EQY_FUND_CRNCY",CURRENCY,"BEST_CONSOLIDATED_OVERRIDE",BestConsOv,"cols=1;rows=8")</f>
        <v>#NAME?</v>
      </c>
      <c r="CZ8" t="e">
        <f ca="1">_xll.BDS(TICKER &amp;" EQUITY",CW7,"BEST_FPERIOD_OVERRIDE",EstDetPerT,"STARTCOL=1","ENDCOL=1","EQY_FUND_CRNCY",CURRENCY,"BEST_CONSOLIDATED_OVERRIDE",BestConsOv,"cols=1;rows=7")</f>
        <v>#NAME?</v>
      </c>
      <c r="DA8" s="66" t="e">
        <f ca="1">_xll.BDS(TICKER &amp;" EQUITY",CW7,"BEST_FPERIOD_OVERRIDE",EstDetPerT,"STARTCOL=4","ENDCOL=4","EQY_FUND_CRNCY",CURRENCY,"BEST_CONSOLIDATED_OVERRIDE",BestConsOv,"cols=1;rows=7")</f>
        <v>#NAME?</v>
      </c>
      <c r="DB8" t="e">
        <f ca="1">_xll.BDS(TICKER &amp;" EQUITY",DB7,"BEST_FPERIOD_OVERRIDE",EstDetPerO,"STARTCOL=1","ENDCOL=1","EQY_FUND_CRNCY",CURRENCY,"BEST_CONSOLIDATED_OVERRIDE",BestConsOv,"cols=1;rows=10")</f>
        <v>#NAME?</v>
      </c>
      <c r="DC8" s="66" t="e">
        <f ca="1">_xll.BDS(TICKER &amp;" EQUITY",DB7,"BEST_FPERIOD_OVERRIDE",EstDetPerO,"STARTCOL=4","ENDCOL=4","EQY_FUND_CRNCY",CURRENCY,"BEST_CONSOLIDATED_OVERRIDE",BestConsOv,"cols=1;rows=10")</f>
        <v>#NAME?</v>
      </c>
      <c r="DD8" s="66" t="e">
        <f ca="1">_xll.BDS(TICKER &amp;" EQUITY",DB7,"BEST_FPERIOD_OVERRIDE",EstDetPerO,"STARTCOL=6","ENDCOL=6","EQY_FUND_CRNCY",CURRENCY,"BEST_CONSOLIDATED_OVERRIDE",BestConsOv,"cols=1;rows=10")</f>
        <v>#NAME?</v>
      </c>
      <c r="DE8" t="e">
        <f ca="1">_xll.BDS(TICKER &amp;" EQUITY",DB7,"BEST_FPERIOD_OVERRIDE",EstDetPerT,"STARTCOL=1","ENDCOL=1","EQY_FUND_CRNCY",CURRENCY,"BEST_CONSOLIDATED_OVERRIDE",BestConsOv,"cols=1;rows=11")</f>
        <v>#NAME?</v>
      </c>
      <c r="DF8" s="66" t="e">
        <f ca="1">_xll.BDS(TICKER &amp;" EQUITY",DB7,"BEST_FPERIOD_OVERRIDE",EstDetPerT,"STARTCOL=4","ENDCOL=4","EQY_FUND_CRNCY",CURRENCY,"BEST_CONSOLIDATED_OVERRIDE",BestConsOv,"cols=1;rows=11")</f>
        <v>#NAME?</v>
      </c>
      <c r="DG8" t="e">
        <f ca="1">_xll.BDS(TICKER &amp;" EQUITY",DG7,"BEST_FPERIOD_OVERRIDE",EstDetPerO,"STARTCOL=1","ENDCOL=1","EQY_FUND_CRNCY",CURRENCY,"BEST_CONSOLIDATED_OVERRIDE",BestConsOv,"cols=1;rows=6")</f>
        <v>#NAME?</v>
      </c>
      <c r="DH8" s="66" t="e">
        <f ca="1">_xll.BDS(TICKER &amp;" EQUITY",DG7,"BEST_FPERIOD_OVERRIDE",EstDetPerO,"STARTCOL=4","ENDCOL=4","EQY_FUND_CRNCY",CURRENCY,"BEST_CONSOLIDATED_OVERRIDE",BestConsOv,"cols=1;rows=6")</f>
        <v>#NAME?</v>
      </c>
      <c r="DI8" s="66" t="e">
        <f ca="1">_xll.BDS(TICKER &amp;" EQUITY",DG7,"BEST_FPERIOD_OVERRIDE",EstDetPerO,"STARTCOL=6","ENDCOL=6","EQY_FUND_CRNCY",CURRENCY,"BEST_CONSOLIDATED_OVERRIDE",BestConsOv,"cols=1;rows=6")</f>
        <v>#NAME?</v>
      </c>
      <c r="DJ8" t="e">
        <f ca="1">_xll.BDS(TICKER &amp;" EQUITY",DG7,"BEST_FPERIOD_OVERRIDE",EstDetPerT,"STARTCOL=1","ENDCOL=1","EQY_FUND_CRNCY",CURRENCY,"BEST_CONSOLIDATED_OVERRIDE",BestConsOv,"cols=1;rows=5")</f>
        <v>#NAME?</v>
      </c>
      <c r="DK8" s="66" t="e">
        <f ca="1">_xll.BDS(TICKER &amp;" EQUITY",DG7,"BEST_FPERIOD_OVERRIDE",EstDetPerT,"STARTCOL=4","ENDCOL=4","EQY_FUND_CRNCY",CURRENCY,"BEST_CONSOLIDATED_OVERRIDE",BestConsOv,"cols=1;rows=5")</f>
        <v>#NAME?</v>
      </c>
      <c r="DL8" t="e">
        <f ca="1">_xll.BDS(TICKER &amp;" EQUITY",DL7,"BEST_FPERIOD_OVERRIDE",EstDetPerO,"STARTCOL=1","ENDCOL=1","EQY_FUND_CRNCY",CURRENCY,"BEST_CONSOLIDATED_OVERRIDE",BestConsOv,"cols=1;rows=13")</f>
        <v>#NAME?</v>
      </c>
      <c r="DM8" s="66" t="e">
        <f ca="1">_xll.BDS(TICKER &amp;" EQUITY",DL7,"BEST_FPERIOD_OVERRIDE",EstDetPerO,"STARTCOL=4","ENDCOL=4","EQY_FUND_CRNCY",CURRENCY,"BEST_CONSOLIDATED_OVERRIDE",BestConsOv,"cols=1;rows=13")</f>
        <v>#NAME?</v>
      </c>
      <c r="DN8" s="66" t="e">
        <f ca="1">_xll.BDS(TICKER &amp;" EQUITY",DL7,"BEST_FPERIOD_OVERRIDE",EstDetPerO,"STARTCOL=6","ENDCOL=6","EQY_FUND_CRNCY",CURRENCY,"BEST_CONSOLIDATED_OVERRIDE",BestConsOv,"cols=1;rows=13")</f>
        <v>#NAME?</v>
      </c>
      <c r="DO8" t="e">
        <f ca="1">_xll.BDS(TICKER &amp;" EQUITY",DL7,"BEST_FPERIOD_OVERRIDE",EstDetPerT,"STARTCOL=1","ENDCOL=1","EQY_FUND_CRNCY",CURRENCY,"BEST_CONSOLIDATED_OVERRIDE",BestConsOv,"cols=1;rows=11")</f>
        <v>#NAME?</v>
      </c>
      <c r="DP8" s="66" t="e">
        <f ca="1">_xll.BDS(TICKER &amp;" EQUITY",DL7,"BEST_FPERIOD_OVERRIDE",EstDetPerT,"STARTCOL=4","ENDCOL=4","EQY_FUND_CRNCY",CURRENCY,"BEST_CONSOLIDATED_OVERRIDE",BestConsOv,"cols=1;rows=11")</f>
        <v>#NAME?</v>
      </c>
    </row>
    <row r="9" spans="1:123">
      <c r="A9" s="46" t="s">
        <v>517</v>
      </c>
      <c r="B9" s="45">
        <v>43008</v>
      </c>
      <c r="C9" s="38">
        <v>228594</v>
      </c>
      <c r="D9" s="38">
        <f t="shared" si="0"/>
        <v>2017</v>
      </c>
      <c r="F9" s="52"/>
      <c r="I9" s="53"/>
      <c r="K9" s="52"/>
      <c r="N9" s="53"/>
      <c r="P9" t="s">
        <v>401</v>
      </c>
      <c r="Q9" t="s">
        <v>422</v>
      </c>
      <c r="R9" t="s">
        <v>492</v>
      </c>
      <c r="S9" t="s">
        <v>387</v>
      </c>
      <c r="T9" t="s">
        <v>488</v>
      </c>
      <c r="V9" s="14">
        <v>45737</v>
      </c>
      <c r="W9">
        <v>3234298.8736999999</v>
      </c>
      <c r="X9">
        <v>409281.79200000002</v>
      </c>
      <c r="Y9">
        <v>441696.59600000002</v>
      </c>
      <c r="Z9">
        <v>467727.03700000001</v>
      </c>
      <c r="AA9">
        <v>3234298.8736999999</v>
      </c>
      <c r="AB9">
        <v>142356.533</v>
      </c>
      <c r="AC9">
        <v>155863.73300000001</v>
      </c>
      <c r="AD9">
        <v>164919.04500000001</v>
      </c>
      <c r="AF9" s="14">
        <f t="shared" si="1"/>
        <v>45737</v>
      </c>
      <c r="AG9">
        <f t="shared" si="2"/>
        <v>7.9023766434740388</v>
      </c>
      <c r="AH9">
        <f t="shared" si="3"/>
        <v>7.3224446441058824</v>
      </c>
      <c r="AI9">
        <f t="shared" si="4"/>
        <v>6.9149281906917004</v>
      </c>
      <c r="AJ9">
        <f t="shared" si="5"/>
        <v>22.719708084630017</v>
      </c>
      <c r="AK9">
        <f t="shared" si="6"/>
        <v>20.750811054294456</v>
      </c>
      <c r="AL9">
        <f t="shared" si="7"/>
        <v>19.611433438145362</v>
      </c>
      <c r="AN9" t="s">
        <v>622</v>
      </c>
      <c r="AO9" t="str">
        <f t="shared" si="8"/>
        <v>Needham</v>
      </c>
      <c r="AQ9" t="s">
        <v>622</v>
      </c>
      <c r="AR9" t="str">
        <f t="shared" si="9"/>
        <v>Needham</v>
      </c>
      <c r="AT9" t="s">
        <v>601</v>
      </c>
      <c r="AU9" t="s">
        <v>551</v>
      </c>
      <c r="AV9" t="s">
        <v>551</v>
      </c>
      <c r="AW9" t="s">
        <v>639</v>
      </c>
      <c r="AX9">
        <v>2.39</v>
      </c>
      <c r="AY9" t="s">
        <v>601</v>
      </c>
      <c r="AZ9" t="s">
        <v>551</v>
      </c>
      <c r="BA9" t="s">
        <v>551</v>
      </c>
      <c r="BB9" t="s">
        <v>639</v>
      </c>
      <c r="BC9">
        <v>2.39</v>
      </c>
      <c r="BD9" t="s">
        <v>601</v>
      </c>
      <c r="BE9" t="s">
        <v>551</v>
      </c>
      <c r="BF9" t="s">
        <v>551</v>
      </c>
      <c r="BG9" t="s">
        <v>639</v>
      </c>
      <c r="BH9">
        <v>125887</v>
      </c>
      <c r="BI9" t="s">
        <v>601</v>
      </c>
      <c r="BJ9" t="s">
        <v>551</v>
      </c>
      <c r="BK9" t="s">
        <v>551</v>
      </c>
      <c r="BL9" t="s">
        <v>639</v>
      </c>
      <c r="BM9">
        <v>41851</v>
      </c>
      <c r="BN9" t="s">
        <v>601</v>
      </c>
      <c r="BO9" t="s">
        <v>551</v>
      </c>
      <c r="BP9" t="s">
        <v>551</v>
      </c>
      <c r="BQ9" t="s">
        <v>600</v>
      </c>
      <c r="BR9">
        <v>42681</v>
      </c>
      <c r="BS9" t="s">
        <v>601</v>
      </c>
      <c r="BT9" t="s">
        <v>551</v>
      </c>
      <c r="BU9" t="s">
        <v>551</v>
      </c>
      <c r="BV9" t="s">
        <v>639</v>
      </c>
      <c r="BW9">
        <v>41851</v>
      </c>
      <c r="BX9" t="s">
        <v>610</v>
      </c>
      <c r="BY9" t="s">
        <v>551</v>
      </c>
      <c r="BZ9" t="s">
        <v>551</v>
      </c>
      <c r="CA9" t="s">
        <v>624</v>
      </c>
      <c r="CB9" t="s">
        <v>551</v>
      </c>
      <c r="CC9" t="s">
        <v>601</v>
      </c>
      <c r="CD9" t="s">
        <v>551</v>
      </c>
      <c r="CE9" t="s">
        <v>551</v>
      </c>
      <c r="CF9" t="s">
        <v>639</v>
      </c>
      <c r="CG9">
        <v>34920</v>
      </c>
      <c r="CH9" t="s">
        <v>601</v>
      </c>
      <c r="CI9" t="s">
        <v>551</v>
      </c>
      <c r="CJ9" t="s">
        <v>551</v>
      </c>
      <c r="CK9" t="s">
        <v>639</v>
      </c>
      <c r="CL9">
        <v>34920</v>
      </c>
      <c r="CM9" t="s">
        <v>601</v>
      </c>
      <c r="CN9" t="s">
        <v>551</v>
      </c>
      <c r="CO9" t="s">
        <v>551</v>
      </c>
      <c r="CP9" t="s">
        <v>604</v>
      </c>
      <c r="CQ9" t="s">
        <v>551</v>
      </c>
      <c r="CR9" t="s">
        <v>624</v>
      </c>
      <c r="CS9" t="s">
        <v>551</v>
      </c>
      <c r="CT9" t="s">
        <v>551</v>
      </c>
      <c r="CU9" t="s">
        <v>624</v>
      </c>
      <c r="CV9" t="s">
        <v>551</v>
      </c>
      <c r="CW9" t="s">
        <v>624</v>
      </c>
      <c r="CX9" t="s">
        <v>551</v>
      </c>
      <c r="CY9" t="s">
        <v>551</v>
      </c>
      <c r="CZ9" t="s">
        <v>624</v>
      </c>
      <c r="DA9" t="s">
        <v>551</v>
      </c>
      <c r="DB9" t="s">
        <v>624</v>
      </c>
      <c r="DC9" t="s">
        <v>551</v>
      </c>
      <c r="DD9" t="s">
        <v>551</v>
      </c>
      <c r="DE9" t="s">
        <v>624</v>
      </c>
      <c r="DF9" t="s">
        <v>551</v>
      </c>
      <c r="DG9" t="s">
        <v>624</v>
      </c>
      <c r="DH9" t="s">
        <v>551</v>
      </c>
      <c r="DI9" t="s">
        <v>551</v>
      </c>
      <c r="DJ9" t="s">
        <v>624</v>
      </c>
      <c r="DK9" t="s">
        <v>551</v>
      </c>
      <c r="DL9" t="s">
        <v>610</v>
      </c>
      <c r="DM9" t="s">
        <v>551</v>
      </c>
      <c r="DN9" t="s">
        <v>551</v>
      </c>
      <c r="DO9" t="s">
        <v>610</v>
      </c>
      <c r="DP9" t="s">
        <v>551</v>
      </c>
    </row>
    <row r="10" spans="1:123">
      <c r="A10" s="46" t="s">
        <v>518</v>
      </c>
      <c r="B10" s="45">
        <v>42637</v>
      </c>
      <c r="C10" s="38">
        <v>215091</v>
      </c>
      <c r="D10" s="38">
        <f t="shared" si="0"/>
        <v>2016</v>
      </c>
      <c r="F10" s="54"/>
      <c r="G10" s="49"/>
      <c r="H10" s="49"/>
      <c r="I10" s="50"/>
      <c r="K10" s="54"/>
      <c r="L10" s="49"/>
      <c r="M10" s="49"/>
      <c r="N10" s="50"/>
      <c r="V10" s="14">
        <v>45730</v>
      </c>
      <c r="W10">
        <v>3162493.3648000001</v>
      </c>
      <c r="X10">
        <v>409297.326</v>
      </c>
      <c r="Y10">
        <v>441921.06699999998</v>
      </c>
      <c r="Z10">
        <v>467431.5</v>
      </c>
      <c r="AA10">
        <v>3162493.3648000001</v>
      </c>
      <c r="AB10">
        <v>142439.31</v>
      </c>
      <c r="AC10">
        <v>155971.103</v>
      </c>
      <c r="AD10">
        <v>164561.524</v>
      </c>
      <c r="AF10" s="14">
        <f t="shared" si="1"/>
        <v>45730</v>
      </c>
      <c r="AG10">
        <f t="shared" si="2"/>
        <v>7.7266406690377449</v>
      </c>
      <c r="AH10">
        <f t="shared" si="3"/>
        <v>7.156240335562007</v>
      </c>
      <c r="AI10">
        <f t="shared" si="4"/>
        <v>6.7656830247854503</v>
      </c>
      <c r="AJ10">
        <f t="shared" si="5"/>
        <v>22.20239177513567</v>
      </c>
      <c r="AK10">
        <f t="shared" si="6"/>
        <v>20.276149260802498</v>
      </c>
      <c r="AL10">
        <f t="shared" si="7"/>
        <v>19.217696141413956</v>
      </c>
      <c r="AN10" t="s">
        <v>610</v>
      </c>
      <c r="AO10" t="str">
        <f t="shared" si="8"/>
        <v>BNP Paribas Exane</v>
      </c>
      <c r="AQ10" t="s">
        <v>610</v>
      </c>
      <c r="AR10" t="str">
        <f t="shared" si="9"/>
        <v>BNP Paribas Exane</v>
      </c>
      <c r="AT10" t="s">
        <v>639</v>
      </c>
      <c r="AU10">
        <v>1.42</v>
      </c>
      <c r="AV10">
        <v>1.68</v>
      </c>
      <c r="AW10" t="s">
        <v>610</v>
      </c>
      <c r="AX10" t="s">
        <v>551</v>
      </c>
      <c r="AY10" t="s">
        <v>639</v>
      </c>
      <c r="AZ10">
        <v>1.42</v>
      </c>
      <c r="BA10">
        <v>1.68</v>
      </c>
      <c r="BB10" t="s">
        <v>610</v>
      </c>
      <c r="BC10" t="s">
        <v>551</v>
      </c>
      <c r="BD10" t="s">
        <v>639</v>
      </c>
      <c r="BE10">
        <v>88255</v>
      </c>
      <c r="BF10">
        <v>99214</v>
      </c>
      <c r="BG10" t="s">
        <v>610</v>
      </c>
      <c r="BH10" t="s">
        <v>551</v>
      </c>
      <c r="BI10" t="s">
        <v>639</v>
      </c>
      <c r="BJ10">
        <v>25574</v>
      </c>
      <c r="BK10">
        <v>29838</v>
      </c>
      <c r="BL10" t="s">
        <v>600</v>
      </c>
      <c r="BM10">
        <v>40369</v>
      </c>
      <c r="BN10" t="s">
        <v>622</v>
      </c>
      <c r="BO10" t="s">
        <v>551</v>
      </c>
      <c r="BP10" t="s">
        <v>551</v>
      </c>
      <c r="BQ10" t="s">
        <v>610</v>
      </c>
      <c r="BR10" t="s">
        <v>551</v>
      </c>
      <c r="BS10" t="s">
        <v>639</v>
      </c>
      <c r="BT10">
        <v>25574</v>
      </c>
      <c r="BU10">
        <v>29838</v>
      </c>
      <c r="BV10" t="s">
        <v>600</v>
      </c>
      <c r="BW10">
        <v>40369</v>
      </c>
      <c r="BX10" t="s">
        <v>558</v>
      </c>
      <c r="BY10" t="s">
        <v>551</v>
      </c>
      <c r="BZ10" t="s">
        <v>551</v>
      </c>
      <c r="CA10" t="s">
        <v>600</v>
      </c>
      <c r="CB10">
        <v>-3175</v>
      </c>
      <c r="CC10" t="s">
        <v>639</v>
      </c>
      <c r="CD10">
        <v>21248</v>
      </c>
      <c r="CE10">
        <v>24830</v>
      </c>
      <c r="CF10" t="s">
        <v>610</v>
      </c>
      <c r="CG10" t="s">
        <v>551</v>
      </c>
      <c r="CH10" t="s">
        <v>639</v>
      </c>
      <c r="CI10">
        <v>21248</v>
      </c>
      <c r="CJ10">
        <v>24830</v>
      </c>
      <c r="CK10" t="s">
        <v>610</v>
      </c>
      <c r="CL10" t="s">
        <v>551</v>
      </c>
      <c r="CM10" t="s">
        <v>624</v>
      </c>
      <c r="CN10" t="s">
        <v>551</v>
      </c>
      <c r="CO10" t="s">
        <v>551</v>
      </c>
      <c r="CP10" t="s">
        <v>529</v>
      </c>
      <c r="CQ10" t="s">
        <v>551</v>
      </c>
      <c r="CR10" t="s">
        <v>600</v>
      </c>
      <c r="CS10">
        <v>0.27</v>
      </c>
      <c r="CT10">
        <v>0.27</v>
      </c>
      <c r="CU10" t="s">
        <v>600</v>
      </c>
      <c r="CV10">
        <v>0.27</v>
      </c>
      <c r="CW10" t="s">
        <v>558</v>
      </c>
      <c r="CX10" t="s">
        <v>551</v>
      </c>
      <c r="CY10" t="s">
        <v>551</v>
      </c>
      <c r="CZ10" t="s">
        <v>529</v>
      </c>
      <c r="DA10" t="s">
        <v>551</v>
      </c>
      <c r="DB10" t="s">
        <v>529</v>
      </c>
      <c r="DC10" t="s">
        <v>551</v>
      </c>
      <c r="DD10" t="s">
        <v>551</v>
      </c>
      <c r="DE10" t="s">
        <v>529</v>
      </c>
      <c r="DF10" t="s">
        <v>551</v>
      </c>
      <c r="DG10" t="s">
        <v>541</v>
      </c>
      <c r="DH10" t="s">
        <v>551</v>
      </c>
      <c r="DI10" t="s">
        <v>551</v>
      </c>
      <c r="DJ10" t="s">
        <v>541</v>
      </c>
      <c r="DK10" t="s">
        <v>551</v>
      </c>
      <c r="DL10" t="s">
        <v>558</v>
      </c>
      <c r="DM10" t="s">
        <v>551</v>
      </c>
      <c r="DN10" t="s">
        <v>551</v>
      </c>
      <c r="DO10" t="s">
        <v>529</v>
      </c>
      <c r="DP10" t="s">
        <v>551</v>
      </c>
    </row>
    <row r="11" spans="1:123">
      <c r="F11" s="52" t="s">
        <v>530</v>
      </c>
      <c r="G11" s="36">
        <f t="array" aca="1" ref="G11" ca="1">SUM(IF(ISNUMBER(G$3:G$10),G$3:G$10))</f>
        <v>78129</v>
      </c>
      <c r="I11" s="36">
        <f t="array" aca="1" ref="I11" ca="1">SUM(IF(ISNUMBER(I$3:I$10),I$3:I$10))</f>
        <v>224670</v>
      </c>
      <c r="V11" s="14">
        <v>45723</v>
      </c>
      <c r="W11">
        <v>3546757.9920999999</v>
      </c>
      <c r="X11">
        <v>409422.717</v>
      </c>
      <c r="Y11">
        <v>442622.95600000001</v>
      </c>
      <c r="Z11">
        <v>468172</v>
      </c>
      <c r="AA11">
        <v>3546757.9920999999</v>
      </c>
      <c r="AB11">
        <v>142983.13800000001</v>
      </c>
      <c r="AC11">
        <v>156461.48300000001</v>
      </c>
      <c r="AD11">
        <v>164974.71400000001</v>
      </c>
      <c r="AF11" s="14">
        <f t="shared" si="1"/>
        <v>45723</v>
      </c>
      <c r="AG11">
        <f t="shared" si="2"/>
        <v>8.6628265722246187</v>
      </c>
      <c r="AH11">
        <f t="shared" si="3"/>
        <v>8.0130457402213899</v>
      </c>
      <c r="AI11">
        <f t="shared" si="4"/>
        <v>7.5757584650513055</v>
      </c>
      <c r="AJ11">
        <f t="shared" si="5"/>
        <v>24.805428400235556</v>
      </c>
      <c r="AK11">
        <f t="shared" si="6"/>
        <v>22.668569440186118</v>
      </c>
      <c r="AL11">
        <f t="shared" si="7"/>
        <v>21.498797640588727</v>
      </c>
      <c r="AN11" t="s">
        <v>558</v>
      </c>
      <c r="AO11" t="str">
        <f t="shared" si="8"/>
        <v>HSBC</v>
      </c>
      <c r="AQ11" t="s">
        <v>558</v>
      </c>
      <c r="AR11" t="str">
        <f t="shared" si="9"/>
        <v>HSBC</v>
      </c>
      <c r="AT11" t="s">
        <v>640</v>
      </c>
      <c r="AU11" t="s">
        <v>551</v>
      </c>
      <c r="AV11" t="s">
        <v>551</v>
      </c>
      <c r="AW11" t="s">
        <v>600</v>
      </c>
      <c r="AX11">
        <v>2.2999999999999998</v>
      </c>
      <c r="AY11" t="s">
        <v>640</v>
      </c>
      <c r="AZ11" t="s">
        <v>551</v>
      </c>
      <c r="BA11" t="s">
        <v>551</v>
      </c>
      <c r="BB11" t="s">
        <v>600</v>
      </c>
      <c r="BC11">
        <v>2.2999999999999998</v>
      </c>
      <c r="BD11" t="s">
        <v>640</v>
      </c>
      <c r="BE11" t="s">
        <v>551</v>
      </c>
      <c r="BF11" t="s">
        <v>551</v>
      </c>
      <c r="BG11" t="s">
        <v>600</v>
      </c>
      <c r="BH11">
        <v>124255</v>
      </c>
      <c r="BI11" t="s">
        <v>640</v>
      </c>
      <c r="BJ11" t="s">
        <v>551</v>
      </c>
      <c r="BK11" t="s">
        <v>551</v>
      </c>
      <c r="BL11" t="s">
        <v>552</v>
      </c>
      <c r="BM11" t="s">
        <v>551</v>
      </c>
      <c r="BN11" t="s">
        <v>610</v>
      </c>
      <c r="BO11" t="s">
        <v>551</v>
      </c>
      <c r="BP11" t="s">
        <v>551</v>
      </c>
      <c r="BQ11" t="s">
        <v>529</v>
      </c>
      <c r="BR11" t="s">
        <v>551</v>
      </c>
      <c r="BS11" t="s">
        <v>558</v>
      </c>
      <c r="BT11" t="s">
        <v>551</v>
      </c>
      <c r="BU11" t="s">
        <v>551</v>
      </c>
      <c r="BV11" t="s">
        <v>552</v>
      </c>
      <c r="BW11" t="s">
        <v>551</v>
      </c>
      <c r="BX11" t="s">
        <v>600</v>
      </c>
      <c r="BY11">
        <v>-2400</v>
      </c>
      <c r="BZ11">
        <v>-3200</v>
      </c>
      <c r="CA11" t="s">
        <v>610</v>
      </c>
      <c r="CB11" t="s">
        <v>551</v>
      </c>
      <c r="CC11" t="s">
        <v>640</v>
      </c>
      <c r="CD11" t="s">
        <v>551</v>
      </c>
      <c r="CE11" t="s">
        <v>551</v>
      </c>
      <c r="CF11" t="s">
        <v>600</v>
      </c>
      <c r="CG11">
        <v>33913</v>
      </c>
      <c r="CH11" t="s">
        <v>640</v>
      </c>
      <c r="CI11" t="s">
        <v>551</v>
      </c>
      <c r="CJ11" t="s">
        <v>551</v>
      </c>
      <c r="CK11" t="s">
        <v>600</v>
      </c>
      <c r="CL11">
        <v>33913</v>
      </c>
      <c r="CM11" t="s">
        <v>600</v>
      </c>
      <c r="CN11">
        <v>1.77</v>
      </c>
      <c r="CO11">
        <v>2.4300000000000002</v>
      </c>
      <c r="CP11" t="s">
        <v>541</v>
      </c>
      <c r="CQ11" t="s">
        <v>551</v>
      </c>
      <c r="CR11" t="s">
        <v>610</v>
      </c>
      <c r="CS11" t="s">
        <v>551</v>
      </c>
      <c r="CT11" t="s">
        <v>551</v>
      </c>
      <c r="CU11" t="s">
        <v>610</v>
      </c>
      <c r="CV11" t="s">
        <v>551</v>
      </c>
      <c r="CW11" t="s">
        <v>529</v>
      </c>
      <c r="CX11" t="s">
        <v>551</v>
      </c>
      <c r="CY11" t="s">
        <v>551</v>
      </c>
      <c r="CZ11" t="s">
        <v>555</v>
      </c>
      <c r="DA11" t="s">
        <v>551</v>
      </c>
      <c r="DB11" t="s">
        <v>535</v>
      </c>
      <c r="DC11" t="s">
        <v>551</v>
      </c>
      <c r="DD11" t="s">
        <v>551</v>
      </c>
      <c r="DE11" t="s">
        <v>535</v>
      </c>
      <c r="DF11" t="s">
        <v>551</v>
      </c>
      <c r="DG11" t="s">
        <v>558</v>
      </c>
      <c r="DH11" t="s">
        <v>551</v>
      </c>
      <c r="DI11" t="s">
        <v>551</v>
      </c>
      <c r="DJ11" t="s">
        <v>619</v>
      </c>
      <c r="DK11" t="s">
        <v>551</v>
      </c>
      <c r="DL11" t="s">
        <v>529</v>
      </c>
      <c r="DM11" t="s">
        <v>551</v>
      </c>
      <c r="DN11" t="s">
        <v>551</v>
      </c>
      <c r="DO11" t="s">
        <v>604</v>
      </c>
      <c r="DP11" t="s">
        <v>551</v>
      </c>
    </row>
    <row r="12" spans="1:123">
      <c r="A12" s="47" t="e">
        <f ca="1">IF(LEFT(B13,1)="#",IF(LEFT(C13,1)="#",D12,C12),B12)</f>
        <v>#NAME?</v>
      </c>
      <c r="B12" s="43" t="s">
        <v>395</v>
      </c>
      <c r="C12" s="43" t="s">
        <v>396</v>
      </c>
      <c r="D12" s="44" t="s">
        <v>397</v>
      </c>
      <c r="F12" s="59" t="e">
        <f ca="1">IF(LEFT(IF(LEFT(F3, 1) = "#", K3, F3), 1) = "#", "Unallocated Sales", IF(LEFT(F3, 1) = "#", K3, F3))</f>
        <v>#NAME?</v>
      </c>
      <c r="G12" s="43" t="e">
        <f ca="1">IF(LEFT(IF(LEFT(G3, 1) = "#", L3, G3), 1) = "#", 1, IF(LEFT(G3, 1) = "#", L3, G3))</f>
        <v>#NAME?</v>
      </c>
      <c r="H12" s="43" t="e">
        <f ca="1">IF(LEFT(IF(LEFT(H3, 1) = "#", M3, H3), 1) = "#", "Unallocated Sales", IF(LEFT(H3, 1) = "#", M3, H3))</f>
        <v>#NAME?</v>
      </c>
      <c r="I12" s="44" t="e">
        <f ca="1">IF(LEFT(IF(LEFT(I3, 1) = "#", N3, I3), 1) = "#", 1, IF(LEFT(I3, 1) = "#", N3, I3))</f>
        <v>#NAME?</v>
      </c>
      <c r="K12" s="38" t="e">
        <f ca="1">IF(LEFT(F12,1)="#","",F12)</f>
        <v>#NAME?</v>
      </c>
      <c r="L12" s="38" t="e">
        <f t="shared" ref="L12:N17" ca="1" si="10">IF(G12="","",IF(LEFT(G12,1)="#","",G12))</f>
        <v>#NAME?</v>
      </c>
      <c r="M12" s="38" t="e">
        <f ca="1">IF(LEFT(H12,1)="#","",H12)</f>
        <v>#NAME?</v>
      </c>
      <c r="N12" s="38" t="e">
        <f t="shared" ca="1" si="10"/>
        <v>#NAME?</v>
      </c>
      <c r="V12" s="14">
        <v>45716</v>
      </c>
      <c r="W12">
        <v>3588369.1343</v>
      </c>
      <c r="X12">
        <v>409420.848</v>
      </c>
      <c r="Y12">
        <v>442598.62199999997</v>
      </c>
      <c r="Z12">
        <v>468172</v>
      </c>
      <c r="AA12">
        <v>3588369.1343</v>
      </c>
      <c r="AB12">
        <v>142983.13800000001</v>
      </c>
      <c r="AC12">
        <v>156461.48300000001</v>
      </c>
      <c r="AD12">
        <v>164974.71400000001</v>
      </c>
      <c r="AF12" s="14">
        <f t="shared" si="1"/>
        <v>45716</v>
      </c>
      <c r="AG12">
        <f t="shared" si="2"/>
        <v>8.7645002735669184</v>
      </c>
      <c r="AH12">
        <f t="shared" si="3"/>
        <v>8.1075018220458901</v>
      </c>
      <c r="AI12">
        <f t="shared" si="4"/>
        <v>7.6646384967490579</v>
      </c>
      <c r="AJ12">
        <f t="shared" si="5"/>
        <v>25.096449724722085</v>
      </c>
      <c r="AK12">
        <f t="shared" si="6"/>
        <v>22.934520787457959</v>
      </c>
      <c r="AL12">
        <f t="shared" si="7"/>
        <v>21.751025034660767</v>
      </c>
      <c r="AN12" t="s">
        <v>600</v>
      </c>
      <c r="AO12" t="str">
        <f t="shared" si="8"/>
        <v>Melius Research LLC</v>
      </c>
      <c r="AQ12" t="s">
        <v>600</v>
      </c>
      <c r="AR12" t="str">
        <f t="shared" si="9"/>
        <v>Melius Research LLC</v>
      </c>
      <c r="AT12" t="s">
        <v>622</v>
      </c>
      <c r="AU12" t="s">
        <v>551</v>
      </c>
      <c r="AV12" t="s">
        <v>551</v>
      </c>
      <c r="AW12" t="s">
        <v>552</v>
      </c>
      <c r="AX12" t="s">
        <v>551</v>
      </c>
      <c r="AY12" t="s">
        <v>622</v>
      </c>
      <c r="AZ12" t="s">
        <v>551</v>
      </c>
      <c r="BA12" t="s">
        <v>551</v>
      </c>
      <c r="BB12" t="s">
        <v>552</v>
      </c>
      <c r="BC12" t="s">
        <v>551</v>
      </c>
      <c r="BD12" t="s">
        <v>622</v>
      </c>
      <c r="BE12" t="s">
        <v>551</v>
      </c>
      <c r="BF12" t="s">
        <v>551</v>
      </c>
      <c r="BG12" t="s">
        <v>552</v>
      </c>
      <c r="BH12" t="s">
        <v>551</v>
      </c>
      <c r="BI12" t="s">
        <v>622</v>
      </c>
      <c r="BJ12" t="s">
        <v>551</v>
      </c>
      <c r="BK12" t="s">
        <v>551</v>
      </c>
      <c r="BL12" t="s">
        <v>541</v>
      </c>
      <c r="BM12" t="s">
        <v>551</v>
      </c>
      <c r="BN12" t="s">
        <v>558</v>
      </c>
      <c r="BO12" t="s">
        <v>551</v>
      </c>
      <c r="BP12" t="s">
        <v>551</v>
      </c>
      <c r="BQ12" t="s">
        <v>535</v>
      </c>
      <c r="BR12" t="s">
        <v>551</v>
      </c>
      <c r="BS12" t="s">
        <v>600</v>
      </c>
      <c r="BT12">
        <v>25404</v>
      </c>
      <c r="BU12">
        <v>27800</v>
      </c>
      <c r="BV12" t="s">
        <v>541</v>
      </c>
      <c r="BW12" t="s">
        <v>551</v>
      </c>
      <c r="BX12" t="s">
        <v>541</v>
      </c>
      <c r="BY12" t="s">
        <v>551</v>
      </c>
      <c r="BZ12" t="s">
        <v>551</v>
      </c>
      <c r="CA12" t="s">
        <v>529</v>
      </c>
      <c r="CB12" t="s">
        <v>551</v>
      </c>
      <c r="CC12" t="s">
        <v>622</v>
      </c>
      <c r="CD12" t="s">
        <v>551</v>
      </c>
      <c r="CE12" t="s">
        <v>551</v>
      </c>
      <c r="CF12" t="s">
        <v>552</v>
      </c>
      <c r="CG12" t="s">
        <v>551</v>
      </c>
      <c r="CH12" t="s">
        <v>622</v>
      </c>
      <c r="CI12" t="s">
        <v>551</v>
      </c>
      <c r="CJ12" t="s">
        <v>551</v>
      </c>
      <c r="CK12" t="s">
        <v>552</v>
      </c>
      <c r="CL12" t="s">
        <v>551</v>
      </c>
      <c r="CM12" t="s">
        <v>529</v>
      </c>
      <c r="CN12" t="s">
        <v>551</v>
      </c>
      <c r="CO12" t="s">
        <v>551</v>
      </c>
      <c r="CP12" t="s">
        <v>641</v>
      </c>
      <c r="CQ12" t="s">
        <v>551</v>
      </c>
      <c r="CR12" t="s">
        <v>558</v>
      </c>
      <c r="CS12" t="s">
        <v>551</v>
      </c>
      <c r="CT12" t="s">
        <v>551</v>
      </c>
      <c r="CU12" t="s">
        <v>529</v>
      </c>
      <c r="CV12" t="s">
        <v>551</v>
      </c>
      <c r="CW12" t="s">
        <v>555</v>
      </c>
      <c r="CX12" t="s">
        <v>551</v>
      </c>
      <c r="CY12" t="s">
        <v>551</v>
      </c>
      <c r="CZ12" t="s">
        <v>619</v>
      </c>
      <c r="DA12" t="s">
        <v>551</v>
      </c>
      <c r="DB12" t="s">
        <v>541</v>
      </c>
      <c r="DC12" t="s">
        <v>551</v>
      </c>
      <c r="DD12" t="s">
        <v>551</v>
      </c>
      <c r="DE12" t="s">
        <v>541</v>
      </c>
      <c r="DF12" t="s">
        <v>551</v>
      </c>
      <c r="DG12" t="s">
        <v>619</v>
      </c>
      <c r="DH12" t="s">
        <v>551</v>
      </c>
      <c r="DI12" t="s">
        <v>551</v>
      </c>
      <c r="DJ12" t="s">
        <v>555</v>
      </c>
      <c r="DK12" t="s">
        <v>551</v>
      </c>
      <c r="DL12" t="s">
        <v>604</v>
      </c>
      <c r="DM12" t="s">
        <v>551</v>
      </c>
      <c r="DN12" t="s">
        <v>551</v>
      </c>
      <c r="DO12" t="s">
        <v>541</v>
      </c>
      <c r="DP12" t="s">
        <v>551</v>
      </c>
    </row>
    <row r="13" spans="1:123">
      <c r="A13" s="48" t="e">
        <f ca="1">RIGHT(A12, 1)</f>
        <v>#NAME?</v>
      </c>
      <c r="B13" s="49" t="e">
        <f ca="1">_xll.BDP(TICKER &amp; " EQUITY","CASH_AND_ST_INVESTMENTS", "EQY_FUND_RELATIVE_PERIOD", "-0FQ")</f>
        <v>#NAME?</v>
      </c>
      <c r="C13" s="49" t="e">
        <f ca="1">_xll.BDP(TICKER &amp; " EQUITY","CASH_AND_ST_INVESTMENTS", "EQY_FUND_RELATIVE_PERIOD", "-0FS")</f>
        <v>#NAME?</v>
      </c>
      <c r="D13" s="50" t="e">
        <f ca="1">_xll.BDP(TICKER &amp; " EQUITY","CASH_AND_ST_INVESTMENTS", "EQY_FUND_RELATIVE_PERIOD", "-0FY")</f>
        <v>#NAME?</v>
      </c>
      <c r="F13" s="52" t="str">
        <f>IF(IF(F4 = "", K4, F4) = "", "", IF(F4 = "", K4, F4))</f>
        <v>Services</v>
      </c>
      <c r="G13" s="38">
        <f t="shared" ref="G13:I19" si="11">IF(IF(G4 = "", L4, G4) = "", "", IF(G4 = "", L4, G4))</f>
        <v>78129</v>
      </c>
      <c r="H13" s="38" t="str">
        <f>IF(IF(H4 = "", M4, H4) = "", "", IF(H4 = "", M4, H4))</f>
        <v>Europe</v>
      </c>
      <c r="I13" s="53">
        <f t="shared" si="11"/>
        <v>95118</v>
      </c>
      <c r="K13" s="38" t="str">
        <f>IF(F13="","",F13)</f>
        <v>Services</v>
      </c>
      <c r="L13" s="38">
        <f t="shared" si="10"/>
        <v>78129</v>
      </c>
      <c r="M13" s="38" t="str">
        <f>IF(H13="","",H13)</f>
        <v>Europe</v>
      </c>
      <c r="N13" s="38">
        <f t="shared" si="10"/>
        <v>95118</v>
      </c>
      <c r="V13" s="14">
        <v>45709</v>
      </c>
      <c r="W13">
        <v>3644101.0252</v>
      </c>
      <c r="X13">
        <v>409336.68199999997</v>
      </c>
      <c r="Y13">
        <v>442156.326</v>
      </c>
      <c r="Z13">
        <v>467894.59299999999</v>
      </c>
      <c r="AA13">
        <v>3644101.0252</v>
      </c>
      <c r="AB13">
        <v>143404.46400000001</v>
      </c>
      <c r="AC13">
        <v>156673.821</v>
      </c>
      <c r="AD13">
        <v>164708.5</v>
      </c>
      <c r="AF13" s="14">
        <f t="shared" si="1"/>
        <v>45709</v>
      </c>
      <c r="AG13">
        <f t="shared" si="2"/>
        <v>8.9024541054935327</v>
      </c>
      <c r="AH13">
        <f t="shared" si="3"/>
        <v>8.2416575562010621</v>
      </c>
      <c r="AI13">
        <f t="shared" si="4"/>
        <v>7.7882947991236993</v>
      </c>
      <c r="AJ13">
        <f t="shared" si="5"/>
        <v>25.411349992563689</v>
      </c>
      <c r="AK13">
        <f t="shared" si="6"/>
        <v>23.259157158106206</v>
      </c>
      <c r="AL13">
        <f t="shared" si="7"/>
        <v>22.124547459299308</v>
      </c>
      <c r="AN13" t="s">
        <v>552</v>
      </c>
      <c r="AO13" t="str">
        <f t="shared" si="8"/>
        <v>Raymond James</v>
      </c>
      <c r="AQ13" t="s">
        <v>552</v>
      </c>
      <c r="AR13" t="str">
        <f t="shared" si="9"/>
        <v>Raymond James</v>
      </c>
      <c r="AT13" t="s">
        <v>610</v>
      </c>
      <c r="AU13" t="s">
        <v>551</v>
      </c>
      <c r="AV13" t="s">
        <v>551</v>
      </c>
      <c r="AW13" t="s">
        <v>541</v>
      </c>
      <c r="AX13" t="s">
        <v>551</v>
      </c>
      <c r="AY13" t="s">
        <v>610</v>
      </c>
      <c r="AZ13" t="s">
        <v>551</v>
      </c>
      <c r="BA13" t="s">
        <v>551</v>
      </c>
      <c r="BB13" t="s">
        <v>541</v>
      </c>
      <c r="BC13" t="s">
        <v>551</v>
      </c>
      <c r="BD13" t="s">
        <v>610</v>
      </c>
      <c r="BE13" t="s">
        <v>551</v>
      </c>
      <c r="BF13" t="s">
        <v>551</v>
      </c>
      <c r="BG13" t="s">
        <v>541</v>
      </c>
      <c r="BH13" t="s">
        <v>551</v>
      </c>
      <c r="BI13" t="s">
        <v>558</v>
      </c>
      <c r="BJ13" t="s">
        <v>551</v>
      </c>
      <c r="BK13" t="s">
        <v>551</v>
      </c>
      <c r="BL13" t="s">
        <v>641</v>
      </c>
      <c r="BM13" t="s">
        <v>551</v>
      </c>
      <c r="BN13" t="s">
        <v>600</v>
      </c>
      <c r="BO13">
        <v>27496</v>
      </c>
      <c r="BP13">
        <v>29906</v>
      </c>
      <c r="BQ13" t="s">
        <v>604</v>
      </c>
      <c r="BR13" t="s">
        <v>551</v>
      </c>
      <c r="BS13" t="s">
        <v>552</v>
      </c>
      <c r="BT13" t="s">
        <v>551</v>
      </c>
      <c r="BU13" t="s">
        <v>551</v>
      </c>
      <c r="BV13" t="s">
        <v>641</v>
      </c>
      <c r="BW13" t="s">
        <v>551</v>
      </c>
      <c r="BX13" t="s">
        <v>641</v>
      </c>
      <c r="BY13" t="s">
        <v>551</v>
      </c>
      <c r="BZ13" t="s">
        <v>551</v>
      </c>
      <c r="CA13" t="s">
        <v>604</v>
      </c>
      <c r="CB13" t="s">
        <v>551</v>
      </c>
      <c r="CC13" t="s">
        <v>610</v>
      </c>
      <c r="CD13" t="s">
        <v>551</v>
      </c>
      <c r="CE13" t="s">
        <v>551</v>
      </c>
      <c r="CF13" t="s">
        <v>541</v>
      </c>
      <c r="CG13" t="s">
        <v>551</v>
      </c>
      <c r="CH13" t="s">
        <v>610</v>
      </c>
      <c r="CI13" t="s">
        <v>551</v>
      </c>
      <c r="CJ13" t="s">
        <v>551</v>
      </c>
      <c r="CK13" t="s">
        <v>541</v>
      </c>
      <c r="CL13" t="s">
        <v>551</v>
      </c>
      <c r="CM13" t="s">
        <v>604</v>
      </c>
      <c r="CN13" t="s">
        <v>551</v>
      </c>
      <c r="CO13" t="s">
        <v>551</v>
      </c>
      <c r="CP13" t="s">
        <v>600</v>
      </c>
      <c r="CQ13">
        <v>2.83</v>
      </c>
      <c r="CR13" t="s">
        <v>529</v>
      </c>
      <c r="CS13" t="s">
        <v>551</v>
      </c>
      <c r="CT13" t="s">
        <v>551</v>
      </c>
      <c r="CU13" t="s">
        <v>604</v>
      </c>
      <c r="CV13" t="s">
        <v>551</v>
      </c>
      <c r="CW13" t="s">
        <v>619</v>
      </c>
      <c r="CX13" t="s">
        <v>551</v>
      </c>
      <c r="CY13" t="s">
        <v>551</v>
      </c>
      <c r="CZ13" t="s">
        <v>552</v>
      </c>
      <c r="DA13" t="s">
        <v>551</v>
      </c>
      <c r="DB13" t="s">
        <v>555</v>
      </c>
      <c r="DC13" t="s">
        <v>551</v>
      </c>
      <c r="DD13" t="s">
        <v>551</v>
      </c>
      <c r="DE13" t="s">
        <v>555</v>
      </c>
      <c r="DF13" t="s">
        <v>551</v>
      </c>
      <c r="DG13" t="s">
        <v>555</v>
      </c>
      <c r="DH13" t="s">
        <v>551</v>
      </c>
      <c r="DI13" t="s">
        <v>551</v>
      </c>
      <c r="DL13" t="s">
        <v>541</v>
      </c>
      <c r="DM13" t="s">
        <v>551</v>
      </c>
      <c r="DN13" t="s">
        <v>551</v>
      </c>
      <c r="DO13" t="s">
        <v>612</v>
      </c>
      <c r="DP13" t="s">
        <v>551</v>
      </c>
    </row>
    <row r="14" spans="1:123">
      <c r="C14" s="51" t="e">
        <f>OverviewValRatioPeriod</f>
        <v>#REF!</v>
      </c>
      <c r="D14" s="41" t="e">
        <f>VLOOKUP(C14,C15:D17, 2, FALSE)</f>
        <v>#REF!</v>
      </c>
      <c r="E14" s="41" t="e">
        <f>VLOOKUP(D14,D15:E17, 2, FALSE)</f>
        <v>#REF!</v>
      </c>
      <c r="F14" s="52" t="str">
        <f t="shared" ref="F14:F19" si="12">IF(IF(F5 = "", K5, F5) = "", "", IF(F5 = "", K5, F5))</f>
        <v/>
      </c>
      <c r="G14" s="38" t="str">
        <f t="shared" si="11"/>
        <v/>
      </c>
      <c r="H14" s="38" t="str">
        <f t="shared" ref="H14:H19" si="13">IF(IF(H5 = "", M5, H5) = "", "", IF(H5 = "", M5, H5))</f>
        <v>Greater China</v>
      </c>
      <c r="I14" s="53">
        <f t="shared" si="11"/>
        <v>74200</v>
      </c>
      <c r="K14" s="38" t="str">
        <f t="shared" ref="K14:M17" si="14">IF(F14="","",F14)</f>
        <v/>
      </c>
      <c r="L14" s="38" t="str">
        <f t="shared" si="10"/>
        <v/>
      </c>
      <c r="M14" s="38" t="str">
        <f t="shared" si="14"/>
        <v>Greater China</v>
      </c>
      <c r="N14" s="38">
        <f t="shared" si="10"/>
        <v>74200</v>
      </c>
      <c r="V14" s="14">
        <v>45702</v>
      </c>
      <c r="W14">
        <v>3629830.0558000002</v>
      </c>
      <c r="X14">
        <v>409835.31300000002</v>
      </c>
      <c r="Y14">
        <v>441910.55300000001</v>
      </c>
      <c r="Z14">
        <v>468282.96299999999</v>
      </c>
      <c r="AA14">
        <v>3629830.0558000002</v>
      </c>
      <c r="AB14">
        <v>143392.03200000001</v>
      </c>
      <c r="AC14">
        <v>155870.73300000001</v>
      </c>
      <c r="AD14">
        <v>164407.217</v>
      </c>
      <c r="AF14" s="14">
        <f t="shared" si="1"/>
        <v>45702</v>
      </c>
      <c r="AG14">
        <f t="shared" si="2"/>
        <v>8.8568015997196419</v>
      </c>
      <c r="AH14">
        <f t="shared" si="3"/>
        <v>8.2139474406260682</v>
      </c>
      <c r="AI14">
        <f t="shared" si="4"/>
        <v>7.7513604862878607</v>
      </c>
      <c r="AJ14">
        <f t="shared" si="5"/>
        <v>25.314028995697612</v>
      </c>
      <c r="AK14">
        <f t="shared" si="6"/>
        <v>23.287438160696915</v>
      </c>
      <c r="AL14">
        <f t="shared" si="7"/>
        <v>22.078289031557539</v>
      </c>
      <c r="AN14" t="s">
        <v>541</v>
      </c>
      <c r="AO14" t="str">
        <f t="shared" si="8"/>
        <v>KeyBanc Capital Markets</v>
      </c>
      <c r="AQ14" t="s">
        <v>541</v>
      </c>
      <c r="AR14" t="str">
        <f t="shared" si="9"/>
        <v>KeyBanc Capital Markets</v>
      </c>
      <c r="AT14" t="s">
        <v>558</v>
      </c>
      <c r="AU14" t="s">
        <v>551</v>
      </c>
      <c r="AV14" t="s">
        <v>551</v>
      </c>
      <c r="AW14" t="s">
        <v>641</v>
      </c>
      <c r="AX14" t="s">
        <v>551</v>
      </c>
      <c r="AY14" t="s">
        <v>558</v>
      </c>
      <c r="AZ14" t="s">
        <v>551</v>
      </c>
      <c r="BA14" t="s">
        <v>551</v>
      </c>
      <c r="BB14" t="s">
        <v>641</v>
      </c>
      <c r="BC14" t="s">
        <v>551</v>
      </c>
      <c r="BD14" t="s">
        <v>558</v>
      </c>
      <c r="BE14" t="s">
        <v>551</v>
      </c>
      <c r="BF14" t="s">
        <v>551</v>
      </c>
      <c r="BG14" t="s">
        <v>641</v>
      </c>
      <c r="BH14" t="s">
        <v>551</v>
      </c>
      <c r="BI14" t="s">
        <v>600</v>
      </c>
      <c r="BJ14">
        <v>25404</v>
      </c>
      <c r="BK14">
        <v>27800</v>
      </c>
      <c r="BL14" t="s">
        <v>612</v>
      </c>
      <c r="BM14" t="s">
        <v>551</v>
      </c>
      <c r="BN14" t="s">
        <v>541</v>
      </c>
      <c r="BO14" t="s">
        <v>551</v>
      </c>
      <c r="BP14" t="s">
        <v>551</v>
      </c>
      <c r="BQ14" t="s">
        <v>541</v>
      </c>
      <c r="BR14" t="s">
        <v>551</v>
      </c>
      <c r="BS14" t="s">
        <v>541</v>
      </c>
      <c r="BT14" t="s">
        <v>551</v>
      </c>
      <c r="BU14" t="s">
        <v>551</v>
      </c>
      <c r="BV14" t="s">
        <v>612</v>
      </c>
      <c r="BW14" t="s">
        <v>551</v>
      </c>
      <c r="BX14" t="s">
        <v>612</v>
      </c>
      <c r="BY14" t="s">
        <v>551</v>
      </c>
      <c r="BZ14" t="s">
        <v>551</v>
      </c>
      <c r="CA14" t="s">
        <v>606</v>
      </c>
      <c r="CB14">
        <v>-3325</v>
      </c>
      <c r="CC14" t="s">
        <v>558</v>
      </c>
      <c r="CD14" t="s">
        <v>551</v>
      </c>
      <c r="CE14" t="s">
        <v>551</v>
      </c>
      <c r="CF14" t="s">
        <v>641</v>
      </c>
      <c r="CG14" t="s">
        <v>551</v>
      </c>
      <c r="CH14" t="s">
        <v>558</v>
      </c>
      <c r="CI14" t="s">
        <v>551</v>
      </c>
      <c r="CJ14" t="s">
        <v>551</v>
      </c>
      <c r="CK14" t="s">
        <v>641</v>
      </c>
      <c r="CL14" t="s">
        <v>551</v>
      </c>
      <c r="CM14" t="s">
        <v>541</v>
      </c>
      <c r="CN14" t="s">
        <v>551</v>
      </c>
      <c r="CO14" t="s">
        <v>551</v>
      </c>
      <c r="CR14" t="s">
        <v>604</v>
      </c>
      <c r="CS14" t="s">
        <v>551</v>
      </c>
      <c r="CT14" t="s">
        <v>551</v>
      </c>
      <c r="CU14" t="s">
        <v>541</v>
      </c>
      <c r="CV14" t="s">
        <v>551</v>
      </c>
      <c r="CW14" t="s">
        <v>552</v>
      </c>
      <c r="CX14" t="s">
        <v>551</v>
      </c>
      <c r="CY14" t="s">
        <v>551</v>
      </c>
      <c r="CZ14" t="s">
        <v>554</v>
      </c>
      <c r="DA14">
        <v>29.13</v>
      </c>
      <c r="DB14" t="s">
        <v>619</v>
      </c>
      <c r="DC14" t="s">
        <v>551</v>
      </c>
      <c r="DD14" t="s">
        <v>551</v>
      </c>
      <c r="DE14" t="s">
        <v>619</v>
      </c>
      <c r="DF14" t="s">
        <v>551</v>
      </c>
      <c r="DL14" t="s">
        <v>612</v>
      </c>
      <c r="DM14" t="s">
        <v>551</v>
      </c>
      <c r="DN14" t="s">
        <v>551</v>
      </c>
      <c r="DO14" t="s">
        <v>641</v>
      </c>
      <c r="DP14" t="s">
        <v>551</v>
      </c>
    </row>
    <row r="15" spans="1:123">
      <c r="A15" s="39" t="s">
        <v>500</v>
      </c>
      <c r="B15" s="61" t="e">
        <f>VLOOKUP(B16,$D$15:$E$17,2,0)</f>
        <v>#REF!</v>
      </c>
      <c r="C15" s="52" t="s">
        <v>404</v>
      </c>
      <c r="D15" s="53" t="s">
        <v>543</v>
      </c>
      <c r="E15" s="38" t="s">
        <v>543</v>
      </c>
      <c r="F15" s="52" t="str">
        <f t="shared" si="12"/>
        <v/>
      </c>
      <c r="G15" s="38" t="str">
        <f t="shared" si="11"/>
        <v/>
      </c>
      <c r="H15" s="38" t="str">
        <f t="shared" si="13"/>
        <v>Rest of Asia Pacific</v>
      </c>
      <c r="I15" s="53">
        <f t="shared" si="11"/>
        <v>29375</v>
      </c>
      <c r="K15" s="38" t="str">
        <f t="shared" si="14"/>
        <v/>
      </c>
      <c r="L15" s="38" t="str">
        <f t="shared" si="10"/>
        <v/>
      </c>
      <c r="M15" s="38" t="str">
        <f t="shared" si="14"/>
        <v>Rest of Asia Pacific</v>
      </c>
      <c r="N15" s="38">
        <f t="shared" si="10"/>
        <v>29375</v>
      </c>
      <c r="V15" s="14">
        <v>45695</v>
      </c>
      <c r="W15">
        <v>3374905.477</v>
      </c>
      <c r="X15">
        <v>410010.40399999998</v>
      </c>
      <c r="Y15">
        <v>441854.022</v>
      </c>
      <c r="Z15">
        <v>468211.185</v>
      </c>
      <c r="AA15">
        <v>3374905.477</v>
      </c>
      <c r="AB15">
        <v>143132.48300000001</v>
      </c>
      <c r="AC15">
        <v>155530.75</v>
      </c>
      <c r="AD15">
        <v>164404.95699999999</v>
      </c>
      <c r="AF15" s="14">
        <f t="shared" si="1"/>
        <v>45695</v>
      </c>
      <c r="AG15">
        <f t="shared" si="2"/>
        <v>8.2312678997287101</v>
      </c>
      <c r="AH15">
        <f t="shared" si="3"/>
        <v>7.6380553507782709</v>
      </c>
      <c r="AI15">
        <f t="shared" si="4"/>
        <v>7.2080838414827699</v>
      </c>
      <c r="AJ15">
        <f t="shared" si="5"/>
        <v>23.578892828960424</v>
      </c>
      <c r="AK15">
        <f t="shared" si="6"/>
        <v>21.699281183945939</v>
      </c>
      <c r="AL15">
        <f t="shared" si="7"/>
        <v>20.52800316112123</v>
      </c>
      <c r="AN15" t="s">
        <v>553</v>
      </c>
      <c r="AO15" t="str">
        <f t="shared" si="8"/>
        <v>Jefferies</v>
      </c>
      <c r="AQ15" t="s">
        <v>553</v>
      </c>
      <c r="AR15" t="str">
        <f t="shared" si="9"/>
        <v>Jefferies</v>
      </c>
      <c r="AT15" t="s">
        <v>600</v>
      </c>
      <c r="AU15">
        <v>1.41</v>
      </c>
      <c r="AV15">
        <v>1.56</v>
      </c>
      <c r="AW15" t="s">
        <v>612</v>
      </c>
      <c r="AX15" t="s">
        <v>551</v>
      </c>
      <c r="AY15" t="s">
        <v>600</v>
      </c>
      <c r="AZ15">
        <v>1.41</v>
      </c>
      <c r="BA15">
        <v>1.56</v>
      </c>
      <c r="BB15" t="s">
        <v>612</v>
      </c>
      <c r="BC15" t="s">
        <v>551</v>
      </c>
      <c r="BD15" t="s">
        <v>600</v>
      </c>
      <c r="BE15">
        <v>88459</v>
      </c>
      <c r="BF15">
        <v>95628</v>
      </c>
      <c r="BG15" t="s">
        <v>612</v>
      </c>
      <c r="BH15" t="s">
        <v>551</v>
      </c>
      <c r="BI15" t="s">
        <v>552</v>
      </c>
      <c r="BJ15" t="s">
        <v>551</v>
      </c>
      <c r="BK15" t="s">
        <v>551</v>
      </c>
      <c r="BL15" t="s">
        <v>529</v>
      </c>
      <c r="BM15" t="s">
        <v>551</v>
      </c>
      <c r="BN15" t="s">
        <v>641</v>
      </c>
      <c r="BO15" t="s">
        <v>551</v>
      </c>
      <c r="BP15" t="s">
        <v>551</v>
      </c>
      <c r="BQ15" t="s">
        <v>612</v>
      </c>
      <c r="BR15" t="s">
        <v>551</v>
      </c>
      <c r="BS15" t="s">
        <v>553</v>
      </c>
      <c r="BT15" t="s">
        <v>551</v>
      </c>
      <c r="BU15" t="s">
        <v>551</v>
      </c>
      <c r="BV15" t="s">
        <v>529</v>
      </c>
      <c r="BW15" t="s">
        <v>551</v>
      </c>
      <c r="BX15" t="s">
        <v>529</v>
      </c>
      <c r="BY15" t="s">
        <v>551</v>
      </c>
      <c r="BZ15" t="s">
        <v>551</v>
      </c>
      <c r="CA15" t="s">
        <v>541</v>
      </c>
      <c r="CB15" t="s">
        <v>551</v>
      </c>
      <c r="CC15" t="s">
        <v>600</v>
      </c>
      <c r="CD15">
        <v>21093</v>
      </c>
      <c r="CE15">
        <v>23102</v>
      </c>
      <c r="CF15" t="s">
        <v>612</v>
      </c>
      <c r="CG15" t="s">
        <v>551</v>
      </c>
      <c r="CH15" t="s">
        <v>600</v>
      </c>
      <c r="CI15">
        <v>21093</v>
      </c>
      <c r="CJ15">
        <v>23102</v>
      </c>
      <c r="CK15" t="s">
        <v>612</v>
      </c>
      <c r="CL15" t="s">
        <v>551</v>
      </c>
      <c r="CM15" t="s">
        <v>621</v>
      </c>
      <c r="CN15">
        <v>1.4</v>
      </c>
      <c r="CO15">
        <v>2.2000000000000002</v>
      </c>
      <c r="CR15" t="s">
        <v>541</v>
      </c>
      <c r="CS15" t="s">
        <v>551</v>
      </c>
      <c r="CT15" t="s">
        <v>551</v>
      </c>
      <c r="CU15" t="s">
        <v>642</v>
      </c>
      <c r="CV15" t="s">
        <v>551</v>
      </c>
      <c r="CW15" t="s">
        <v>554</v>
      </c>
      <c r="CX15">
        <v>25.46</v>
      </c>
      <c r="CY15">
        <v>26.86</v>
      </c>
      <c r="DB15" t="s">
        <v>552</v>
      </c>
      <c r="DC15" t="s">
        <v>551</v>
      </c>
      <c r="DD15" t="s">
        <v>551</v>
      </c>
      <c r="DE15" t="s">
        <v>552</v>
      </c>
      <c r="DF15" t="s">
        <v>551</v>
      </c>
      <c r="DL15" t="s">
        <v>641</v>
      </c>
      <c r="DM15" t="s">
        <v>551</v>
      </c>
      <c r="DN15" t="s">
        <v>551</v>
      </c>
      <c r="DO15" t="s">
        <v>619</v>
      </c>
      <c r="DP15" t="s">
        <v>551</v>
      </c>
    </row>
    <row r="16" spans="1:123">
      <c r="A16" s="41" t="e">
        <f>FinancialsPeriod</f>
        <v>#REF!</v>
      </c>
      <c r="B16" s="41" t="e">
        <f>VLOOKUP(A16,A17:B19, 2, FALSE)</f>
        <v>#REF!</v>
      </c>
      <c r="C16" s="52" t="s">
        <v>405</v>
      </c>
      <c r="D16" s="53" t="s">
        <v>544</v>
      </c>
      <c r="E16" s="38" t="s">
        <v>544</v>
      </c>
      <c r="F16" s="52" t="str">
        <f t="shared" si="12"/>
        <v/>
      </c>
      <c r="G16" s="38" t="str">
        <f t="shared" si="11"/>
        <v/>
      </c>
      <c r="H16" s="38" t="str">
        <f t="shared" si="13"/>
        <v>Japan</v>
      </c>
      <c r="I16" s="53">
        <f t="shared" si="11"/>
        <v>25977</v>
      </c>
      <c r="K16" s="38" t="str">
        <f t="shared" si="14"/>
        <v/>
      </c>
      <c r="L16" s="38" t="str">
        <f t="shared" si="10"/>
        <v/>
      </c>
      <c r="M16" s="38" t="str">
        <f t="shared" si="14"/>
        <v>Japan</v>
      </c>
      <c r="N16" s="38">
        <f t="shared" si="10"/>
        <v>25977</v>
      </c>
      <c r="V16" s="14">
        <v>45688</v>
      </c>
      <c r="W16">
        <v>3500640.2280000001</v>
      </c>
      <c r="X16">
        <v>409700.326</v>
      </c>
      <c r="Y16">
        <v>440976.73300000001</v>
      </c>
      <c r="Z16">
        <v>468412.26899999997</v>
      </c>
      <c r="AA16">
        <v>3500640.2280000001</v>
      </c>
      <c r="AB16">
        <v>143165.75</v>
      </c>
      <c r="AC16">
        <v>155391.111</v>
      </c>
      <c r="AD16">
        <v>164995.818</v>
      </c>
      <c r="AF16" s="14">
        <f t="shared" si="1"/>
        <v>45688</v>
      </c>
      <c r="AG16">
        <f t="shared" si="2"/>
        <v>8.5443920979452681</v>
      </c>
      <c r="AH16">
        <f t="shared" si="3"/>
        <v>7.938378526651201</v>
      </c>
      <c r="AI16">
        <f t="shared" si="4"/>
        <v>7.4734170295611966</v>
      </c>
      <c r="AJ16">
        <f t="shared" si="5"/>
        <v>24.45165989770598</v>
      </c>
      <c r="AK16">
        <f t="shared" si="6"/>
        <v>22.527931008872187</v>
      </c>
      <c r="AL16">
        <f t="shared" si="7"/>
        <v>21.216539124646179</v>
      </c>
      <c r="AN16" t="s">
        <v>641</v>
      </c>
      <c r="AO16" t="str">
        <f t="shared" si="8"/>
        <v>Maxim Group LLC</v>
      </c>
      <c r="AQ16" t="s">
        <v>641</v>
      </c>
      <c r="AR16" t="str">
        <f t="shared" si="9"/>
        <v>Maxim Group LLC</v>
      </c>
      <c r="AT16" t="s">
        <v>552</v>
      </c>
      <c r="AU16" t="s">
        <v>551</v>
      </c>
      <c r="AV16" t="s">
        <v>551</v>
      </c>
      <c r="AW16" t="s">
        <v>529</v>
      </c>
      <c r="AX16" t="s">
        <v>551</v>
      </c>
      <c r="AY16" t="s">
        <v>552</v>
      </c>
      <c r="AZ16" t="s">
        <v>551</v>
      </c>
      <c r="BA16" t="s">
        <v>551</v>
      </c>
      <c r="BB16" t="s">
        <v>529</v>
      </c>
      <c r="BC16" t="s">
        <v>551</v>
      </c>
      <c r="BD16" t="s">
        <v>552</v>
      </c>
      <c r="BE16" t="s">
        <v>551</v>
      </c>
      <c r="BF16" t="s">
        <v>551</v>
      </c>
      <c r="BG16" t="s">
        <v>529</v>
      </c>
      <c r="BH16" t="s">
        <v>551</v>
      </c>
      <c r="BI16" t="s">
        <v>541</v>
      </c>
      <c r="BJ16" t="s">
        <v>551</v>
      </c>
      <c r="BK16" t="s">
        <v>551</v>
      </c>
      <c r="BL16" t="s">
        <v>604</v>
      </c>
      <c r="BM16" t="s">
        <v>551</v>
      </c>
      <c r="BN16" t="s">
        <v>612</v>
      </c>
      <c r="BO16" t="s">
        <v>551</v>
      </c>
      <c r="BP16" t="s">
        <v>551</v>
      </c>
      <c r="BQ16" t="s">
        <v>555</v>
      </c>
      <c r="BR16" t="s">
        <v>551</v>
      </c>
      <c r="BS16" t="s">
        <v>641</v>
      </c>
      <c r="BT16" t="s">
        <v>551</v>
      </c>
      <c r="BU16" t="s">
        <v>551</v>
      </c>
      <c r="BV16" t="s">
        <v>604</v>
      </c>
      <c r="BW16" t="s">
        <v>551</v>
      </c>
      <c r="BX16" t="s">
        <v>604</v>
      </c>
      <c r="BY16" t="s">
        <v>551</v>
      </c>
      <c r="BZ16" t="s">
        <v>551</v>
      </c>
      <c r="CA16" t="s">
        <v>612</v>
      </c>
      <c r="CB16" t="s">
        <v>551</v>
      </c>
      <c r="CC16" t="s">
        <v>552</v>
      </c>
      <c r="CD16" t="s">
        <v>551</v>
      </c>
      <c r="CE16" t="s">
        <v>551</v>
      </c>
      <c r="CF16" t="s">
        <v>529</v>
      </c>
      <c r="CG16" t="s">
        <v>551</v>
      </c>
      <c r="CH16" t="s">
        <v>552</v>
      </c>
      <c r="CI16" t="s">
        <v>551</v>
      </c>
      <c r="CJ16" t="s">
        <v>551</v>
      </c>
      <c r="CK16" t="s">
        <v>529</v>
      </c>
      <c r="CL16" t="s">
        <v>551</v>
      </c>
      <c r="CM16" t="s">
        <v>641</v>
      </c>
      <c r="CN16" t="s">
        <v>551</v>
      </c>
      <c r="CO16" t="s">
        <v>551</v>
      </c>
      <c r="CR16" t="s">
        <v>621</v>
      </c>
      <c r="CS16">
        <v>0.26</v>
      </c>
      <c r="CT16">
        <v>0.27</v>
      </c>
      <c r="CU16" t="s">
        <v>612</v>
      </c>
      <c r="CV16" t="s">
        <v>551</v>
      </c>
      <c r="DB16" t="s">
        <v>642</v>
      </c>
      <c r="DC16" t="s">
        <v>551</v>
      </c>
      <c r="DD16" t="s">
        <v>551</v>
      </c>
      <c r="DE16" t="s">
        <v>642</v>
      </c>
      <c r="DF16" t="s">
        <v>551</v>
      </c>
      <c r="DL16" t="s">
        <v>619</v>
      </c>
      <c r="DM16" t="s">
        <v>551</v>
      </c>
      <c r="DN16" t="s">
        <v>551</v>
      </c>
      <c r="DO16" t="s">
        <v>552</v>
      </c>
      <c r="DP16" t="s">
        <v>551</v>
      </c>
    </row>
    <row r="17" spans="1:120">
      <c r="A17" s="38" t="s">
        <v>404</v>
      </c>
      <c r="B17" s="38" t="s">
        <v>543</v>
      </c>
      <c r="C17" s="54" t="s">
        <v>406</v>
      </c>
      <c r="D17" s="50" t="s">
        <v>537</v>
      </c>
      <c r="E17" s="38" t="s">
        <v>557</v>
      </c>
      <c r="F17" s="52" t="str">
        <f t="shared" si="12"/>
        <v/>
      </c>
      <c r="G17" s="38" t="str">
        <f t="shared" si="11"/>
        <v/>
      </c>
      <c r="H17" s="38" t="str">
        <f t="shared" si="13"/>
        <v/>
      </c>
      <c r="I17" s="53" t="str">
        <f t="shared" si="11"/>
        <v/>
      </c>
      <c r="K17" s="38" t="str">
        <f t="shared" si="14"/>
        <v/>
      </c>
      <c r="L17" s="38" t="str">
        <f t="shared" si="10"/>
        <v/>
      </c>
      <c r="M17" s="38" t="str">
        <f t="shared" si="14"/>
        <v/>
      </c>
      <c r="N17" s="38" t="str">
        <f t="shared" si="10"/>
        <v/>
      </c>
      <c r="V17" s="14">
        <v>45681</v>
      </c>
      <c r="W17">
        <v>3305568.5696999999</v>
      </c>
      <c r="X17">
        <v>412883.022</v>
      </c>
      <c r="Y17">
        <v>444718.48800000001</v>
      </c>
      <c r="Z17">
        <v>470432.64</v>
      </c>
      <c r="AA17">
        <v>3305568.5696999999</v>
      </c>
      <c r="AB17">
        <v>144121.60699999999</v>
      </c>
      <c r="AC17">
        <v>156753.111</v>
      </c>
      <c r="AD17">
        <v>165059.73699999999</v>
      </c>
      <c r="AF17" s="14">
        <f t="shared" si="1"/>
        <v>45681</v>
      </c>
      <c r="AG17">
        <f t="shared" si="2"/>
        <v>8.0060656252898674</v>
      </c>
      <c r="AH17">
        <f t="shared" si="3"/>
        <v>7.4329461420996727</v>
      </c>
      <c r="AI17">
        <f t="shared" si="4"/>
        <v>7.0266565043190878</v>
      </c>
      <c r="AJ17">
        <f t="shared" si="5"/>
        <v>22.935968023864735</v>
      </c>
      <c r="AK17">
        <f t="shared" si="6"/>
        <v>21.087738218477845</v>
      </c>
      <c r="AL17">
        <f t="shared" si="7"/>
        <v>20.026498465219291</v>
      </c>
      <c r="AN17" t="s">
        <v>612</v>
      </c>
      <c r="AO17" t="str">
        <f t="shared" si="8"/>
        <v>JP Morgan</v>
      </c>
      <c r="AQ17" t="s">
        <v>612</v>
      </c>
      <c r="AR17" t="str">
        <f t="shared" si="9"/>
        <v>JP Morgan</v>
      </c>
      <c r="AT17" t="s">
        <v>541</v>
      </c>
      <c r="AU17" t="s">
        <v>551</v>
      </c>
      <c r="AV17" t="s">
        <v>551</v>
      </c>
      <c r="AW17" t="s">
        <v>604</v>
      </c>
      <c r="AX17" t="s">
        <v>551</v>
      </c>
      <c r="AY17" t="s">
        <v>541</v>
      </c>
      <c r="AZ17" t="s">
        <v>551</v>
      </c>
      <c r="BA17" t="s">
        <v>551</v>
      </c>
      <c r="BB17" t="s">
        <v>604</v>
      </c>
      <c r="BC17" t="s">
        <v>551</v>
      </c>
      <c r="BD17" t="s">
        <v>541</v>
      </c>
      <c r="BE17" t="s">
        <v>551</v>
      </c>
      <c r="BF17" t="s">
        <v>551</v>
      </c>
      <c r="BG17" t="s">
        <v>604</v>
      </c>
      <c r="BH17" t="s">
        <v>551</v>
      </c>
      <c r="BI17" t="s">
        <v>553</v>
      </c>
      <c r="BJ17" t="s">
        <v>551</v>
      </c>
      <c r="BK17" t="s">
        <v>551</v>
      </c>
      <c r="BL17" t="s">
        <v>606</v>
      </c>
      <c r="BM17">
        <v>44193</v>
      </c>
      <c r="BN17" t="s">
        <v>529</v>
      </c>
      <c r="BO17" t="s">
        <v>551</v>
      </c>
      <c r="BP17" t="s">
        <v>551</v>
      </c>
      <c r="BQ17" t="s">
        <v>641</v>
      </c>
      <c r="BR17" t="s">
        <v>551</v>
      </c>
      <c r="BS17" t="s">
        <v>612</v>
      </c>
      <c r="BT17" t="s">
        <v>551</v>
      </c>
      <c r="BU17" t="s">
        <v>551</v>
      </c>
      <c r="BV17" t="s">
        <v>624</v>
      </c>
      <c r="BW17" t="s">
        <v>551</v>
      </c>
      <c r="BX17" t="s">
        <v>606</v>
      </c>
      <c r="BY17">
        <v>-8028</v>
      </c>
      <c r="BZ17">
        <v>-10465</v>
      </c>
      <c r="CA17" t="s">
        <v>555</v>
      </c>
      <c r="CB17" t="s">
        <v>551</v>
      </c>
      <c r="CC17" t="s">
        <v>541</v>
      </c>
      <c r="CD17" t="s">
        <v>551</v>
      </c>
      <c r="CE17" t="s">
        <v>551</v>
      </c>
      <c r="CF17" t="s">
        <v>604</v>
      </c>
      <c r="CG17" t="s">
        <v>551</v>
      </c>
      <c r="CH17" t="s">
        <v>541</v>
      </c>
      <c r="CI17" t="s">
        <v>551</v>
      </c>
      <c r="CJ17" t="s">
        <v>551</v>
      </c>
      <c r="CK17" t="s">
        <v>604</v>
      </c>
      <c r="CL17" t="s">
        <v>551</v>
      </c>
      <c r="CR17" t="s">
        <v>642</v>
      </c>
      <c r="CS17" t="s">
        <v>551</v>
      </c>
      <c r="CT17" t="s">
        <v>551</v>
      </c>
      <c r="CU17" t="s">
        <v>555</v>
      </c>
      <c r="CV17" t="s">
        <v>551</v>
      </c>
      <c r="DB17" t="s">
        <v>628</v>
      </c>
      <c r="DC17">
        <v>107.74</v>
      </c>
      <c r="DD17">
        <v>112.4</v>
      </c>
      <c r="DE17" t="s">
        <v>633</v>
      </c>
      <c r="DF17" t="s">
        <v>551</v>
      </c>
      <c r="DL17" t="s">
        <v>552</v>
      </c>
      <c r="DM17" t="s">
        <v>551</v>
      </c>
      <c r="DN17" t="s">
        <v>551</v>
      </c>
      <c r="DO17" t="s">
        <v>633</v>
      </c>
      <c r="DP17" t="s">
        <v>551</v>
      </c>
    </row>
    <row r="18" spans="1:120">
      <c r="A18" s="38" t="s">
        <v>405</v>
      </c>
      <c r="B18" s="38" t="s">
        <v>544</v>
      </c>
      <c r="C18" s="51" t="e">
        <f>ViewConsolidatedOrParent</f>
        <v>#REF!</v>
      </c>
      <c r="D18" s="44" t="e">
        <f>IF($C$18="Consolidated", "Y", "N")</f>
        <v>#REF!</v>
      </c>
      <c r="F18" s="52" t="str">
        <f t="shared" si="12"/>
        <v/>
      </c>
      <c r="G18" s="38" t="str">
        <f t="shared" si="11"/>
        <v/>
      </c>
      <c r="H18" s="38" t="str">
        <f t="shared" si="13"/>
        <v/>
      </c>
      <c r="I18" s="53" t="str">
        <f t="shared" si="11"/>
        <v/>
      </c>
      <c r="K18" s="38" t="str">
        <f>IF(F18="","","Others")</f>
        <v/>
      </c>
      <c r="L18" s="38" t="str">
        <f>IF(G18="","",IF(LEFT(G18,1)="#","",G11-SUM(L12:L17)))</f>
        <v/>
      </c>
      <c r="M18" s="38" t="str">
        <f>IF(H18="","","Others")</f>
        <v/>
      </c>
      <c r="N18" s="38" t="str">
        <f>IF(I18="","",IF(LEFT(I18,1)="#","",I11-SUM(N12:N17)))</f>
        <v/>
      </c>
      <c r="V18" s="14">
        <v>45674</v>
      </c>
      <c r="W18">
        <v>3413841.2625000002</v>
      </c>
      <c r="X18">
        <v>413927.62199999997</v>
      </c>
      <c r="Y18">
        <v>446508.52399999998</v>
      </c>
      <c r="Z18">
        <v>473976.52</v>
      </c>
      <c r="AA18">
        <v>3413841.2625000002</v>
      </c>
      <c r="AB18">
        <v>144672.03599999999</v>
      </c>
      <c r="AC18">
        <v>157732.231</v>
      </c>
      <c r="AD18">
        <v>167513.579</v>
      </c>
      <c r="AF18" s="14">
        <f t="shared" si="1"/>
        <v>45674</v>
      </c>
      <c r="AG18">
        <f t="shared" si="2"/>
        <v>8.2474352545141336</v>
      </c>
      <c r="AH18">
        <f t="shared" si="3"/>
        <v>7.6456351424547506</v>
      </c>
      <c r="AI18">
        <f t="shared" si="4"/>
        <v>7.2025535410488271</v>
      </c>
      <c r="AJ18">
        <f t="shared" si="5"/>
        <v>23.597105265733596</v>
      </c>
      <c r="AK18">
        <f t="shared" si="6"/>
        <v>21.64326999533786</v>
      </c>
      <c r="AL18">
        <f t="shared" si="7"/>
        <v>20.379489727814843</v>
      </c>
      <c r="AN18" t="s">
        <v>529</v>
      </c>
      <c r="AO18" t="str">
        <f t="shared" si="8"/>
        <v>UBS</v>
      </c>
      <c r="AQ18" t="s">
        <v>529</v>
      </c>
      <c r="AR18" t="str">
        <f t="shared" si="9"/>
        <v>UBS</v>
      </c>
      <c r="AT18" t="s">
        <v>553</v>
      </c>
      <c r="AU18" t="s">
        <v>551</v>
      </c>
      <c r="AV18" t="s">
        <v>551</v>
      </c>
      <c r="AW18" t="s">
        <v>606</v>
      </c>
      <c r="AX18">
        <v>2.5</v>
      </c>
      <c r="AY18" t="s">
        <v>553</v>
      </c>
      <c r="AZ18" t="s">
        <v>551</v>
      </c>
      <c r="BA18" t="s">
        <v>551</v>
      </c>
      <c r="BB18" t="s">
        <v>606</v>
      </c>
      <c r="BC18">
        <v>2.5</v>
      </c>
      <c r="BD18" t="s">
        <v>553</v>
      </c>
      <c r="BE18" t="s">
        <v>551</v>
      </c>
      <c r="BF18" t="s">
        <v>551</v>
      </c>
      <c r="BG18" t="s">
        <v>606</v>
      </c>
      <c r="BH18">
        <v>127273</v>
      </c>
      <c r="BI18" t="s">
        <v>641</v>
      </c>
      <c r="BJ18" t="s">
        <v>551</v>
      </c>
      <c r="BK18" t="s">
        <v>551</v>
      </c>
      <c r="BL18" t="s">
        <v>624</v>
      </c>
      <c r="BM18" t="s">
        <v>551</v>
      </c>
      <c r="BN18" t="s">
        <v>604</v>
      </c>
      <c r="BO18" t="s">
        <v>551</v>
      </c>
      <c r="BP18" t="s">
        <v>551</v>
      </c>
      <c r="BQ18" t="s">
        <v>619</v>
      </c>
      <c r="BR18" t="s">
        <v>551</v>
      </c>
      <c r="BS18" t="s">
        <v>529</v>
      </c>
      <c r="BT18" t="s">
        <v>551</v>
      </c>
      <c r="BU18" t="s">
        <v>551</v>
      </c>
      <c r="BV18" t="s">
        <v>542</v>
      </c>
      <c r="BW18">
        <v>41525</v>
      </c>
      <c r="BX18" t="s">
        <v>624</v>
      </c>
      <c r="BY18" t="s">
        <v>551</v>
      </c>
      <c r="BZ18" t="s">
        <v>551</v>
      </c>
      <c r="CA18" t="s">
        <v>641</v>
      </c>
      <c r="CB18" t="s">
        <v>551</v>
      </c>
      <c r="CC18" t="s">
        <v>553</v>
      </c>
      <c r="CD18" t="s">
        <v>551</v>
      </c>
      <c r="CE18" t="s">
        <v>551</v>
      </c>
      <c r="CF18" t="s">
        <v>606</v>
      </c>
      <c r="CG18">
        <v>36870</v>
      </c>
      <c r="CH18" t="s">
        <v>553</v>
      </c>
      <c r="CI18" t="s">
        <v>551</v>
      </c>
      <c r="CJ18" t="s">
        <v>551</v>
      </c>
      <c r="CK18" t="s">
        <v>606</v>
      </c>
      <c r="CL18">
        <v>36870</v>
      </c>
      <c r="CR18" t="s">
        <v>612</v>
      </c>
      <c r="CS18" t="s">
        <v>551</v>
      </c>
      <c r="CT18" t="s">
        <v>551</v>
      </c>
      <c r="CU18" t="s">
        <v>619</v>
      </c>
      <c r="CV18" t="s">
        <v>551</v>
      </c>
      <c r="DE18" t="s">
        <v>628</v>
      </c>
      <c r="DF18">
        <v>148.9</v>
      </c>
      <c r="DL18" t="s">
        <v>633</v>
      </c>
      <c r="DM18" t="s">
        <v>551</v>
      </c>
      <c r="DN18" t="s">
        <v>551</v>
      </c>
      <c r="DO18" t="s">
        <v>628</v>
      </c>
      <c r="DP18">
        <v>-49685</v>
      </c>
    </row>
    <row r="19" spans="1:120">
      <c r="A19" s="38" t="s">
        <v>406</v>
      </c>
      <c r="B19" s="38" t="s">
        <v>537</v>
      </c>
      <c r="C19" s="52" t="s">
        <v>510</v>
      </c>
      <c r="D19" s="53" t="e">
        <f>LEFT($C$18, 1)</f>
        <v>#REF!</v>
      </c>
      <c r="F19" s="54" t="str">
        <f t="shared" si="12"/>
        <v/>
      </c>
      <c r="G19" s="49" t="str">
        <f t="shared" si="11"/>
        <v/>
      </c>
      <c r="H19" s="49" t="str">
        <f t="shared" si="13"/>
        <v/>
      </c>
      <c r="I19" s="50" t="str">
        <f t="shared" si="11"/>
        <v/>
      </c>
      <c r="V19" s="14">
        <v>45667</v>
      </c>
      <c r="W19">
        <v>3535613.6776000001</v>
      </c>
      <c r="X19">
        <v>413940.826</v>
      </c>
      <c r="Y19">
        <v>446508.52399999998</v>
      </c>
      <c r="Z19">
        <v>473976.52</v>
      </c>
      <c r="AA19">
        <v>3535613.6776000001</v>
      </c>
      <c r="AB19">
        <v>144263.89300000001</v>
      </c>
      <c r="AC19">
        <v>157277.34599999999</v>
      </c>
      <c r="AD19">
        <v>167513.579</v>
      </c>
      <c r="AF19" s="14">
        <f t="shared" si="1"/>
        <v>45667</v>
      </c>
      <c r="AG19">
        <f t="shared" si="2"/>
        <v>8.5413504914830511</v>
      </c>
      <c r="AH19">
        <f t="shared" si="3"/>
        <v>7.9183565095836785</v>
      </c>
      <c r="AI19">
        <f t="shared" si="4"/>
        <v>7.4594700969575456</v>
      </c>
      <c r="AJ19">
        <f t="shared" si="5"/>
        <v>24.507959712413971</v>
      </c>
      <c r="AK19">
        <f t="shared" si="6"/>
        <v>22.48012042115716</v>
      </c>
      <c r="AL19">
        <f t="shared" si="7"/>
        <v>21.106430288854373</v>
      </c>
      <c r="AN19" t="s">
        <v>604</v>
      </c>
      <c r="AO19" t="str">
        <f t="shared" si="8"/>
        <v>Rosenblatt Securities Inc.</v>
      </c>
      <c r="AQ19" t="s">
        <v>604</v>
      </c>
      <c r="AR19" t="str">
        <f t="shared" si="9"/>
        <v>Rosenblatt Securities Inc.</v>
      </c>
      <c r="AT19" t="s">
        <v>641</v>
      </c>
      <c r="AU19" t="s">
        <v>551</v>
      </c>
      <c r="AV19" t="s">
        <v>551</v>
      </c>
      <c r="AW19" t="s">
        <v>624</v>
      </c>
      <c r="AX19" t="s">
        <v>551</v>
      </c>
      <c r="AY19" t="s">
        <v>641</v>
      </c>
      <c r="AZ19" t="s">
        <v>551</v>
      </c>
      <c r="BA19" t="s">
        <v>551</v>
      </c>
      <c r="BB19" t="s">
        <v>624</v>
      </c>
      <c r="BC19" t="s">
        <v>551</v>
      </c>
      <c r="BD19" t="s">
        <v>641</v>
      </c>
      <c r="BE19" t="s">
        <v>551</v>
      </c>
      <c r="BF19" t="s">
        <v>551</v>
      </c>
      <c r="BG19" t="s">
        <v>624</v>
      </c>
      <c r="BH19" t="s">
        <v>551</v>
      </c>
      <c r="BI19" t="s">
        <v>612</v>
      </c>
      <c r="BJ19" t="s">
        <v>551</v>
      </c>
      <c r="BK19" t="s">
        <v>551</v>
      </c>
      <c r="BL19" t="s">
        <v>542</v>
      </c>
      <c r="BM19">
        <v>41525</v>
      </c>
      <c r="BN19" t="s">
        <v>535</v>
      </c>
      <c r="BO19" t="s">
        <v>551</v>
      </c>
      <c r="BP19" t="s">
        <v>551</v>
      </c>
      <c r="BQ19" t="s">
        <v>620</v>
      </c>
      <c r="BR19" t="s">
        <v>551</v>
      </c>
      <c r="BS19" t="s">
        <v>604</v>
      </c>
      <c r="BT19" t="s">
        <v>551</v>
      </c>
      <c r="BU19" t="s">
        <v>551</v>
      </c>
      <c r="BV19" t="s">
        <v>535</v>
      </c>
      <c r="BW19" t="s">
        <v>551</v>
      </c>
      <c r="BX19" t="s">
        <v>642</v>
      </c>
      <c r="BY19" t="s">
        <v>551</v>
      </c>
      <c r="BZ19" t="s">
        <v>551</v>
      </c>
      <c r="CA19" t="s">
        <v>619</v>
      </c>
      <c r="CB19" t="s">
        <v>551</v>
      </c>
      <c r="CC19" t="s">
        <v>641</v>
      </c>
      <c r="CD19" t="s">
        <v>551</v>
      </c>
      <c r="CE19" t="s">
        <v>551</v>
      </c>
      <c r="CF19" t="s">
        <v>624</v>
      </c>
      <c r="CG19" t="s">
        <v>551</v>
      </c>
      <c r="CH19" t="s">
        <v>641</v>
      </c>
      <c r="CI19" t="s">
        <v>551</v>
      </c>
      <c r="CJ19" t="s">
        <v>551</v>
      </c>
      <c r="CK19" t="s">
        <v>624</v>
      </c>
      <c r="CL19" t="s">
        <v>551</v>
      </c>
      <c r="CR19" t="s">
        <v>555</v>
      </c>
      <c r="CS19" t="s">
        <v>551</v>
      </c>
      <c r="CT19" t="s">
        <v>551</v>
      </c>
      <c r="CU19" t="s">
        <v>552</v>
      </c>
      <c r="CV19" t="s">
        <v>551</v>
      </c>
      <c r="DL19" t="s">
        <v>615</v>
      </c>
      <c r="DM19" t="s">
        <v>551</v>
      </c>
      <c r="DN19" t="s">
        <v>551</v>
      </c>
    </row>
    <row r="20" spans="1:120">
      <c r="C20" s="54" t="s">
        <v>511</v>
      </c>
      <c r="D20" s="50"/>
      <c r="G20" s="60">
        <f ca="1">IF(COUNT(G12:G19)&lt;1, 1, COUNT(G12:G19))</f>
        <v>1</v>
      </c>
      <c r="I20" s="60">
        <f ca="1">IF(COUNT(I12:I19)&lt;1, 1, COUNT(I12:I19))</f>
        <v>4</v>
      </c>
      <c r="V20" s="14">
        <v>45660</v>
      </c>
      <c r="W20">
        <v>3634017.6853</v>
      </c>
      <c r="X20">
        <v>414244.348</v>
      </c>
      <c r="Y20">
        <v>447038.571</v>
      </c>
      <c r="Z20">
        <v>473900.58299999998</v>
      </c>
      <c r="AA20">
        <v>3634017.6853</v>
      </c>
      <c r="AB20">
        <v>144785.28599999999</v>
      </c>
      <c r="AC20">
        <v>157916.038</v>
      </c>
      <c r="AD20">
        <v>167208.44399999999</v>
      </c>
      <c r="AF20" s="14">
        <f t="shared" si="1"/>
        <v>45660</v>
      </c>
      <c r="AG20">
        <f t="shared" si="2"/>
        <v>8.7726427719419355</v>
      </c>
      <c r="AH20">
        <f t="shared" si="3"/>
        <v>8.1290920315240545</v>
      </c>
      <c r="AI20">
        <f t="shared" si="4"/>
        <v>7.6683123331376031</v>
      </c>
      <c r="AJ20">
        <f t="shared" si="5"/>
        <v>25.099357715810985</v>
      </c>
      <c r="AK20">
        <f t="shared" si="6"/>
        <v>23.012340806701342</v>
      </c>
      <c r="AL20">
        <f t="shared" si="7"/>
        <v>21.733457942470896</v>
      </c>
      <c r="AN20" t="s">
        <v>606</v>
      </c>
      <c r="AO20" t="str">
        <f t="shared" si="8"/>
        <v>D.A. Davidson</v>
      </c>
      <c r="AQ20" t="s">
        <v>606</v>
      </c>
      <c r="AR20" t="str">
        <f t="shared" si="9"/>
        <v>D.A. Davidson</v>
      </c>
      <c r="AT20" t="s">
        <v>612</v>
      </c>
      <c r="AU20" t="s">
        <v>551</v>
      </c>
      <c r="AV20" t="s">
        <v>551</v>
      </c>
      <c r="AW20" t="s">
        <v>542</v>
      </c>
      <c r="AX20">
        <v>2.37</v>
      </c>
      <c r="AY20" t="s">
        <v>612</v>
      </c>
      <c r="AZ20" t="s">
        <v>551</v>
      </c>
      <c r="BA20" t="s">
        <v>551</v>
      </c>
      <c r="BB20" t="s">
        <v>542</v>
      </c>
      <c r="BC20">
        <v>2.37</v>
      </c>
      <c r="BD20" t="s">
        <v>612</v>
      </c>
      <c r="BE20" t="s">
        <v>551</v>
      </c>
      <c r="BF20" t="s">
        <v>551</v>
      </c>
      <c r="BG20" t="s">
        <v>542</v>
      </c>
      <c r="BH20">
        <v>128755</v>
      </c>
      <c r="BI20" t="s">
        <v>529</v>
      </c>
      <c r="BJ20" t="s">
        <v>551</v>
      </c>
      <c r="BK20" t="s">
        <v>551</v>
      </c>
      <c r="BL20" t="s">
        <v>642</v>
      </c>
      <c r="BM20" t="s">
        <v>551</v>
      </c>
      <c r="BN20" t="s">
        <v>555</v>
      </c>
      <c r="BO20" t="s">
        <v>551</v>
      </c>
      <c r="BP20" t="s">
        <v>551</v>
      </c>
      <c r="BQ20" t="s">
        <v>614</v>
      </c>
      <c r="BR20" t="s">
        <v>551</v>
      </c>
      <c r="BS20" t="s">
        <v>624</v>
      </c>
      <c r="BT20" t="s">
        <v>551</v>
      </c>
      <c r="BU20" t="s">
        <v>551</v>
      </c>
      <c r="BV20" t="s">
        <v>620</v>
      </c>
      <c r="BW20" t="s">
        <v>551</v>
      </c>
      <c r="BX20" t="s">
        <v>621</v>
      </c>
      <c r="BY20">
        <v>-3125</v>
      </c>
      <c r="BZ20">
        <v>-3191</v>
      </c>
      <c r="CA20" t="s">
        <v>620</v>
      </c>
      <c r="CB20" t="s">
        <v>551</v>
      </c>
      <c r="CC20" t="s">
        <v>612</v>
      </c>
      <c r="CD20" t="s">
        <v>551</v>
      </c>
      <c r="CE20" t="s">
        <v>551</v>
      </c>
      <c r="CF20" t="s">
        <v>542</v>
      </c>
      <c r="CG20">
        <v>34920</v>
      </c>
      <c r="CH20" t="s">
        <v>612</v>
      </c>
      <c r="CI20" t="s">
        <v>551</v>
      </c>
      <c r="CJ20" t="s">
        <v>551</v>
      </c>
      <c r="CK20" t="s">
        <v>542</v>
      </c>
      <c r="CL20">
        <v>34920</v>
      </c>
      <c r="CR20" t="s">
        <v>619</v>
      </c>
      <c r="CS20" t="s">
        <v>551</v>
      </c>
      <c r="CT20" t="s">
        <v>551</v>
      </c>
      <c r="CU20" t="s">
        <v>629</v>
      </c>
      <c r="CV20">
        <v>0.28000000000000003</v>
      </c>
      <c r="DL20" t="s">
        <v>628</v>
      </c>
      <c r="DM20">
        <v>-49867</v>
      </c>
      <c r="DN20">
        <v>-69456</v>
      </c>
    </row>
    <row r="21" spans="1:120">
      <c r="F21" s="31" t="s">
        <v>540</v>
      </c>
      <c r="H21" s="35"/>
      <c r="I21" s="36"/>
      <c r="J21" s="36"/>
      <c r="K21" s="36"/>
      <c r="L21" s="36"/>
      <c r="M21" s="36"/>
      <c r="N21" s="36"/>
      <c r="V21" s="14">
        <v>45653</v>
      </c>
      <c r="W21">
        <v>3818884.2006000001</v>
      </c>
      <c r="X21">
        <v>414263.826</v>
      </c>
      <c r="Y21">
        <v>447052.76199999999</v>
      </c>
      <c r="Z21">
        <v>473908.29200000002</v>
      </c>
      <c r="AA21">
        <v>3818884.2006000001</v>
      </c>
      <c r="AB21">
        <v>144783.821</v>
      </c>
      <c r="AC21">
        <v>157911.11499999999</v>
      </c>
      <c r="AD21">
        <v>167191.55600000001</v>
      </c>
      <c r="AF21" s="14">
        <f t="shared" si="1"/>
        <v>45653</v>
      </c>
      <c r="AG21">
        <f t="shared" si="2"/>
        <v>9.2184833937202129</v>
      </c>
      <c r="AH21">
        <f t="shared" si="3"/>
        <v>8.5423567981445565</v>
      </c>
      <c r="AI21">
        <f t="shared" si="4"/>
        <v>8.0582768123415747</v>
      </c>
      <c r="AJ21">
        <f t="shared" si="5"/>
        <v>26.376456804520998</v>
      </c>
      <c r="AK21">
        <f t="shared" si="6"/>
        <v>24.183758062882404</v>
      </c>
      <c r="AL21">
        <f t="shared" si="7"/>
        <v>22.841370054597732</v>
      </c>
      <c r="AN21" t="s">
        <v>624</v>
      </c>
      <c r="AO21" t="str">
        <f t="shared" si="8"/>
        <v>Oppenheimer</v>
      </c>
      <c r="AQ21" t="s">
        <v>624</v>
      </c>
      <c r="AR21" t="str">
        <f t="shared" si="9"/>
        <v>Oppenheimer</v>
      </c>
      <c r="AT21" t="s">
        <v>529</v>
      </c>
      <c r="AU21" t="s">
        <v>551</v>
      </c>
      <c r="AV21" t="s">
        <v>551</v>
      </c>
      <c r="AW21" t="s">
        <v>642</v>
      </c>
      <c r="AX21" t="s">
        <v>551</v>
      </c>
      <c r="AY21" t="s">
        <v>529</v>
      </c>
      <c r="AZ21" t="s">
        <v>551</v>
      </c>
      <c r="BA21" t="s">
        <v>551</v>
      </c>
      <c r="BB21" t="s">
        <v>642</v>
      </c>
      <c r="BC21" t="s">
        <v>551</v>
      </c>
      <c r="BD21" t="s">
        <v>529</v>
      </c>
      <c r="BE21" t="s">
        <v>551</v>
      </c>
      <c r="BF21" t="s">
        <v>551</v>
      </c>
      <c r="BG21" t="s">
        <v>642</v>
      </c>
      <c r="BH21" t="s">
        <v>551</v>
      </c>
      <c r="BI21" t="s">
        <v>604</v>
      </c>
      <c r="BJ21" t="s">
        <v>551</v>
      </c>
      <c r="BK21" t="s">
        <v>551</v>
      </c>
      <c r="BL21" t="s">
        <v>535</v>
      </c>
      <c r="BM21" t="s">
        <v>551</v>
      </c>
      <c r="BN21" t="s">
        <v>619</v>
      </c>
      <c r="BO21" t="s">
        <v>551</v>
      </c>
      <c r="BP21" t="s">
        <v>551</v>
      </c>
      <c r="BQ21" t="s">
        <v>554</v>
      </c>
      <c r="BR21">
        <v>45931</v>
      </c>
      <c r="BS21" t="s">
        <v>542</v>
      </c>
      <c r="BT21">
        <v>24222</v>
      </c>
      <c r="BU21">
        <v>27072</v>
      </c>
      <c r="BV21" t="s">
        <v>555</v>
      </c>
      <c r="BW21" t="s">
        <v>551</v>
      </c>
      <c r="BX21" t="s">
        <v>555</v>
      </c>
      <c r="BY21" t="s">
        <v>551</v>
      </c>
      <c r="BZ21" t="s">
        <v>551</v>
      </c>
      <c r="CA21" t="s">
        <v>614</v>
      </c>
      <c r="CB21" t="s">
        <v>551</v>
      </c>
      <c r="CC21" t="s">
        <v>529</v>
      </c>
      <c r="CD21" t="s">
        <v>551</v>
      </c>
      <c r="CE21" t="s">
        <v>551</v>
      </c>
      <c r="CF21" t="s">
        <v>642</v>
      </c>
      <c r="CG21" t="s">
        <v>551</v>
      </c>
      <c r="CH21" t="s">
        <v>529</v>
      </c>
      <c r="CI21" t="s">
        <v>551</v>
      </c>
      <c r="CJ21" t="s">
        <v>551</v>
      </c>
      <c r="CK21" t="s">
        <v>642</v>
      </c>
      <c r="CL21" t="s">
        <v>551</v>
      </c>
      <c r="CR21" t="s">
        <v>552</v>
      </c>
      <c r="CS21" t="s">
        <v>551</v>
      </c>
      <c r="CT21" t="s">
        <v>551</v>
      </c>
      <c r="CU21" t="s">
        <v>633</v>
      </c>
      <c r="CV21" t="s">
        <v>551</v>
      </c>
    </row>
    <row r="22" spans="1:120">
      <c r="A22" s="39" t="s">
        <v>499</v>
      </c>
      <c r="B22" s="40"/>
      <c r="F22" s="31" t="s">
        <v>538</v>
      </c>
      <c r="G22" s="31" t="s">
        <v>539</v>
      </c>
      <c r="H22" s="35" t="e">
        <f ca="1">(I22-1)</f>
        <v>#NAME?</v>
      </c>
      <c r="I22" s="35" t="e">
        <f ca="1">J22-1</f>
        <v>#NAME?</v>
      </c>
      <c r="J22" s="35" t="e">
        <f t="shared" ref="J22:K22" ca="1" si="15">K22-1</f>
        <v>#NAME?</v>
      </c>
      <c r="K22" s="35" t="e">
        <f t="shared" ca="1" si="15"/>
        <v>#NAME?</v>
      </c>
      <c r="L22" s="35" t="e">
        <f ca="1">YEAR(_xll.BTODAY())</f>
        <v>#NAME?</v>
      </c>
      <c r="M22" s="35" t="e">
        <f ca="1">L22+1</f>
        <v>#NAME?</v>
      </c>
      <c r="N22" s="35" t="e">
        <f ca="1">M22+1</f>
        <v>#NAME?</v>
      </c>
      <c r="P22" s="64" t="e">
        <f>GraphValRatio2</f>
        <v>#REF!</v>
      </c>
      <c r="Q22" t="e">
        <f>VLOOKUP($P22, $P23:$T28, 2, FALSE)</f>
        <v>#REF!</v>
      </c>
      <c r="R22" t="e">
        <f>VLOOKUP($P22, $P23:$T28, 3, FALSE)</f>
        <v>#REF!</v>
      </c>
      <c r="S22" t="e">
        <f>VLOOKUP($P22, $P23:$T28, 4, FALSE)</f>
        <v>#REF!</v>
      </c>
      <c r="T22" t="e">
        <f>VLOOKUP($P22, $P23:$T28, 5, FALSE)</f>
        <v>#REF!</v>
      </c>
      <c r="V22" s="14">
        <v>45646</v>
      </c>
      <c r="W22">
        <v>3809234.7952999999</v>
      </c>
      <c r="X22">
        <v>414263.826</v>
      </c>
      <c r="Y22">
        <v>447052.76199999999</v>
      </c>
      <c r="Z22">
        <v>473908.29200000002</v>
      </c>
      <c r="AA22">
        <v>3809234.7952999999</v>
      </c>
      <c r="AB22">
        <v>144783.821</v>
      </c>
      <c r="AC22">
        <v>157911.11499999999</v>
      </c>
      <c r="AD22">
        <v>167191.55600000001</v>
      </c>
      <c r="AF22" s="14">
        <f t="shared" si="1"/>
        <v>45646</v>
      </c>
      <c r="AG22">
        <f t="shared" si="2"/>
        <v>9.1951904951025103</v>
      </c>
      <c r="AH22">
        <f t="shared" si="3"/>
        <v>8.5207723094214991</v>
      </c>
      <c r="AI22">
        <f t="shared" si="4"/>
        <v>8.0379154777481716</v>
      </c>
      <c r="AJ22">
        <f t="shared" si="5"/>
        <v>26.309809818460309</v>
      </c>
      <c r="AK22">
        <f t="shared" si="6"/>
        <v>24.122651501130875</v>
      </c>
      <c r="AL22">
        <f t="shared" si="7"/>
        <v>22.783655385682273</v>
      </c>
      <c r="AN22" t="s">
        <v>542</v>
      </c>
      <c r="AO22" t="str">
        <f t="shared" si="8"/>
        <v>Wedbush</v>
      </c>
      <c r="AQ22" t="s">
        <v>542</v>
      </c>
      <c r="AR22" t="str">
        <f t="shared" si="9"/>
        <v>Wedbush</v>
      </c>
      <c r="AT22" t="s">
        <v>604</v>
      </c>
      <c r="AU22" t="s">
        <v>551</v>
      </c>
      <c r="AV22" t="s">
        <v>551</v>
      </c>
      <c r="AW22" t="s">
        <v>535</v>
      </c>
      <c r="AX22" t="s">
        <v>551</v>
      </c>
      <c r="AY22" t="s">
        <v>604</v>
      </c>
      <c r="AZ22" t="s">
        <v>551</v>
      </c>
      <c r="BA22" t="s">
        <v>551</v>
      </c>
      <c r="BB22" t="s">
        <v>535</v>
      </c>
      <c r="BC22" t="s">
        <v>551</v>
      </c>
      <c r="BD22" t="s">
        <v>604</v>
      </c>
      <c r="BE22" t="s">
        <v>551</v>
      </c>
      <c r="BF22" t="s">
        <v>551</v>
      </c>
      <c r="BG22" t="s">
        <v>535</v>
      </c>
      <c r="BH22" t="s">
        <v>551</v>
      </c>
      <c r="BI22" t="s">
        <v>606</v>
      </c>
      <c r="BJ22">
        <v>24962</v>
      </c>
      <c r="BK22">
        <v>30222</v>
      </c>
      <c r="BL22" t="s">
        <v>620</v>
      </c>
      <c r="BM22" t="s">
        <v>551</v>
      </c>
      <c r="BN22" t="s">
        <v>554</v>
      </c>
      <c r="BO22">
        <v>32622</v>
      </c>
      <c r="BP22">
        <v>36633</v>
      </c>
      <c r="BQ22" t="s">
        <v>642</v>
      </c>
      <c r="BR22" t="s">
        <v>551</v>
      </c>
      <c r="BS22" t="s">
        <v>535</v>
      </c>
      <c r="BT22" t="s">
        <v>551</v>
      </c>
      <c r="BU22" t="s">
        <v>551</v>
      </c>
      <c r="BV22" t="s">
        <v>528</v>
      </c>
      <c r="BW22" t="s">
        <v>551</v>
      </c>
      <c r="BX22" t="s">
        <v>552</v>
      </c>
      <c r="BY22" t="s">
        <v>551</v>
      </c>
      <c r="BZ22" t="s">
        <v>551</v>
      </c>
      <c r="CA22" t="s">
        <v>552</v>
      </c>
      <c r="CB22" t="s">
        <v>551</v>
      </c>
      <c r="CC22" t="s">
        <v>604</v>
      </c>
      <c r="CD22" t="s">
        <v>551</v>
      </c>
      <c r="CE22" t="s">
        <v>551</v>
      </c>
      <c r="CF22" t="s">
        <v>535</v>
      </c>
      <c r="CG22" t="s">
        <v>551</v>
      </c>
      <c r="CH22" t="s">
        <v>604</v>
      </c>
      <c r="CI22" t="s">
        <v>551</v>
      </c>
      <c r="CJ22" t="s">
        <v>551</v>
      </c>
      <c r="CK22" t="s">
        <v>535</v>
      </c>
      <c r="CL22" t="s">
        <v>551</v>
      </c>
      <c r="CR22" t="s">
        <v>629</v>
      </c>
      <c r="CS22">
        <v>0.26</v>
      </c>
      <c r="CT22">
        <v>0.26</v>
      </c>
      <c r="CU22" t="s">
        <v>603</v>
      </c>
      <c r="CV22">
        <v>0.26</v>
      </c>
    </row>
    <row r="23" spans="1:120">
      <c r="B23" s="41" t="e">
        <f>+#REF!</f>
        <v>#REF!</v>
      </c>
      <c r="C23" s="38" t="e">
        <f>VLOOKUP($B$23,$B$24:$C$34,2,0)</f>
        <v>#REF!</v>
      </c>
      <c r="E23" s="55"/>
      <c r="F23" s="34" t="e">
        <f ca="1">_xll.BQL(#REF! &amp;" EQUITY","TOTAL_RETURN(CALC_INTERVAL=RANGE(-1m,0d),CURRENCY="&amp;CURRENCY&amp;")/1")</f>
        <v>#NAME?</v>
      </c>
      <c r="G23" s="34" t="e">
        <f ca="1">_xll.BQL(#REF! &amp;" EQUITY","TOTAL_RETURN(CALC_INTERVAL=RANGE(-6m,0d),CURRENCY="&amp;CURRENCY&amp;")/1")</f>
        <v>#NAME?</v>
      </c>
      <c r="H23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3" s="33">
        <v>22.441266346537095</v>
      </c>
      <c r="J23" s="33">
        <v>29.910763977806234</v>
      </c>
      <c r="K23" s="33">
        <v>35.724442881845235</v>
      </c>
      <c r="L23" s="33">
        <v>27.607905270763531</v>
      </c>
      <c r="M23" s="33">
        <v>25.015150240735572</v>
      </c>
      <c r="N23" s="33">
        <v>22.795053337331257</v>
      </c>
      <c r="P23" t="s">
        <v>400</v>
      </c>
      <c r="Q23" t="s">
        <v>419</v>
      </c>
      <c r="R23" t="s">
        <v>491</v>
      </c>
      <c r="S23" t="s">
        <v>385</v>
      </c>
      <c r="T23" t="s">
        <v>485</v>
      </c>
      <c r="V23" s="14">
        <v>45639</v>
      </c>
      <c r="W23">
        <v>3713098.1609999998</v>
      </c>
      <c r="X23">
        <v>414263.826</v>
      </c>
      <c r="Y23">
        <v>447052.76199999999</v>
      </c>
      <c r="Z23">
        <v>473908.29200000002</v>
      </c>
      <c r="AA23">
        <v>3713098.1609999998</v>
      </c>
      <c r="AB23">
        <v>144783.821</v>
      </c>
      <c r="AC23">
        <v>157911.11499999999</v>
      </c>
      <c r="AD23">
        <v>167191.55600000001</v>
      </c>
      <c r="AF23" s="14">
        <f t="shared" si="1"/>
        <v>45639</v>
      </c>
      <c r="AG23">
        <f t="shared" si="2"/>
        <v>8.9631242893025362</v>
      </c>
      <c r="AH23">
        <f t="shared" si="3"/>
        <v>8.3057269222284766</v>
      </c>
      <c r="AI23">
        <f t="shared" si="4"/>
        <v>7.8350563256234391</v>
      </c>
      <c r="AJ23">
        <f t="shared" si="5"/>
        <v>25.645808594870555</v>
      </c>
      <c r="AK23">
        <f t="shared" si="6"/>
        <v>23.513849300601798</v>
      </c>
      <c r="AL23">
        <f t="shared" si="7"/>
        <v>22.208646476141411</v>
      </c>
      <c r="AN23" t="s">
        <v>554</v>
      </c>
      <c r="AO23" t="str">
        <f t="shared" si="8"/>
        <v>Loop Capital Markets</v>
      </c>
      <c r="AQ23" t="s">
        <v>554</v>
      </c>
      <c r="AR23" t="str">
        <f t="shared" si="9"/>
        <v>Loop Capital Markets</v>
      </c>
      <c r="AT23" t="s">
        <v>606</v>
      </c>
      <c r="AU23">
        <v>1.39</v>
      </c>
      <c r="AV23">
        <v>1.69</v>
      </c>
      <c r="AW23" t="s">
        <v>620</v>
      </c>
      <c r="AX23" t="s">
        <v>551</v>
      </c>
      <c r="AY23" t="s">
        <v>606</v>
      </c>
      <c r="AZ23">
        <v>1.39</v>
      </c>
      <c r="BA23">
        <v>1.69</v>
      </c>
      <c r="BB23" t="s">
        <v>620</v>
      </c>
      <c r="BC23" t="s">
        <v>551</v>
      </c>
      <c r="BD23" t="s">
        <v>606</v>
      </c>
      <c r="BE23">
        <v>88726</v>
      </c>
      <c r="BF23">
        <v>97856</v>
      </c>
      <c r="BG23" t="s">
        <v>620</v>
      </c>
      <c r="BH23" t="s">
        <v>551</v>
      </c>
      <c r="BI23" t="s">
        <v>624</v>
      </c>
      <c r="BJ23" t="s">
        <v>551</v>
      </c>
      <c r="BK23" t="s">
        <v>551</v>
      </c>
      <c r="BL23" t="s">
        <v>555</v>
      </c>
      <c r="BM23" t="s">
        <v>551</v>
      </c>
      <c r="BN23" t="s">
        <v>620</v>
      </c>
      <c r="BO23" t="s">
        <v>551</v>
      </c>
      <c r="BP23" t="s">
        <v>551</v>
      </c>
      <c r="BQ23" t="s">
        <v>633</v>
      </c>
      <c r="BR23" t="s">
        <v>551</v>
      </c>
      <c r="BS23" t="s">
        <v>621</v>
      </c>
      <c r="BT23">
        <v>24595</v>
      </c>
      <c r="BU23">
        <v>27267</v>
      </c>
      <c r="BV23" t="s">
        <v>606</v>
      </c>
      <c r="BW23">
        <v>44193</v>
      </c>
      <c r="BX23" t="s">
        <v>619</v>
      </c>
      <c r="BY23" t="s">
        <v>551</v>
      </c>
      <c r="BZ23" t="s">
        <v>551</v>
      </c>
      <c r="CA23" t="s">
        <v>642</v>
      </c>
      <c r="CB23" t="s">
        <v>551</v>
      </c>
      <c r="CC23" t="s">
        <v>606</v>
      </c>
      <c r="CD23">
        <v>20716</v>
      </c>
      <c r="CE23">
        <v>25134</v>
      </c>
      <c r="CF23" t="s">
        <v>620</v>
      </c>
      <c r="CG23" t="s">
        <v>551</v>
      </c>
      <c r="CH23" t="s">
        <v>606</v>
      </c>
      <c r="CI23">
        <v>20716</v>
      </c>
      <c r="CJ23">
        <v>25134</v>
      </c>
      <c r="CK23" t="s">
        <v>620</v>
      </c>
      <c r="CL23" t="s">
        <v>551</v>
      </c>
      <c r="CR23" t="s">
        <v>633</v>
      </c>
      <c r="CS23" t="s">
        <v>551</v>
      </c>
      <c r="CT23" t="s">
        <v>551</v>
      </c>
      <c r="CU23" t="s">
        <v>645</v>
      </c>
      <c r="CV23" t="s">
        <v>551</v>
      </c>
    </row>
    <row r="24" spans="1:120">
      <c r="A24" s="56">
        <v>1</v>
      </c>
      <c r="B24" s="38" t="s">
        <v>407</v>
      </c>
      <c r="C24" s="57" t="s">
        <v>545</v>
      </c>
      <c r="F24" s="34" t="e">
        <f ca="1">_xll.BQL(#REF! &amp;" EQUITY","TOTAL_RETURN(CALC_INTERVAL=RANGE(-1m,0d),CURRENCY="&amp;CURRENCY&amp;")/1")</f>
        <v>#NAME?</v>
      </c>
      <c r="G24" s="34" t="e">
        <f ca="1">_xll.BQL(#REF! &amp;" EQUITY","TOTAL_RETURN(CALC_INTERVAL=RANGE(-6m,0d),CURRENCY="&amp;CURRENCY&amp;")/1")</f>
        <v>#NAME?</v>
      </c>
      <c r="H24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4" s="33">
        <v>7.0124232803375213</v>
      </c>
      <c r="J24" s="33">
        <v>37.389913325766187</v>
      </c>
      <c r="K24" s="33">
        <v>9.9370773855973269</v>
      </c>
      <c r="L24" s="33">
        <v>11.53004032199793</v>
      </c>
      <c r="M24" s="33">
        <v>9.3673985332929224</v>
      </c>
      <c r="N24" s="33">
        <v>8.4621562698700128</v>
      </c>
      <c r="P24" t="s">
        <v>402</v>
      </c>
      <c r="Q24" t="s">
        <v>421</v>
      </c>
      <c r="R24" t="s">
        <v>493</v>
      </c>
      <c r="S24" t="s">
        <v>483</v>
      </c>
      <c r="T24" t="s">
        <v>486</v>
      </c>
      <c r="V24" s="14">
        <v>45632</v>
      </c>
      <c r="W24">
        <v>3633135.4572999999</v>
      </c>
      <c r="X24">
        <v>414739.44400000002</v>
      </c>
      <c r="Y24">
        <v>448132.951</v>
      </c>
      <c r="Z24">
        <v>474445.95199999999</v>
      </c>
      <c r="AA24">
        <v>3633135.4572999999</v>
      </c>
      <c r="AB24">
        <v>145154.44399999999</v>
      </c>
      <c r="AC24">
        <v>158607.07999999999</v>
      </c>
      <c r="AD24">
        <v>167618.467</v>
      </c>
      <c r="AF24" s="14">
        <f t="shared" si="1"/>
        <v>45632</v>
      </c>
      <c r="AG24">
        <f t="shared" si="2"/>
        <v>8.7600432268024164</v>
      </c>
      <c r="AH24">
        <f t="shared" si="3"/>
        <v>8.1072714005804052</v>
      </c>
      <c r="AI24">
        <f t="shared" si="4"/>
        <v>7.6576382240900642</v>
      </c>
      <c r="AJ24">
        <f t="shared" si="5"/>
        <v>25.029446961334511</v>
      </c>
      <c r="AK24">
        <f t="shared" si="6"/>
        <v>22.906515001095791</v>
      </c>
      <c r="AL24">
        <f t="shared" si="7"/>
        <v>21.675030933793231</v>
      </c>
      <c r="AN24" t="s">
        <v>642</v>
      </c>
      <c r="AO24" t="str">
        <f t="shared" si="8"/>
        <v>TD Cowen</v>
      </c>
      <c r="AQ24" t="s">
        <v>642</v>
      </c>
      <c r="AR24" t="str">
        <f t="shared" si="9"/>
        <v>TD Cowen</v>
      </c>
      <c r="AT24" t="s">
        <v>624</v>
      </c>
      <c r="AU24" t="s">
        <v>551</v>
      </c>
      <c r="AV24" t="s">
        <v>551</v>
      </c>
      <c r="AW24" t="s">
        <v>555</v>
      </c>
      <c r="AX24" t="s">
        <v>551</v>
      </c>
      <c r="AY24" t="s">
        <v>624</v>
      </c>
      <c r="AZ24" t="s">
        <v>551</v>
      </c>
      <c r="BA24" t="s">
        <v>551</v>
      </c>
      <c r="BB24" t="s">
        <v>555</v>
      </c>
      <c r="BC24" t="s">
        <v>551</v>
      </c>
      <c r="BD24" t="s">
        <v>624</v>
      </c>
      <c r="BE24" t="s">
        <v>551</v>
      </c>
      <c r="BF24" t="s">
        <v>551</v>
      </c>
      <c r="BG24" t="s">
        <v>555</v>
      </c>
      <c r="BH24" t="s">
        <v>551</v>
      </c>
      <c r="BI24" t="s">
        <v>542</v>
      </c>
      <c r="BJ24">
        <v>24222</v>
      </c>
      <c r="BK24">
        <v>27072</v>
      </c>
      <c r="BL24" t="s">
        <v>528</v>
      </c>
      <c r="BM24" t="s">
        <v>551</v>
      </c>
      <c r="BN24" t="s">
        <v>614</v>
      </c>
      <c r="BO24" t="s">
        <v>551</v>
      </c>
      <c r="BP24" t="s">
        <v>551</v>
      </c>
      <c r="BQ24" t="s">
        <v>603</v>
      </c>
      <c r="BR24">
        <v>44913</v>
      </c>
      <c r="BS24" t="s">
        <v>620</v>
      </c>
      <c r="BT24" t="s">
        <v>551</v>
      </c>
      <c r="BU24" t="s">
        <v>551</v>
      </c>
      <c r="BV24" t="s">
        <v>619</v>
      </c>
      <c r="BW24" t="s">
        <v>551</v>
      </c>
      <c r="BX24" t="s">
        <v>620</v>
      </c>
      <c r="BY24" t="s">
        <v>551</v>
      </c>
      <c r="BZ24" t="s">
        <v>551</v>
      </c>
      <c r="CA24" t="s">
        <v>633</v>
      </c>
      <c r="CB24" t="s">
        <v>551</v>
      </c>
      <c r="CC24" t="s">
        <v>624</v>
      </c>
      <c r="CD24" t="s">
        <v>551</v>
      </c>
      <c r="CE24" t="s">
        <v>551</v>
      </c>
      <c r="CF24" t="s">
        <v>555</v>
      </c>
      <c r="CG24" t="s">
        <v>551</v>
      </c>
      <c r="CH24" t="s">
        <v>624</v>
      </c>
      <c r="CI24" t="s">
        <v>551</v>
      </c>
      <c r="CJ24" t="s">
        <v>551</v>
      </c>
      <c r="CK24" t="s">
        <v>555</v>
      </c>
      <c r="CL24" t="s">
        <v>551</v>
      </c>
      <c r="CR24" t="s">
        <v>603</v>
      </c>
      <c r="CS24">
        <v>0.26</v>
      </c>
      <c r="CT24">
        <v>0.26</v>
      </c>
    </row>
    <row r="25" spans="1:120">
      <c r="A25" s="56">
        <v>2</v>
      </c>
      <c r="B25" s="38" t="s">
        <v>408</v>
      </c>
      <c r="C25" s="57" t="s">
        <v>546</v>
      </c>
      <c r="F25" s="34" t="e">
        <f ca="1">_xll.BQL(#REF! &amp;" EQUITY","TOTAL_RETURN(CALC_INTERVAL=RANGE(-1m,0d),CURRENCY="&amp;CURRENCY&amp;")/1")</f>
        <v>#NAME?</v>
      </c>
      <c r="G25" s="34" t="e">
        <f ca="1">_xll.BQL(#REF! &amp;" EQUITY","TOTAL_RETURN(CALC_INTERVAL=RANGE(-6m,0d),CURRENCY="&amp;CURRENCY&amp;")/1")</f>
        <v>#NAME?</v>
      </c>
      <c r="H25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5" s="33">
        <v>0</v>
      </c>
      <c r="J25" s="33">
        <v>0</v>
      </c>
      <c r="K25" s="33">
        <v>0</v>
      </c>
      <c r="L25" s="33">
        <v>5.6528659643686074</v>
      </c>
      <c r="M25" s="33">
        <v>31.932219951395187</v>
      </c>
      <c r="N25" s="33">
        <v>17.576137872406594</v>
      </c>
      <c r="T25" t="s">
        <v>487</v>
      </c>
      <c r="V25" s="14">
        <v>45625</v>
      </c>
      <c r="W25">
        <v>3549847.2725999998</v>
      </c>
      <c r="X25">
        <v>415059.08</v>
      </c>
      <c r="Y25">
        <v>448077.4</v>
      </c>
      <c r="Z25">
        <v>477374.522</v>
      </c>
      <c r="AA25">
        <v>3549847.2725999998</v>
      </c>
      <c r="AB25">
        <v>145114.84400000001</v>
      </c>
      <c r="AC25">
        <v>157954.103</v>
      </c>
      <c r="AD25">
        <v>168216.56299999999</v>
      </c>
      <c r="AF25" s="14">
        <f t="shared" si="1"/>
        <v>45625</v>
      </c>
      <c r="AG25">
        <f t="shared" si="2"/>
        <v>8.5526312846836152</v>
      </c>
      <c r="AH25">
        <f t="shared" si="3"/>
        <v>7.9223974978430061</v>
      </c>
      <c r="AI25">
        <f t="shared" si="4"/>
        <v>7.4361892162313596</v>
      </c>
      <c r="AJ25">
        <f t="shared" si="5"/>
        <v>24.462330487706684</v>
      </c>
      <c r="AK25">
        <f t="shared" si="6"/>
        <v>22.473916189438903</v>
      </c>
      <c r="AL25">
        <f t="shared" si="7"/>
        <v>21.10284034634568</v>
      </c>
      <c r="AN25" t="s">
        <v>535</v>
      </c>
      <c r="AO25" t="str">
        <f t="shared" si="8"/>
        <v>Citi</v>
      </c>
      <c r="AQ25" t="s">
        <v>535</v>
      </c>
      <c r="AR25" t="str">
        <f t="shared" si="9"/>
        <v>Citi</v>
      </c>
      <c r="AT25" t="s">
        <v>542</v>
      </c>
      <c r="AU25">
        <v>1.34</v>
      </c>
      <c r="AV25">
        <v>1.51</v>
      </c>
      <c r="AW25" t="s">
        <v>528</v>
      </c>
      <c r="AX25" t="s">
        <v>551</v>
      </c>
      <c r="AY25" t="s">
        <v>542</v>
      </c>
      <c r="AZ25">
        <v>1.34</v>
      </c>
      <c r="BA25">
        <v>1.51</v>
      </c>
      <c r="BB25" t="s">
        <v>528</v>
      </c>
      <c r="BC25" t="s">
        <v>551</v>
      </c>
      <c r="BD25" t="s">
        <v>542</v>
      </c>
      <c r="BE25">
        <v>88068</v>
      </c>
      <c r="BF25">
        <v>96368</v>
      </c>
      <c r="BG25" t="s">
        <v>528</v>
      </c>
      <c r="BH25" t="s">
        <v>551</v>
      </c>
      <c r="BI25" t="s">
        <v>554</v>
      </c>
      <c r="BJ25">
        <v>26315</v>
      </c>
      <c r="BK25">
        <v>30318</v>
      </c>
      <c r="BL25" t="s">
        <v>619</v>
      </c>
      <c r="BM25" t="s">
        <v>551</v>
      </c>
      <c r="BN25" t="s">
        <v>633</v>
      </c>
      <c r="BO25" t="s">
        <v>551</v>
      </c>
      <c r="BP25" t="s">
        <v>551</v>
      </c>
      <c r="BQ25" t="s">
        <v>628</v>
      </c>
      <c r="BR25">
        <v>49578</v>
      </c>
      <c r="BS25" t="s">
        <v>555</v>
      </c>
      <c r="BT25" t="s">
        <v>551</v>
      </c>
      <c r="BU25" t="s">
        <v>551</v>
      </c>
      <c r="BV25" t="s">
        <v>554</v>
      </c>
      <c r="BW25">
        <v>39511</v>
      </c>
      <c r="BX25" t="s">
        <v>614</v>
      </c>
      <c r="BY25" t="s">
        <v>551</v>
      </c>
      <c r="BZ25" t="s">
        <v>551</v>
      </c>
      <c r="CA25" t="s">
        <v>645</v>
      </c>
      <c r="CB25" t="s">
        <v>551</v>
      </c>
      <c r="CC25" t="s">
        <v>542</v>
      </c>
      <c r="CD25">
        <v>19999</v>
      </c>
      <c r="CE25">
        <v>22381</v>
      </c>
      <c r="CF25" t="s">
        <v>619</v>
      </c>
      <c r="CG25" t="s">
        <v>551</v>
      </c>
      <c r="CH25" t="s">
        <v>542</v>
      </c>
      <c r="CI25">
        <v>19999</v>
      </c>
      <c r="CJ25">
        <v>22381</v>
      </c>
      <c r="CK25" t="s">
        <v>619</v>
      </c>
      <c r="CL25" t="s">
        <v>551</v>
      </c>
      <c r="CR25" t="s">
        <v>608</v>
      </c>
      <c r="CS25" t="s">
        <v>551</v>
      </c>
      <c r="CT25" t="s">
        <v>551</v>
      </c>
    </row>
    <row r="26" spans="1:120">
      <c r="A26" s="56">
        <v>3</v>
      </c>
      <c r="B26" s="38" t="s">
        <v>409</v>
      </c>
      <c r="C26" s="57" t="s">
        <v>547</v>
      </c>
      <c r="F26" s="34" t="e">
        <f ca="1">_xll.BQL(#REF! &amp;" EQUITY","TOTAL_RETURN(CALC_INTERVAL=RANGE(-1m,0d),CURRENCY="&amp;CURRENCY&amp;")/1")</f>
        <v>#NAME?</v>
      </c>
      <c r="G26" s="34" t="e">
        <f ca="1">_xll.BQL(#REF! &amp;" EQUITY","TOTAL_RETURN(CALC_INTERVAL=RANGE(-6m,0d),CURRENCY="&amp;CURRENCY&amp;")/1")</f>
        <v>#NAME?</v>
      </c>
      <c r="H2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6" s="33"/>
      <c r="J26" s="33"/>
      <c r="K26" s="33"/>
      <c r="L26" s="33"/>
      <c r="M26" s="33"/>
      <c r="N26" s="33"/>
      <c r="P26" t="s">
        <v>482</v>
      </c>
      <c r="Q26" t="s">
        <v>421</v>
      </c>
      <c r="R26" t="s">
        <v>492</v>
      </c>
      <c r="S26" t="s">
        <v>484</v>
      </c>
      <c r="T26" t="s">
        <v>489</v>
      </c>
      <c r="V26" s="14">
        <v>45618</v>
      </c>
      <c r="W26">
        <v>3437083.233</v>
      </c>
      <c r="X26">
        <v>415203.98</v>
      </c>
      <c r="Y26">
        <v>448173.022</v>
      </c>
      <c r="Z26">
        <v>477981.18199999997</v>
      </c>
      <c r="AA26">
        <v>3437083.233</v>
      </c>
      <c r="AB26">
        <v>145250.5</v>
      </c>
      <c r="AC26">
        <v>158065.41399999999</v>
      </c>
      <c r="AD26">
        <v>168900.66699999999</v>
      </c>
      <c r="AF26" s="14">
        <f t="shared" si="1"/>
        <v>45618</v>
      </c>
      <c r="AG26">
        <f t="shared" si="2"/>
        <v>8.278059456462822</v>
      </c>
      <c r="AH26">
        <f t="shared" si="3"/>
        <v>7.6690989066271822</v>
      </c>
      <c r="AI26">
        <f t="shared" si="4"/>
        <v>7.1908337868414245</v>
      </c>
      <c r="AJ26">
        <f t="shared" si="5"/>
        <v>23.663142178512295</v>
      </c>
      <c r="AK26">
        <f t="shared" si="6"/>
        <v>21.744688771700559</v>
      </c>
      <c r="AL26">
        <f t="shared" si="7"/>
        <v>20.349731555530212</v>
      </c>
      <c r="AN26" t="s">
        <v>621</v>
      </c>
      <c r="AO26" t="str">
        <f t="shared" si="8"/>
        <v>New Street Research LLP</v>
      </c>
      <c r="AQ26" t="s">
        <v>621</v>
      </c>
      <c r="AR26" t="str">
        <f t="shared" si="9"/>
        <v>New Street Research LLP</v>
      </c>
      <c r="AT26" t="s">
        <v>554</v>
      </c>
      <c r="AU26">
        <v>1.46</v>
      </c>
      <c r="AV26">
        <v>1.69</v>
      </c>
      <c r="AW26" t="s">
        <v>619</v>
      </c>
      <c r="AX26" t="s">
        <v>551</v>
      </c>
      <c r="AY26" t="s">
        <v>554</v>
      </c>
      <c r="AZ26">
        <v>1.46</v>
      </c>
      <c r="BA26">
        <v>1.69</v>
      </c>
      <c r="BB26" t="s">
        <v>619</v>
      </c>
      <c r="BC26" t="s">
        <v>551</v>
      </c>
      <c r="BD26" t="s">
        <v>554</v>
      </c>
      <c r="BE26">
        <v>90628</v>
      </c>
      <c r="BF26">
        <v>101418</v>
      </c>
      <c r="BG26" t="s">
        <v>619</v>
      </c>
      <c r="BH26" t="s">
        <v>551</v>
      </c>
      <c r="BI26" t="s">
        <v>642</v>
      </c>
      <c r="BJ26" t="s">
        <v>551</v>
      </c>
      <c r="BK26" t="s">
        <v>551</v>
      </c>
      <c r="BL26" t="s">
        <v>554</v>
      </c>
      <c r="BM26">
        <v>39511</v>
      </c>
      <c r="BN26" t="s">
        <v>603</v>
      </c>
      <c r="BO26">
        <v>28755</v>
      </c>
      <c r="BP26">
        <v>33580</v>
      </c>
      <c r="BS26" t="s">
        <v>528</v>
      </c>
      <c r="BT26" t="s">
        <v>551</v>
      </c>
      <c r="BU26" t="s">
        <v>551</v>
      </c>
      <c r="BV26" t="s">
        <v>642</v>
      </c>
      <c r="BW26" t="s">
        <v>551</v>
      </c>
      <c r="BX26" t="s">
        <v>633</v>
      </c>
      <c r="BY26" t="s">
        <v>551</v>
      </c>
      <c r="BZ26" t="s">
        <v>551</v>
      </c>
      <c r="CA26" t="s">
        <v>628</v>
      </c>
      <c r="CB26">
        <v>-2940</v>
      </c>
      <c r="CC26" t="s">
        <v>642</v>
      </c>
      <c r="CD26" t="s">
        <v>551</v>
      </c>
      <c r="CE26" t="s">
        <v>551</v>
      </c>
      <c r="CF26" t="s">
        <v>554</v>
      </c>
      <c r="CG26">
        <v>32938</v>
      </c>
      <c r="CH26" t="s">
        <v>642</v>
      </c>
      <c r="CI26" t="s">
        <v>551</v>
      </c>
      <c r="CJ26" t="s">
        <v>551</v>
      </c>
      <c r="CK26" t="s">
        <v>554</v>
      </c>
      <c r="CL26">
        <v>32938</v>
      </c>
      <c r="CR26" t="s">
        <v>645</v>
      </c>
      <c r="CS26" t="s">
        <v>551</v>
      </c>
      <c r="CT26" t="s">
        <v>551</v>
      </c>
    </row>
    <row r="27" spans="1:120">
      <c r="A27" s="56">
        <v>4</v>
      </c>
      <c r="B27" s="38" t="s">
        <v>410</v>
      </c>
      <c r="C27" s="57" t="s">
        <v>548</v>
      </c>
      <c r="F27" s="34" t="e">
        <f ca="1">_xll.BQL(#REF! &amp;" EQUITY","TOTAL_RETURN(CALC_INTERVAL=RANGE(-1m,0d),CURRENCY="&amp;CURRENCY&amp;")/1")</f>
        <v>#NAME?</v>
      </c>
      <c r="G27" s="34" t="e">
        <f ca="1">_xll.BQL(#REF! &amp;" EQUITY","TOTAL_RETURN(CALC_INTERVAL=RANGE(-6m,0d),CURRENCY="&amp;CURRENCY&amp;")/1")</f>
        <v>#NAME?</v>
      </c>
      <c r="H2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7" s="33"/>
      <c r="J27" s="33"/>
      <c r="K27" s="33"/>
      <c r="L27" s="33"/>
      <c r="M27" s="33"/>
      <c r="N27" s="33"/>
      <c r="P27" t="s">
        <v>481</v>
      </c>
      <c r="Q27" t="s">
        <v>459</v>
      </c>
      <c r="R27" t="s">
        <v>492</v>
      </c>
      <c r="S27" t="s">
        <v>386</v>
      </c>
      <c r="T27" t="s">
        <v>490</v>
      </c>
      <c r="V27" s="14">
        <v>45611</v>
      </c>
      <c r="W27">
        <v>3363469.1749999998</v>
      </c>
      <c r="X27">
        <v>415288.86</v>
      </c>
      <c r="Y27">
        <v>448441.511</v>
      </c>
      <c r="Z27">
        <v>478171.136</v>
      </c>
      <c r="AA27">
        <v>3363469.1749999998</v>
      </c>
      <c r="AB27">
        <v>144893.375</v>
      </c>
      <c r="AC27">
        <v>157657.58600000001</v>
      </c>
      <c r="AD27">
        <v>168900.66699999999</v>
      </c>
      <c r="AF27" s="14">
        <f t="shared" si="1"/>
        <v>45611</v>
      </c>
      <c r="AG27">
        <f t="shared" si="2"/>
        <v>8.0991076307705434</v>
      </c>
      <c r="AH27">
        <f t="shared" si="3"/>
        <v>7.5003519801270135</v>
      </c>
      <c r="AI27">
        <f t="shared" si="4"/>
        <v>7.0340280325912437</v>
      </c>
      <c r="AJ27">
        <f t="shared" si="5"/>
        <v>23.213408998168479</v>
      </c>
      <c r="AK27">
        <f t="shared" si="6"/>
        <v>21.334014178042786</v>
      </c>
      <c r="AL27">
        <f t="shared" si="7"/>
        <v>19.913889238815145</v>
      </c>
      <c r="AN27" t="s">
        <v>620</v>
      </c>
      <c r="AO27" t="str">
        <f t="shared" si="8"/>
        <v>Evercore ISI</v>
      </c>
      <c r="AQ27" t="s">
        <v>620</v>
      </c>
      <c r="AR27" t="str">
        <f t="shared" si="9"/>
        <v>Evercore ISI</v>
      </c>
      <c r="AT27" t="s">
        <v>642</v>
      </c>
      <c r="AU27" t="s">
        <v>551</v>
      </c>
      <c r="AV27" t="s">
        <v>551</v>
      </c>
      <c r="AW27" t="s">
        <v>554</v>
      </c>
      <c r="AX27">
        <v>2.2200000000000002</v>
      </c>
      <c r="AY27" t="s">
        <v>642</v>
      </c>
      <c r="AZ27" t="s">
        <v>551</v>
      </c>
      <c r="BA27" t="s">
        <v>551</v>
      </c>
      <c r="BB27" t="s">
        <v>554</v>
      </c>
      <c r="BC27">
        <v>2.2200000000000002</v>
      </c>
      <c r="BD27" t="s">
        <v>642</v>
      </c>
      <c r="BE27" t="s">
        <v>551</v>
      </c>
      <c r="BF27" t="s">
        <v>551</v>
      </c>
      <c r="BG27" t="s">
        <v>554</v>
      </c>
      <c r="BH27">
        <v>134502</v>
      </c>
      <c r="BI27" t="s">
        <v>535</v>
      </c>
      <c r="BJ27" t="s">
        <v>551</v>
      </c>
      <c r="BK27" t="s">
        <v>551</v>
      </c>
      <c r="BL27" t="s">
        <v>614</v>
      </c>
      <c r="BM27" t="s">
        <v>551</v>
      </c>
      <c r="BN27" t="s">
        <v>615</v>
      </c>
      <c r="BO27" t="s">
        <v>551</v>
      </c>
      <c r="BP27" t="s">
        <v>551</v>
      </c>
      <c r="BS27" t="s">
        <v>606</v>
      </c>
      <c r="BT27">
        <v>24962</v>
      </c>
      <c r="BU27">
        <v>30222</v>
      </c>
      <c r="BV27" t="s">
        <v>614</v>
      </c>
      <c r="BW27" t="s">
        <v>551</v>
      </c>
      <c r="BX27" t="s">
        <v>615</v>
      </c>
      <c r="BY27" t="s">
        <v>551</v>
      </c>
      <c r="BZ27" t="s">
        <v>551</v>
      </c>
      <c r="CC27" t="s">
        <v>535</v>
      </c>
      <c r="CD27" t="s">
        <v>551</v>
      </c>
      <c r="CE27" t="s">
        <v>551</v>
      </c>
      <c r="CF27" t="s">
        <v>614</v>
      </c>
      <c r="CG27" t="s">
        <v>551</v>
      </c>
      <c r="CH27" t="s">
        <v>535</v>
      </c>
      <c r="CI27" t="s">
        <v>551</v>
      </c>
      <c r="CJ27" t="s">
        <v>551</v>
      </c>
      <c r="CK27" t="s">
        <v>614</v>
      </c>
      <c r="CL27" t="s">
        <v>551</v>
      </c>
    </row>
    <row r="28" spans="1:120">
      <c r="A28" s="56">
        <v>5</v>
      </c>
      <c r="B28" s="38" t="s">
        <v>411</v>
      </c>
      <c r="C28" s="57" t="s">
        <v>549</v>
      </c>
      <c r="F28" s="34" t="e">
        <f ca="1">_xll.BQL(#REF! &amp;" EQUITY","TOTAL_RETURN(CALC_INTERVAL=RANGE(-1m,0d),CURRENCY="&amp;CURRENCY&amp;")/1")</f>
        <v>#NAME?</v>
      </c>
      <c r="G28" s="34" t="e">
        <f ca="1">_xll.BQL(#REF! &amp;" EQUITY","TOTAL_RETURN(CALC_INTERVAL=RANGE(-6m,0d),CURRENCY="&amp;CURRENCY&amp;")/1")</f>
        <v>#NAME?</v>
      </c>
      <c r="H2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8" s="33"/>
      <c r="J28" s="33"/>
      <c r="K28" s="33"/>
      <c r="L28" s="33"/>
      <c r="M28" s="33"/>
      <c r="N28" s="33"/>
      <c r="P28" t="s">
        <v>401</v>
      </c>
      <c r="Q28" t="s">
        <v>422</v>
      </c>
      <c r="R28" t="s">
        <v>492</v>
      </c>
      <c r="S28" t="s">
        <v>387</v>
      </c>
      <c r="T28" t="s">
        <v>488</v>
      </c>
      <c r="V28" s="14">
        <v>45604</v>
      </c>
      <c r="W28">
        <v>3393096.1880999999</v>
      </c>
      <c r="X28">
        <v>415517.42</v>
      </c>
      <c r="Y28">
        <v>448423.93199999997</v>
      </c>
      <c r="Z28">
        <v>478279.09499999997</v>
      </c>
      <c r="AA28">
        <v>3393096.1880999999</v>
      </c>
      <c r="AB28">
        <v>144929.09400000001</v>
      </c>
      <c r="AC28">
        <v>157703.58600000001</v>
      </c>
      <c r="AD28">
        <v>168589</v>
      </c>
      <c r="AF28" s="14">
        <f t="shared" si="1"/>
        <v>45604</v>
      </c>
      <c r="AG28">
        <f t="shared" si="2"/>
        <v>8.1659541207682693</v>
      </c>
      <c r="AH28">
        <f t="shared" si="3"/>
        <v>7.5667152129159785</v>
      </c>
      <c r="AI28">
        <f t="shared" si="4"/>
        <v>7.0943853151265168</v>
      </c>
      <c r="AJ28">
        <f t="shared" si="5"/>
        <v>23.412112050462412</v>
      </c>
      <c r="AK28">
        <f t="shared" si="6"/>
        <v>21.515656518425647</v>
      </c>
      <c r="AL28">
        <f t="shared" si="7"/>
        <v>20.126438783669158</v>
      </c>
      <c r="AN28" t="s">
        <v>555</v>
      </c>
      <c r="AO28" t="str">
        <f t="shared" si="8"/>
        <v>Baird</v>
      </c>
      <c r="AQ28" t="s">
        <v>555</v>
      </c>
      <c r="AR28" t="str">
        <f t="shared" si="9"/>
        <v>Baird</v>
      </c>
      <c r="AT28" t="s">
        <v>535</v>
      </c>
      <c r="AU28" t="s">
        <v>551</v>
      </c>
      <c r="AV28" t="s">
        <v>551</v>
      </c>
      <c r="AW28" t="s">
        <v>527</v>
      </c>
      <c r="AX28" t="s">
        <v>551</v>
      </c>
      <c r="AY28" t="s">
        <v>535</v>
      </c>
      <c r="AZ28" t="s">
        <v>551</v>
      </c>
      <c r="BA28" t="s">
        <v>551</v>
      </c>
      <c r="BB28" t="s">
        <v>527</v>
      </c>
      <c r="BC28" t="s">
        <v>551</v>
      </c>
      <c r="BD28" t="s">
        <v>535</v>
      </c>
      <c r="BE28" t="s">
        <v>551</v>
      </c>
      <c r="BF28" t="s">
        <v>551</v>
      </c>
      <c r="BG28" t="s">
        <v>614</v>
      </c>
      <c r="BH28" t="s">
        <v>551</v>
      </c>
      <c r="BI28" t="s">
        <v>621</v>
      </c>
      <c r="BJ28">
        <v>24595</v>
      </c>
      <c r="BK28">
        <v>27267</v>
      </c>
      <c r="BL28" t="s">
        <v>629</v>
      </c>
      <c r="BM28">
        <v>42810</v>
      </c>
      <c r="BN28" t="s">
        <v>628</v>
      </c>
      <c r="BO28">
        <v>30047</v>
      </c>
      <c r="BP28">
        <v>33184</v>
      </c>
      <c r="BS28" t="s">
        <v>619</v>
      </c>
      <c r="BT28" t="s">
        <v>551</v>
      </c>
      <c r="BU28" t="s">
        <v>551</v>
      </c>
      <c r="BV28" t="s">
        <v>629</v>
      </c>
      <c r="BW28">
        <v>42810</v>
      </c>
      <c r="BX28" t="s">
        <v>628</v>
      </c>
      <c r="BY28">
        <v>-3040</v>
      </c>
      <c r="BZ28">
        <v>-3140</v>
      </c>
      <c r="CC28" t="s">
        <v>621</v>
      </c>
      <c r="CD28">
        <v>20407</v>
      </c>
      <c r="CE28">
        <v>22652</v>
      </c>
      <c r="CF28" t="s">
        <v>629</v>
      </c>
      <c r="CG28">
        <v>35990</v>
      </c>
      <c r="CH28" t="s">
        <v>621</v>
      </c>
      <c r="CI28">
        <v>20407</v>
      </c>
      <c r="CJ28">
        <v>22652</v>
      </c>
      <c r="CK28" t="s">
        <v>629</v>
      </c>
      <c r="CL28">
        <v>35990</v>
      </c>
    </row>
    <row r="29" spans="1:120">
      <c r="A29" s="56">
        <v>6</v>
      </c>
      <c r="B29" s="38" t="s">
        <v>412</v>
      </c>
      <c r="C29" s="57" t="e">
        <f>"is_div_per_shr/PX_LAST(dates=range("&amp;PeerDate1&amp;"-12-31,"&amp;#REF!&amp;"-12-31,FRQ=y),fill=prev)"</f>
        <v>#REF!</v>
      </c>
      <c r="F29" s="34" t="e">
        <f ca="1">_xll.BQL(#REF! &amp;" EQUITY","TOTAL_RETURN(CALC_INTERVAL=RANGE(-1m,0d),CURRENCY="&amp;CURRENCY&amp;")/1")</f>
        <v>#NAME?</v>
      </c>
      <c r="G29" s="34" t="e">
        <f ca="1">_xll.BQL(#REF! &amp;" EQUITY","TOTAL_RETURN(CALC_INTERVAL=RANGE(-6m,0d),CURRENCY="&amp;CURRENCY&amp;")/1")</f>
        <v>#NAME?</v>
      </c>
      <c r="H2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9" s="33"/>
      <c r="J29" s="33"/>
      <c r="K29" s="33"/>
      <c r="L29" s="33"/>
      <c r="M29" s="33"/>
      <c r="N29" s="33"/>
      <c r="V29" s="14">
        <v>45597</v>
      </c>
      <c r="W29">
        <v>3331877.1049000002</v>
      </c>
      <c r="X29">
        <v>416596.06300000002</v>
      </c>
      <c r="Y29">
        <v>448346.31699999998</v>
      </c>
      <c r="Z29">
        <v>477339.75</v>
      </c>
      <c r="AA29">
        <v>3331877.1049000002</v>
      </c>
      <c r="AB29">
        <v>144775.633</v>
      </c>
      <c r="AC29">
        <v>157525.88500000001</v>
      </c>
      <c r="AD29">
        <v>168872.5</v>
      </c>
      <c r="AF29" s="14">
        <f t="shared" si="1"/>
        <v>45597</v>
      </c>
      <c r="AG29">
        <f t="shared" si="2"/>
        <v>7.997860279586944</v>
      </c>
      <c r="AH29">
        <f t="shared" si="3"/>
        <v>7.4314809301756801</v>
      </c>
      <c r="AI29">
        <f t="shared" si="4"/>
        <v>6.9800956339797811</v>
      </c>
      <c r="AJ29">
        <f t="shared" si="5"/>
        <v>23.014073817933159</v>
      </c>
      <c r="AK29">
        <f t="shared" si="6"/>
        <v>21.151299069990941</v>
      </c>
      <c r="AL29">
        <f t="shared" si="7"/>
        <v>19.730134301914166</v>
      </c>
      <c r="AN29" t="s">
        <v>528</v>
      </c>
      <c r="AO29" t="str">
        <f t="shared" si="8"/>
        <v>Goldman Sachs</v>
      </c>
      <c r="AQ29" t="s">
        <v>528</v>
      </c>
      <c r="AR29" t="str">
        <f t="shared" si="9"/>
        <v>Goldman Sachs</v>
      </c>
      <c r="AT29" t="s">
        <v>621</v>
      </c>
      <c r="AU29">
        <v>1.36</v>
      </c>
      <c r="AV29">
        <v>1.52</v>
      </c>
      <c r="AW29" t="s">
        <v>614</v>
      </c>
      <c r="AX29" t="s">
        <v>551</v>
      </c>
      <c r="AY29" t="s">
        <v>621</v>
      </c>
      <c r="AZ29">
        <v>1.36</v>
      </c>
      <c r="BA29">
        <v>1.52</v>
      </c>
      <c r="BB29" t="s">
        <v>614</v>
      </c>
      <c r="BC29" t="s">
        <v>551</v>
      </c>
      <c r="BD29" t="s">
        <v>621</v>
      </c>
      <c r="BE29">
        <v>86919</v>
      </c>
      <c r="BF29">
        <v>93352</v>
      </c>
      <c r="BG29" t="s">
        <v>629</v>
      </c>
      <c r="BH29">
        <v>128680</v>
      </c>
      <c r="BI29" t="s">
        <v>620</v>
      </c>
      <c r="BJ29" t="s">
        <v>551</v>
      </c>
      <c r="BK29" t="s">
        <v>551</v>
      </c>
      <c r="BL29" t="s">
        <v>643</v>
      </c>
      <c r="BM29" t="s">
        <v>551</v>
      </c>
      <c r="BN29" t="s">
        <v>642</v>
      </c>
      <c r="BO29" t="s">
        <v>551</v>
      </c>
      <c r="BP29" t="s">
        <v>551</v>
      </c>
      <c r="BS29" t="s">
        <v>554</v>
      </c>
      <c r="BT29">
        <v>26315</v>
      </c>
      <c r="BU29">
        <v>30318</v>
      </c>
      <c r="BV29" t="s">
        <v>643</v>
      </c>
      <c r="BW29" t="s">
        <v>551</v>
      </c>
      <c r="BX29" t="s">
        <v>645</v>
      </c>
      <c r="BY29" t="s">
        <v>551</v>
      </c>
      <c r="BZ29" t="s">
        <v>551</v>
      </c>
      <c r="CC29" t="s">
        <v>620</v>
      </c>
      <c r="CD29" t="s">
        <v>551</v>
      </c>
      <c r="CE29" t="s">
        <v>551</v>
      </c>
      <c r="CF29" t="s">
        <v>643</v>
      </c>
      <c r="CG29" t="s">
        <v>551</v>
      </c>
      <c r="CH29" t="s">
        <v>620</v>
      </c>
      <c r="CI29" t="s">
        <v>551</v>
      </c>
      <c r="CJ29" t="s">
        <v>551</v>
      </c>
      <c r="CK29" t="s">
        <v>643</v>
      </c>
      <c r="CL29" t="s">
        <v>551</v>
      </c>
    </row>
    <row r="30" spans="1:120">
      <c r="A30" s="56">
        <v>7</v>
      </c>
      <c r="B30" s="38" t="s">
        <v>400</v>
      </c>
      <c r="C30" s="62" t="e">
        <f>"IF(IS_DIL_EPS_CONT_OPS&lt;0,0,PX_LAST(dates=range("&amp;PeerDate1&amp;"-12-31,"&amp;#REF!&amp;"-12-31,FRQ=y),fill=prev)/IS_DIL_EPS_CONT_OPS)"</f>
        <v>#REF!</v>
      </c>
      <c r="F30" s="34" t="e">
        <f ca="1">_xll.BQL(#REF! &amp;" EQUITY","TOTAL_RETURN(CALC_INTERVAL=RANGE(-1m,0d),CURRENCY="&amp;CURRENCY&amp;")/1")</f>
        <v>#NAME?</v>
      </c>
      <c r="G30" s="34" t="e">
        <f ca="1">_xll.BQL(#REF! &amp;" EQUITY","TOTAL_RETURN(CALC_INTERVAL=RANGE(-6m,0d),CURRENCY="&amp;CURRENCY&amp;")/1")</f>
        <v>#NAME?</v>
      </c>
      <c r="H3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0" s="33"/>
      <c r="J30" s="33"/>
      <c r="K30" s="33"/>
      <c r="L30" s="33"/>
      <c r="M30" s="33"/>
      <c r="N30" s="33"/>
      <c r="V30" s="14">
        <v>45590</v>
      </c>
      <c r="W30">
        <v>3480798.3432</v>
      </c>
      <c r="X30">
        <v>420015.348</v>
      </c>
      <c r="Y30">
        <v>452343.30300000001</v>
      </c>
      <c r="Z30">
        <v>491997.8</v>
      </c>
      <c r="AA30">
        <v>3480798.3432</v>
      </c>
      <c r="AB30">
        <v>146542.481</v>
      </c>
      <c r="AC30">
        <v>160067.40900000001</v>
      </c>
      <c r="AD30">
        <v>183285.2</v>
      </c>
      <c r="AF30" s="14">
        <f t="shared" si="1"/>
        <v>45590</v>
      </c>
      <c r="AG30">
        <f t="shared" si="2"/>
        <v>8.2873122607890988</v>
      </c>
      <c r="AH30">
        <f t="shared" si="3"/>
        <v>7.6950367566290687</v>
      </c>
      <c r="AI30">
        <f t="shared" si="4"/>
        <v>7.0748250158842172</v>
      </c>
      <c r="AJ30">
        <f t="shared" si="5"/>
        <v>23.752827981669014</v>
      </c>
      <c r="AK30">
        <f t="shared" si="6"/>
        <v>21.745827991755647</v>
      </c>
      <c r="AL30">
        <f t="shared" si="7"/>
        <v>18.991158823516574</v>
      </c>
      <c r="AN30" t="s">
        <v>619</v>
      </c>
      <c r="AO30" t="str">
        <f t="shared" si="8"/>
        <v>Barclays</v>
      </c>
      <c r="AQ30" t="s">
        <v>619</v>
      </c>
      <c r="AR30" t="str">
        <f t="shared" si="9"/>
        <v>Barclays</v>
      </c>
      <c r="AT30" t="s">
        <v>620</v>
      </c>
      <c r="AU30" t="s">
        <v>551</v>
      </c>
      <c r="AV30" t="s">
        <v>551</v>
      </c>
      <c r="AW30" t="s">
        <v>629</v>
      </c>
      <c r="AX30">
        <v>2.4300000000000002</v>
      </c>
      <c r="AY30" t="s">
        <v>620</v>
      </c>
      <c r="AZ30" t="s">
        <v>551</v>
      </c>
      <c r="BA30" t="s">
        <v>551</v>
      </c>
      <c r="BB30" t="s">
        <v>629</v>
      </c>
      <c r="BC30">
        <v>2.4300000000000002</v>
      </c>
      <c r="BD30" t="s">
        <v>620</v>
      </c>
      <c r="BE30" t="s">
        <v>551</v>
      </c>
      <c r="BF30" t="s">
        <v>551</v>
      </c>
      <c r="BG30" t="s">
        <v>633</v>
      </c>
      <c r="BH30" t="s">
        <v>551</v>
      </c>
      <c r="BI30" t="s">
        <v>555</v>
      </c>
      <c r="BJ30" t="s">
        <v>551</v>
      </c>
      <c r="BK30" t="s">
        <v>551</v>
      </c>
      <c r="BL30" t="s">
        <v>610</v>
      </c>
      <c r="BM30" t="s">
        <v>551</v>
      </c>
      <c r="BN30" t="s">
        <v>606</v>
      </c>
      <c r="BO30">
        <v>29400</v>
      </c>
      <c r="BP30">
        <v>32900</v>
      </c>
      <c r="BS30" t="s">
        <v>642</v>
      </c>
      <c r="BT30" t="s">
        <v>551</v>
      </c>
      <c r="BU30" t="s">
        <v>551</v>
      </c>
      <c r="BV30" t="s">
        <v>610</v>
      </c>
      <c r="BW30" t="s">
        <v>551</v>
      </c>
      <c r="BX30" t="s">
        <v>554</v>
      </c>
      <c r="BY30">
        <v>-6408</v>
      </c>
      <c r="BZ30">
        <v>-7714</v>
      </c>
      <c r="CC30" t="s">
        <v>555</v>
      </c>
      <c r="CD30" t="s">
        <v>551</v>
      </c>
      <c r="CE30" t="s">
        <v>551</v>
      </c>
      <c r="CF30" t="s">
        <v>633</v>
      </c>
      <c r="CG30" t="s">
        <v>551</v>
      </c>
      <c r="CH30" t="s">
        <v>555</v>
      </c>
      <c r="CI30" t="s">
        <v>551</v>
      </c>
      <c r="CJ30" t="s">
        <v>551</v>
      </c>
      <c r="CK30" t="s">
        <v>633</v>
      </c>
      <c r="CL30" t="s">
        <v>551</v>
      </c>
    </row>
    <row r="31" spans="1:120">
      <c r="A31" s="56">
        <v>8</v>
      </c>
      <c r="B31" s="38" t="s">
        <v>402</v>
      </c>
      <c r="C31" s="62" t="e">
        <f>"IF(SALES_REV_TURN&lt;0,0,PX_LAST(dates=range("&amp;PeerDate1&amp;"-12-31,"&amp;#REF!&amp;"-12-31,FRQ=y),fill=prev)/(SALES_REV_TURN/FILLNA(IS_AVG_NUM_SH_FOR_EPS,3,ON='PERIOD')))"</f>
        <v>#REF!</v>
      </c>
      <c r="F31" s="34" t="e">
        <f ca="1">_xll.BQL(#REF! &amp;" EQUITY","TOTAL_RETURN(CALC_INTERVAL=RANGE(-1m,0d),CURRENCY="&amp;CURRENCY&amp;")/1")</f>
        <v>#NAME?</v>
      </c>
      <c r="G31" s="34" t="e">
        <f ca="1">_xll.BQL(#REF! &amp;" EQUITY","TOTAL_RETURN(CALC_INTERVAL=RANGE(-6m,0d),CURRENCY="&amp;CURRENCY&amp;")/1")</f>
        <v>#NAME?</v>
      </c>
      <c r="H3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1" s="33"/>
      <c r="J31" s="33"/>
      <c r="K31" s="33"/>
      <c r="L31" s="33"/>
      <c r="M31" s="33"/>
      <c r="N31" s="33"/>
      <c r="V31" s="14">
        <v>45583</v>
      </c>
      <c r="W31">
        <v>3535381.1949999998</v>
      </c>
      <c r="X31">
        <v>420930.391</v>
      </c>
      <c r="Y31">
        <v>452634.39399999997</v>
      </c>
      <c r="Z31">
        <v>491997.8</v>
      </c>
      <c r="AA31">
        <v>3535381.1949999998</v>
      </c>
      <c r="AB31">
        <v>147007.103</v>
      </c>
      <c r="AC31">
        <v>160855.348</v>
      </c>
      <c r="AD31">
        <v>185204.33300000001</v>
      </c>
      <c r="AF31" s="14">
        <f t="shared" si="1"/>
        <v>45583</v>
      </c>
      <c r="AG31">
        <f t="shared" si="2"/>
        <v>8.398968738277679</v>
      </c>
      <c r="AH31">
        <f t="shared" si="3"/>
        <v>7.8106773189666185</v>
      </c>
      <c r="AI31">
        <f t="shared" si="4"/>
        <v>7.1857662676540421</v>
      </c>
      <c r="AJ31">
        <f t="shared" si="5"/>
        <v>24.049050167324225</v>
      </c>
      <c r="AK31">
        <f t="shared" si="6"/>
        <v>21.978636327341754</v>
      </c>
      <c r="AL31">
        <f t="shared" si="7"/>
        <v>19.089084676004852</v>
      </c>
      <c r="AN31" t="s">
        <v>527</v>
      </c>
      <c r="AO31" t="str">
        <f t="shared" si="8"/>
        <v>Morgan Stanley</v>
      </c>
      <c r="AQ31" t="s">
        <v>527</v>
      </c>
      <c r="AR31" t="str">
        <f t="shared" si="9"/>
        <v>Morgan Stanley</v>
      </c>
      <c r="AT31" t="s">
        <v>555</v>
      </c>
      <c r="AU31" t="s">
        <v>551</v>
      </c>
      <c r="AV31" t="s">
        <v>551</v>
      </c>
      <c r="AW31" t="s">
        <v>643</v>
      </c>
      <c r="AX31" t="s">
        <v>551</v>
      </c>
      <c r="AY31" t="s">
        <v>555</v>
      </c>
      <c r="AZ31" t="s">
        <v>551</v>
      </c>
      <c r="BA31" t="s">
        <v>551</v>
      </c>
      <c r="BB31" t="s">
        <v>643</v>
      </c>
      <c r="BC31" t="s">
        <v>551</v>
      </c>
      <c r="BD31" t="s">
        <v>555</v>
      </c>
      <c r="BE31" t="s">
        <v>551</v>
      </c>
      <c r="BF31" t="s">
        <v>551</v>
      </c>
      <c r="BG31" t="s">
        <v>603</v>
      </c>
      <c r="BH31">
        <v>130741</v>
      </c>
      <c r="BI31" t="s">
        <v>528</v>
      </c>
      <c r="BJ31" t="s">
        <v>551</v>
      </c>
      <c r="BK31" t="s">
        <v>551</v>
      </c>
      <c r="BL31" t="s">
        <v>633</v>
      </c>
      <c r="BM31" t="s">
        <v>551</v>
      </c>
      <c r="BS31" t="s">
        <v>614</v>
      </c>
      <c r="BT31" t="s">
        <v>551</v>
      </c>
      <c r="BU31" t="s">
        <v>551</v>
      </c>
      <c r="BV31" t="s">
        <v>633</v>
      </c>
      <c r="BW31" t="s">
        <v>551</v>
      </c>
      <c r="CC31" t="s">
        <v>619</v>
      </c>
      <c r="CD31" t="s">
        <v>551</v>
      </c>
      <c r="CE31" t="s">
        <v>551</v>
      </c>
      <c r="CF31" t="s">
        <v>603</v>
      </c>
      <c r="CG31">
        <v>34355</v>
      </c>
      <c r="CH31" t="s">
        <v>619</v>
      </c>
      <c r="CI31" t="s">
        <v>551</v>
      </c>
      <c r="CJ31" t="s">
        <v>551</v>
      </c>
      <c r="CK31" t="s">
        <v>603</v>
      </c>
      <c r="CL31">
        <v>34355</v>
      </c>
    </row>
    <row r="32" spans="1:120">
      <c r="A32" s="56">
        <v>9</v>
      </c>
      <c r="B32" s="38" t="s">
        <v>403</v>
      </c>
      <c r="C32" s="62" t="e">
        <f>"IF(BOOK_VAL_PER_SH&lt;0,0,PX_LAST(dates=range("&amp;PeerDate1&amp;"-12-31,"&amp;#REF!&amp;"-12-31,FRQ=y),fill=prev)/BOOK_VAL_PER_SH)"</f>
        <v>#REF!</v>
      </c>
      <c r="F32" s="34" t="e">
        <f ca="1">_xll.BQL(#REF! &amp;" EQUITY","TOTAL_RETURN(CALC_INTERVAL=RANGE(-1m,0d),CURRENCY="&amp;CURRENCY&amp;")/1")</f>
        <v>#NAME?</v>
      </c>
      <c r="G32" s="34" t="e">
        <f ca="1">_xll.BQL(#REF! &amp;" EQUITY","TOTAL_RETURN(CALC_INTERVAL=RANGE(-6m,0d),CURRENCY="&amp;CURRENCY&amp;")/1")</f>
        <v>#NAME?</v>
      </c>
      <c r="H3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2" s="33"/>
      <c r="J32" s="33"/>
      <c r="K32" s="33"/>
      <c r="L32" s="33"/>
      <c r="M32" s="33"/>
      <c r="N32" s="33"/>
      <c r="V32" s="14">
        <v>45576</v>
      </c>
      <c r="W32">
        <v>3422110.3744000001</v>
      </c>
      <c r="X32">
        <v>420916.37800000003</v>
      </c>
      <c r="Y32">
        <v>452701.375</v>
      </c>
      <c r="Z32">
        <v>493589.88900000002</v>
      </c>
      <c r="AA32">
        <v>3422110.3744000001</v>
      </c>
      <c r="AB32">
        <v>147373.76699999999</v>
      </c>
      <c r="AC32">
        <v>160855.348</v>
      </c>
      <c r="AD32">
        <v>185204.33300000001</v>
      </c>
      <c r="AF32" s="14">
        <f t="shared" si="1"/>
        <v>45576</v>
      </c>
      <c r="AG32">
        <f t="shared" si="2"/>
        <v>8.1301430717908527</v>
      </c>
      <c r="AH32">
        <f t="shared" si="3"/>
        <v>7.5593107584442398</v>
      </c>
      <c r="AI32">
        <f t="shared" si="4"/>
        <v>6.9331046900760152</v>
      </c>
      <c r="AJ32">
        <f t="shared" si="5"/>
        <v>23.220620901954689</v>
      </c>
      <c r="AK32">
        <f t="shared" si="6"/>
        <v>21.274458182142631</v>
      </c>
      <c r="AL32">
        <f t="shared" si="7"/>
        <v>18.47748548302053</v>
      </c>
      <c r="AN32" t="s">
        <v>614</v>
      </c>
      <c r="AO32" t="str">
        <f t="shared" si="8"/>
        <v>Wells Fargo</v>
      </c>
      <c r="AQ32" t="s">
        <v>614</v>
      </c>
      <c r="AR32" t="str">
        <f t="shared" si="9"/>
        <v>Wells Fargo</v>
      </c>
      <c r="AT32" t="s">
        <v>528</v>
      </c>
      <c r="AU32" t="s">
        <v>551</v>
      </c>
      <c r="AV32" t="s">
        <v>551</v>
      </c>
      <c r="AW32" t="s">
        <v>638</v>
      </c>
      <c r="AX32" t="s">
        <v>551</v>
      </c>
      <c r="AY32" t="s">
        <v>528</v>
      </c>
      <c r="AZ32" t="s">
        <v>551</v>
      </c>
      <c r="BA32" t="s">
        <v>551</v>
      </c>
      <c r="BB32" t="s">
        <v>638</v>
      </c>
      <c r="BC32" t="s">
        <v>551</v>
      </c>
      <c r="BD32" t="s">
        <v>528</v>
      </c>
      <c r="BE32" t="s">
        <v>551</v>
      </c>
      <c r="BF32" t="s">
        <v>551</v>
      </c>
      <c r="BG32" t="s">
        <v>608</v>
      </c>
      <c r="BH32" t="s">
        <v>551</v>
      </c>
      <c r="BI32" t="s">
        <v>619</v>
      </c>
      <c r="BJ32" t="s">
        <v>551</v>
      </c>
      <c r="BK32" t="s">
        <v>551</v>
      </c>
      <c r="BL32" t="s">
        <v>603</v>
      </c>
      <c r="BM32">
        <v>41214</v>
      </c>
      <c r="BS32" t="s">
        <v>629</v>
      </c>
      <c r="BT32">
        <v>24960</v>
      </c>
      <c r="BU32">
        <v>27920</v>
      </c>
      <c r="BV32" t="s">
        <v>603</v>
      </c>
      <c r="BW32">
        <v>41214</v>
      </c>
      <c r="CC32" t="s">
        <v>554</v>
      </c>
      <c r="CD32">
        <v>21853</v>
      </c>
      <c r="CE32">
        <v>25215</v>
      </c>
      <c r="CF32" t="s">
        <v>628</v>
      </c>
      <c r="CG32">
        <v>38932</v>
      </c>
      <c r="CH32" t="s">
        <v>554</v>
      </c>
      <c r="CI32">
        <v>21853</v>
      </c>
      <c r="CJ32">
        <v>25215</v>
      </c>
      <c r="CK32" t="s">
        <v>628</v>
      </c>
      <c r="CL32">
        <v>38932</v>
      </c>
    </row>
    <row r="33" spans="1:90">
      <c r="A33" s="56">
        <v>10</v>
      </c>
      <c r="B33" s="38" t="s">
        <v>520</v>
      </c>
      <c r="C33" s="62" t="e">
        <f>"EV_TO_EBIT(FPR="&amp;PeerDate1&amp;", FPT=BA, FYE=C1231, FILL=PREV)"</f>
        <v>#REF!</v>
      </c>
      <c r="F33" s="34" t="e">
        <f ca="1">_xll.BQL(#REF! &amp;" EQUITY","TOTAL_RETURN(CALC_INTERVAL=RANGE(-1m,0d),CURRENCY="&amp;CURRENCY&amp;")/1")</f>
        <v>#NAME?</v>
      </c>
      <c r="G33" s="34" t="e">
        <f ca="1">_xll.BQL(#REF! &amp;" EQUITY","TOTAL_RETURN(CALC_INTERVAL=RANGE(-6m,0d),CURRENCY="&amp;CURRENCY&amp;")/1")</f>
        <v>#NAME?</v>
      </c>
      <c r="H3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3" s="33"/>
      <c r="J33" s="33"/>
      <c r="K33" s="33"/>
      <c r="L33" s="33"/>
      <c r="M33" s="33"/>
      <c r="N33" s="33"/>
      <c r="V33" s="14">
        <v>45569</v>
      </c>
      <c r="W33">
        <v>3410707.2716000001</v>
      </c>
      <c r="X33">
        <v>421001.114</v>
      </c>
      <c r="Y33">
        <v>452320</v>
      </c>
      <c r="Z33">
        <v>485997.5</v>
      </c>
      <c r="AA33">
        <v>3410707.2716000001</v>
      </c>
      <c r="AB33">
        <v>147946.79300000001</v>
      </c>
      <c r="AC33">
        <v>160648.54500000001</v>
      </c>
      <c r="AD33">
        <v>180420</v>
      </c>
      <c r="AF33" s="14">
        <f t="shared" si="1"/>
        <v>45569</v>
      </c>
      <c r="AG33">
        <f t="shared" si="2"/>
        <v>8.101421013342021</v>
      </c>
      <c r="AH33">
        <f t="shared" si="3"/>
        <v>7.5404741590024766</v>
      </c>
      <c r="AI33">
        <f t="shared" si="4"/>
        <v>7.01795229728548</v>
      </c>
      <c r="AJ33">
        <f t="shared" si="5"/>
        <v>23.053607330305564</v>
      </c>
      <c r="AK33">
        <f t="shared" si="6"/>
        <v>21.230863134179025</v>
      </c>
      <c r="AL33">
        <f t="shared" si="7"/>
        <v>18.904263782285778</v>
      </c>
      <c r="AN33" t="s">
        <v>629</v>
      </c>
      <c r="AO33" t="str">
        <f t="shared" si="8"/>
        <v>Aletheia Capital Limited</v>
      </c>
      <c r="AQ33" t="s">
        <v>629</v>
      </c>
      <c r="AR33" t="str">
        <f t="shared" si="9"/>
        <v>Aletheia Capital Limited</v>
      </c>
      <c r="AT33" t="s">
        <v>619</v>
      </c>
      <c r="AU33" t="s">
        <v>551</v>
      </c>
      <c r="AV33" t="s">
        <v>551</v>
      </c>
      <c r="AW33" t="s">
        <v>633</v>
      </c>
      <c r="AX33" t="s">
        <v>551</v>
      </c>
      <c r="AY33" t="s">
        <v>619</v>
      </c>
      <c r="AZ33" t="s">
        <v>551</v>
      </c>
      <c r="BA33" t="s">
        <v>551</v>
      </c>
      <c r="BB33" t="s">
        <v>633</v>
      </c>
      <c r="BC33" t="s">
        <v>551</v>
      </c>
      <c r="BD33" t="s">
        <v>619</v>
      </c>
      <c r="BE33" t="s">
        <v>551</v>
      </c>
      <c r="BF33" t="s">
        <v>551</v>
      </c>
      <c r="BG33" t="s">
        <v>643</v>
      </c>
      <c r="BH33" t="s">
        <v>551</v>
      </c>
      <c r="BI33" t="s">
        <v>614</v>
      </c>
      <c r="BJ33" t="s">
        <v>551</v>
      </c>
      <c r="BK33" t="s">
        <v>551</v>
      </c>
      <c r="BL33" t="s">
        <v>608</v>
      </c>
      <c r="BM33" t="s">
        <v>551</v>
      </c>
      <c r="BS33" t="s">
        <v>643</v>
      </c>
      <c r="BT33" t="s">
        <v>551</v>
      </c>
      <c r="BU33" t="s">
        <v>551</v>
      </c>
      <c r="BV33" t="s">
        <v>608</v>
      </c>
      <c r="BW33" t="s">
        <v>551</v>
      </c>
      <c r="CC33" t="s">
        <v>614</v>
      </c>
      <c r="CD33" t="s">
        <v>551</v>
      </c>
      <c r="CE33" t="s">
        <v>551</v>
      </c>
      <c r="CF33" t="s">
        <v>645</v>
      </c>
      <c r="CG33" t="s">
        <v>551</v>
      </c>
      <c r="CH33" t="s">
        <v>614</v>
      </c>
      <c r="CI33" t="s">
        <v>551</v>
      </c>
      <c r="CJ33" t="s">
        <v>551</v>
      </c>
      <c r="CK33" t="s">
        <v>645</v>
      </c>
      <c r="CL33" t="s">
        <v>551</v>
      </c>
    </row>
    <row r="34" spans="1:90">
      <c r="A34" s="56">
        <v>11</v>
      </c>
      <c r="B34" s="38" t="s">
        <v>401</v>
      </c>
      <c r="C34" s="62" t="e">
        <f>"EV_TO_EBITDA(FPR="&amp;PeerDate1&amp;", FPT=BA, FYE=C1231, FILL=PREV)"</f>
        <v>#REF!</v>
      </c>
      <c r="F34" s="34" t="e">
        <f ca="1">_xll.BQL(#REF! &amp;" EQUITY","TOTAL_RETURN(CALC_INTERVAL=RANGE(-1m,0d),CURRENCY="&amp;CURRENCY&amp;")/1")</f>
        <v>#NAME?</v>
      </c>
      <c r="G34" s="34" t="e">
        <f ca="1">_xll.BQL(#REF! &amp;" EQUITY","TOTAL_RETURN(CALC_INTERVAL=RANGE(-6m,0d),CURRENCY="&amp;CURRENCY&amp;")/1")</f>
        <v>#NAME?</v>
      </c>
      <c r="H3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4" s="33"/>
      <c r="J34" s="33"/>
      <c r="K34" s="33"/>
      <c r="L34" s="33"/>
      <c r="M34" s="33"/>
      <c r="N34" s="33"/>
      <c r="V34" s="14">
        <v>45562</v>
      </c>
      <c r="W34">
        <v>3425759.3672000002</v>
      </c>
      <c r="X34">
        <v>390232.88400000002</v>
      </c>
      <c r="Y34">
        <v>421082.20500000002</v>
      </c>
      <c r="Z34">
        <v>452339.67700000003</v>
      </c>
      <c r="AA34">
        <v>3425759.3672000002</v>
      </c>
      <c r="AB34">
        <v>134194.12</v>
      </c>
      <c r="AC34">
        <v>147982.17199999999</v>
      </c>
      <c r="AD34">
        <v>160649.682</v>
      </c>
      <c r="AF34" s="14">
        <f t="shared" si="1"/>
        <v>45562</v>
      </c>
      <c r="AG34">
        <f t="shared" si="2"/>
        <v>8.7787562444378722</v>
      </c>
      <c r="AH34">
        <f t="shared" si="3"/>
        <v>8.1356070774826499</v>
      </c>
      <c r="AI34">
        <f t="shared" si="4"/>
        <v>7.5734222341941493</v>
      </c>
      <c r="AJ34">
        <f t="shared" si="5"/>
        <v>25.528386543315015</v>
      </c>
      <c r="AK34">
        <f t="shared" si="6"/>
        <v>23.149811365114985</v>
      </c>
      <c r="AL34">
        <f t="shared" si="7"/>
        <v>21.324408019680988</v>
      </c>
      <c r="AN34" t="s">
        <v>643</v>
      </c>
      <c r="AO34" t="str">
        <f t="shared" si="8"/>
        <v>Haitong International Research</v>
      </c>
      <c r="AQ34" t="s">
        <v>643</v>
      </c>
      <c r="AR34" t="str">
        <f t="shared" si="9"/>
        <v>Haitong International Research</v>
      </c>
      <c r="AT34" t="s">
        <v>527</v>
      </c>
      <c r="AU34" t="s">
        <v>551</v>
      </c>
      <c r="AV34" t="s">
        <v>551</v>
      </c>
      <c r="AW34" t="s">
        <v>603</v>
      </c>
      <c r="AX34">
        <v>2.2799999999999998</v>
      </c>
      <c r="AY34" t="s">
        <v>527</v>
      </c>
      <c r="AZ34" t="s">
        <v>551</v>
      </c>
      <c r="BA34" t="s">
        <v>551</v>
      </c>
      <c r="BB34" t="s">
        <v>603</v>
      </c>
      <c r="BC34">
        <v>2.2799999999999998</v>
      </c>
      <c r="BD34" t="s">
        <v>614</v>
      </c>
      <c r="BE34" t="s">
        <v>551</v>
      </c>
      <c r="BF34" t="s">
        <v>551</v>
      </c>
      <c r="BG34" t="s">
        <v>628</v>
      </c>
      <c r="BH34">
        <v>131155</v>
      </c>
      <c r="BI34" t="s">
        <v>629</v>
      </c>
      <c r="BJ34">
        <v>24960</v>
      </c>
      <c r="BK34">
        <v>27920</v>
      </c>
      <c r="BL34" t="s">
        <v>628</v>
      </c>
      <c r="BM34">
        <v>46298</v>
      </c>
      <c r="BS34" t="s">
        <v>644</v>
      </c>
      <c r="BT34" t="s">
        <v>551</v>
      </c>
      <c r="BU34" t="s">
        <v>551</v>
      </c>
      <c r="BV34" t="s">
        <v>628</v>
      </c>
      <c r="BW34">
        <v>46298</v>
      </c>
      <c r="CC34" t="s">
        <v>629</v>
      </c>
      <c r="CD34">
        <v>21000</v>
      </c>
      <c r="CE34">
        <v>23450</v>
      </c>
      <c r="CF34" t="s">
        <v>618</v>
      </c>
      <c r="CG34" t="s">
        <v>551</v>
      </c>
      <c r="CH34" t="s">
        <v>629</v>
      </c>
      <c r="CI34">
        <v>21000</v>
      </c>
      <c r="CJ34">
        <v>23450</v>
      </c>
      <c r="CK34" t="s">
        <v>618</v>
      </c>
      <c r="CL34" t="s">
        <v>551</v>
      </c>
    </row>
    <row r="35" spans="1:90">
      <c r="C35" s="57"/>
      <c r="F35" s="34" t="e">
        <f ca="1">_xll.BQL(#REF! &amp;" EQUITY","TOTAL_RETURN(CALC_INTERVAL=RANGE(-1m,0d),CURRENCY="&amp;CURRENCY&amp;")/1")</f>
        <v>#NAME?</v>
      </c>
      <c r="G35" s="34" t="e">
        <f ca="1">_xll.BQL(#REF! &amp;" EQUITY","TOTAL_RETURN(CALC_INTERVAL=RANGE(-6m,0d),CURRENCY="&amp;CURRENCY&amp;")/1")</f>
        <v>#NAME?</v>
      </c>
      <c r="H3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5" s="33"/>
      <c r="J35" s="33"/>
      <c r="K35" s="33"/>
      <c r="L35" s="33"/>
      <c r="M35" s="33"/>
      <c r="N35" s="33"/>
      <c r="V35" s="14">
        <v>45555</v>
      </c>
      <c r="W35">
        <v>3417847.0633999999</v>
      </c>
      <c r="X35">
        <v>390239.35700000002</v>
      </c>
      <c r="Y35">
        <v>421712.44199999998</v>
      </c>
      <c r="Z35">
        <v>453357.3</v>
      </c>
      <c r="AA35">
        <v>3417847.0633999999</v>
      </c>
      <c r="AB35">
        <v>134194.12</v>
      </c>
      <c r="AC35">
        <v>147982.17199999999</v>
      </c>
      <c r="AD35">
        <v>160649.682</v>
      </c>
      <c r="AF35" s="14">
        <f t="shared" si="1"/>
        <v>45555</v>
      </c>
      <c r="AG35">
        <f t="shared" si="2"/>
        <v>8.7583351143129313</v>
      </c>
      <c r="AH35">
        <f t="shared" si="3"/>
        <v>8.1046863288894855</v>
      </c>
      <c r="AI35">
        <f t="shared" si="4"/>
        <v>7.538969954603135</v>
      </c>
      <c r="AJ35">
        <f t="shared" si="5"/>
        <v>25.469424915190025</v>
      </c>
      <c r="AK35">
        <f t="shared" si="6"/>
        <v>23.096343412232116</v>
      </c>
      <c r="AL35">
        <f t="shared" si="7"/>
        <v>21.275156108930236</v>
      </c>
      <c r="AN35" t="s">
        <v>644</v>
      </c>
      <c r="AO35" t="str">
        <f t="shared" si="8"/>
        <v>MoffettNathanson LLC</v>
      </c>
      <c r="AQ35" t="s">
        <v>644</v>
      </c>
      <c r="AR35" t="str">
        <f t="shared" si="9"/>
        <v>MoffettNathanson LLC</v>
      </c>
      <c r="AT35" t="s">
        <v>614</v>
      </c>
      <c r="AU35" t="s">
        <v>551</v>
      </c>
      <c r="AV35" t="s">
        <v>551</v>
      </c>
      <c r="AW35" t="s">
        <v>628</v>
      </c>
      <c r="AX35">
        <v>2.64</v>
      </c>
      <c r="AY35" t="s">
        <v>614</v>
      </c>
      <c r="AZ35" t="s">
        <v>551</v>
      </c>
      <c r="BA35" t="s">
        <v>551</v>
      </c>
      <c r="BB35" t="s">
        <v>628</v>
      </c>
      <c r="BC35">
        <v>2.64</v>
      </c>
      <c r="BD35" t="s">
        <v>629</v>
      </c>
      <c r="BE35">
        <v>87670</v>
      </c>
      <c r="BF35">
        <v>94820</v>
      </c>
      <c r="BG35" t="s">
        <v>645</v>
      </c>
      <c r="BH35" t="s">
        <v>551</v>
      </c>
      <c r="BI35" t="s">
        <v>643</v>
      </c>
      <c r="BJ35" t="s">
        <v>551</v>
      </c>
      <c r="BK35" t="s">
        <v>551</v>
      </c>
      <c r="BL35" t="s">
        <v>645</v>
      </c>
      <c r="BM35" t="s">
        <v>551</v>
      </c>
      <c r="BS35" t="s">
        <v>610</v>
      </c>
      <c r="BT35" t="s">
        <v>551</v>
      </c>
      <c r="BU35" t="s">
        <v>551</v>
      </c>
      <c r="BV35" t="s">
        <v>645</v>
      </c>
      <c r="BW35" t="s">
        <v>551</v>
      </c>
      <c r="CC35" t="s">
        <v>643</v>
      </c>
      <c r="CD35" t="s">
        <v>551</v>
      </c>
      <c r="CE35" t="s">
        <v>551</v>
      </c>
      <c r="CF35" t="s">
        <v>646</v>
      </c>
      <c r="CG35">
        <v>40100</v>
      </c>
      <c r="CH35" t="s">
        <v>643</v>
      </c>
      <c r="CI35" t="s">
        <v>551</v>
      </c>
      <c r="CJ35" t="s">
        <v>551</v>
      </c>
      <c r="CK35" t="s">
        <v>646</v>
      </c>
      <c r="CL35">
        <v>40100</v>
      </c>
    </row>
    <row r="36" spans="1:90">
      <c r="C36" s="1"/>
      <c r="F36" s="34" t="e">
        <f ca="1">_xll.BQL(#REF! &amp;" EQUITY","TOTAL_RETURN(CALC_INTERVAL=RANGE(-1m,0d),CURRENCY="&amp;CURRENCY&amp;")/1")</f>
        <v>#NAME?</v>
      </c>
      <c r="G36" s="34" t="e">
        <f ca="1">_xll.BQL(#REF! &amp;" EQUITY","TOTAL_RETURN(CALC_INTERVAL=RANGE(-6m,0d),CURRENCY="&amp;CURRENCY&amp;")/1")</f>
        <v>#NAME?</v>
      </c>
      <c r="H3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6" s="33"/>
      <c r="J36" s="33"/>
      <c r="K36" s="33"/>
      <c r="L36" s="33"/>
      <c r="M36" s="33"/>
      <c r="N36" s="33"/>
      <c r="V36" s="14">
        <v>45548</v>
      </c>
      <c r="W36">
        <v>3331183.4824999999</v>
      </c>
      <c r="X36">
        <v>390319.69</v>
      </c>
      <c r="Y36">
        <v>421834.18599999999</v>
      </c>
      <c r="Z36">
        <v>453357.3</v>
      </c>
      <c r="AA36">
        <v>3331183.4824999999</v>
      </c>
      <c r="AB36">
        <v>134194.12</v>
      </c>
      <c r="AC36">
        <v>147982.17199999999</v>
      </c>
      <c r="AD36">
        <v>160649.682</v>
      </c>
      <c r="AF36" s="14">
        <f t="shared" si="1"/>
        <v>45548</v>
      </c>
      <c r="AG36">
        <f t="shared" si="2"/>
        <v>8.5345002259558047</v>
      </c>
      <c r="AH36">
        <f t="shared" si="3"/>
        <v>7.8969026054706717</v>
      </c>
      <c r="AI36">
        <f t="shared" si="4"/>
        <v>7.3478103970091579</v>
      </c>
      <c r="AJ36">
        <f t="shared" si="5"/>
        <v>24.82361732764446</v>
      </c>
      <c r="AK36">
        <f t="shared" si="6"/>
        <v>22.510708131111901</v>
      </c>
      <c r="AL36">
        <f t="shared" si="7"/>
        <v>20.735699199827859</v>
      </c>
      <c r="AN36" t="s">
        <v>623</v>
      </c>
      <c r="AO36" t="str">
        <f t="shared" si="8"/>
        <v>KGI Securities Co Ltd</v>
      </c>
      <c r="AQ36" t="s">
        <v>623</v>
      </c>
      <c r="AR36" t="str">
        <f t="shared" si="9"/>
        <v>KGI Securities Co Ltd</v>
      </c>
      <c r="AT36" t="s">
        <v>629</v>
      </c>
      <c r="AU36">
        <v>1.4</v>
      </c>
      <c r="AV36">
        <v>1.58</v>
      </c>
      <c r="AW36" t="s">
        <v>645</v>
      </c>
      <c r="AX36" t="s">
        <v>551</v>
      </c>
      <c r="AY36" t="s">
        <v>629</v>
      </c>
      <c r="AZ36">
        <v>1.4</v>
      </c>
      <c r="BA36">
        <v>1.58</v>
      </c>
      <c r="BB36" t="s">
        <v>645</v>
      </c>
      <c r="BC36" t="s">
        <v>551</v>
      </c>
      <c r="BD36" t="s">
        <v>644</v>
      </c>
      <c r="BE36" t="s">
        <v>551</v>
      </c>
      <c r="BF36" t="s">
        <v>551</v>
      </c>
      <c r="BG36" t="s">
        <v>618</v>
      </c>
      <c r="BH36" t="s">
        <v>551</v>
      </c>
      <c r="BI36" t="s">
        <v>644</v>
      </c>
      <c r="BJ36" t="s">
        <v>551</v>
      </c>
      <c r="BK36" t="s">
        <v>551</v>
      </c>
      <c r="BL36" t="s">
        <v>618</v>
      </c>
      <c r="BM36" t="s">
        <v>551</v>
      </c>
      <c r="BS36" t="s">
        <v>633</v>
      </c>
      <c r="BT36" t="s">
        <v>551</v>
      </c>
      <c r="BU36" t="s">
        <v>551</v>
      </c>
      <c r="BV36" t="s">
        <v>618</v>
      </c>
      <c r="BW36" t="s">
        <v>551</v>
      </c>
      <c r="CC36" t="s">
        <v>633</v>
      </c>
      <c r="CD36" t="s">
        <v>551</v>
      </c>
      <c r="CE36" t="s">
        <v>551</v>
      </c>
      <c r="CH36" t="s">
        <v>633</v>
      </c>
      <c r="CI36" t="s">
        <v>551</v>
      </c>
      <c r="CJ36" t="s">
        <v>551</v>
      </c>
    </row>
    <row r="37" spans="1:90">
      <c r="C37"/>
      <c r="F37" s="34" t="e">
        <f ca="1">_xll.BQL(#REF! &amp;" EQUITY","TOTAL_RETURN(CALC_INTERVAL=RANGE(-1m,0d),CURRENCY="&amp;CURRENCY&amp;")/1")</f>
        <v>#NAME?</v>
      </c>
      <c r="G37" s="34" t="e">
        <f ca="1">_xll.BQL(#REF! &amp;" EQUITY","TOTAL_RETURN(CALC_INTERVAL=RANGE(-6m,0d),CURRENCY="&amp;CURRENCY&amp;")/1")</f>
        <v>#NAME?</v>
      </c>
      <c r="H3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7" s="33"/>
      <c r="J37" s="33"/>
      <c r="K37" s="33"/>
      <c r="L37" s="33"/>
      <c r="M37" s="33"/>
      <c r="N37" s="33"/>
      <c r="V37" s="14">
        <v>45541</v>
      </c>
      <c r="W37">
        <v>3305640.5323000001</v>
      </c>
      <c r="X37">
        <v>390439.26799999998</v>
      </c>
      <c r="Y37">
        <v>421973.97600000002</v>
      </c>
      <c r="Z37">
        <v>454123.62099999998</v>
      </c>
      <c r="AA37">
        <v>3305640.5323000001</v>
      </c>
      <c r="AB37">
        <v>134461.61499999999</v>
      </c>
      <c r="AC37">
        <v>148004.79300000001</v>
      </c>
      <c r="AD37">
        <v>160155.54500000001</v>
      </c>
      <c r="AF37" s="14">
        <f t="shared" si="1"/>
        <v>45541</v>
      </c>
      <c r="AG37">
        <f t="shared" si="2"/>
        <v>8.4664653461546813</v>
      </c>
      <c r="AH37">
        <f t="shared" si="3"/>
        <v>7.8337544974574449</v>
      </c>
      <c r="AI37">
        <f t="shared" si="4"/>
        <v>7.27916448173481</v>
      </c>
      <c r="AJ37">
        <f t="shared" si="5"/>
        <v>24.584269141048175</v>
      </c>
      <c r="AK37">
        <f t="shared" si="6"/>
        <v>22.334685690212748</v>
      </c>
      <c r="AL37">
        <f t="shared" si="7"/>
        <v>20.640187839265881</v>
      </c>
      <c r="AN37" t="s">
        <v>633</v>
      </c>
      <c r="AO37" t="str">
        <f t="shared" si="8"/>
        <v>Arete Research</v>
      </c>
      <c r="AQ37" t="s">
        <v>633</v>
      </c>
      <c r="AR37" t="str">
        <f t="shared" si="9"/>
        <v>Arete Research</v>
      </c>
      <c r="AT37" t="s">
        <v>643</v>
      </c>
      <c r="AU37" t="s">
        <v>551</v>
      </c>
      <c r="AV37" t="s">
        <v>551</v>
      </c>
      <c r="AW37" t="s">
        <v>618</v>
      </c>
      <c r="AX37" t="s">
        <v>551</v>
      </c>
      <c r="AY37" t="s">
        <v>643</v>
      </c>
      <c r="AZ37" t="s">
        <v>551</v>
      </c>
      <c r="BA37" t="s">
        <v>551</v>
      </c>
      <c r="BB37" t="s">
        <v>618</v>
      </c>
      <c r="BC37" t="s">
        <v>551</v>
      </c>
      <c r="BD37" t="s">
        <v>633</v>
      </c>
      <c r="BE37" t="s">
        <v>551</v>
      </c>
      <c r="BF37" t="s">
        <v>551</v>
      </c>
      <c r="BG37" t="s">
        <v>553</v>
      </c>
      <c r="BH37" t="s">
        <v>551</v>
      </c>
      <c r="BI37" t="s">
        <v>610</v>
      </c>
      <c r="BJ37" t="s">
        <v>551</v>
      </c>
      <c r="BK37" t="s">
        <v>551</v>
      </c>
      <c r="BL37" t="s">
        <v>646</v>
      </c>
      <c r="BM37">
        <v>47840</v>
      </c>
      <c r="BS37" t="s">
        <v>603</v>
      </c>
      <c r="BT37">
        <v>26096</v>
      </c>
      <c r="BU37">
        <v>30721</v>
      </c>
      <c r="CC37" t="s">
        <v>603</v>
      </c>
      <c r="CD37">
        <v>22144</v>
      </c>
      <c r="CE37">
        <v>25960</v>
      </c>
      <c r="CH37" t="s">
        <v>603</v>
      </c>
      <c r="CI37">
        <v>22144</v>
      </c>
      <c r="CJ37">
        <v>25960</v>
      </c>
    </row>
    <row r="38" spans="1:90">
      <c r="F38" s="34" t="e">
        <f ca="1">_xll.BQL(#REF! &amp;" EQUITY","TOTAL_RETURN(CALC_INTERVAL=RANGE(-1m,0d),CURRENCY="&amp;CURRENCY&amp;")/1")</f>
        <v>#NAME?</v>
      </c>
      <c r="G38" s="34" t="e">
        <f ca="1">_xll.BQL(#REF! &amp;" EQUITY","TOTAL_RETURN(CALC_INTERVAL=RANGE(-6m,0d),CURRENCY="&amp;CURRENCY&amp;")/1")</f>
        <v>#NAME?</v>
      </c>
      <c r="H3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8" s="33"/>
      <c r="J38" s="33"/>
      <c r="K38" s="33"/>
      <c r="L38" s="33"/>
      <c r="M38" s="33"/>
      <c r="N38" s="33"/>
      <c r="V38" s="14">
        <v>45534</v>
      </c>
      <c r="W38">
        <v>3430010.3730000001</v>
      </c>
      <c r="X38">
        <v>390015.065</v>
      </c>
      <c r="Y38">
        <v>420820.46799999999</v>
      </c>
      <c r="Z38">
        <v>449540.54499999998</v>
      </c>
      <c r="AA38">
        <v>3430010.3730000001</v>
      </c>
      <c r="AB38">
        <v>134368.76699999999</v>
      </c>
      <c r="AC38">
        <v>146629.364</v>
      </c>
      <c r="AD38">
        <v>157741.45800000001</v>
      </c>
      <c r="AF38" s="14">
        <f t="shared" si="1"/>
        <v>45534</v>
      </c>
      <c r="AG38">
        <f t="shared" si="2"/>
        <v>8.7945586742912099</v>
      </c>
      <c r="AH38">
        <f t="shared" si="3"/>
        <v>8.1507688760994395</v>
      </c>
      <c r="AI38">
        <f t="shared" si="4"/>
        <v>7.6300356244841057</v>
      </c>
      <c r="AJ38">
        <f t="shared" si="5"/>
        <v>25.526842655332249</v>
      </c>
      <c r="AK38">
        <f t="shared" si="6"/>
        <v>23.392383895220334</v>
      </c>
      <c r="AL38">
        <f t="shared" si="7"/>
        <v>21.744507857915195</v>
      </c>
      <c r="AN38" t="s">
        <v>603</v>
      </c>
      <c r="AO38" t="str">
        <f t="shared" si="8"/>
        <v>Zacks</v>
      </c>
      <c r="AQ38" t="s">
        <v>603</v>
      </c>
      <c r="AR38" t="str">
        <f t="shared" si="9"/>
        <v>Zacks</v>
      </c>
      <c r="AT38" t="s">
        <v>644</v>
      </c>
      <c r="AU38" t="s">
        <v>551</v>
      </c>
      <c r="AV38" t="s">
        <v>551</v>
      </c>
      <c r="AW38" t="s">
        <v>622</v>
      </c>
      <c r="AX38" t="s">
        <v>551</v>
      </c>
      <c r="AY38" t="s">
        <v>644</v>
      </c>
      <c r="AZ38" t="s">
        <v>551</v>
      </c>
      <c r="BA38" t="s">
        <v>551</v>
      </c>
      <c r="BB38" t="s">
        <v>622</v>
      </c>
      <c r="BC38" t="s">
        <v>551</v>
      </c>
      <c r="BD38" t="s">
        <v>603</v>
      </c>
      <c r="BE38">
        <v>89648</v>
      </c>
      <c r="BF38">
        <v>99363</v>
      </c>
      <c r="BG38" t="s">
        <v>622</v>
      </c>
      <c r="BH38" t="s">
        <v>551</v>
      </c>
      <c r="BI38" t="s">
        <v>623</v>
      </c>
      <c r="BJ38">
        <v>26808</v>
      </c>
      <c r="BK38" t="s">
        <v>592</v>
      </c>
      <c r="BS38" t="s">
        <v>533</v>
      </c>
      <c r="BT38" t="s">
        <v>551</v>
      </c>
      <c r="BU38" t="s">
        <v>551</v>
      </c>
      <c r="CC38" t="s">
        <v>533</v>
      </c>
      <c r="CD38" t="s">
        <v>551</v>
      </c>
      <c r="CE38" t="s">
        <v>551</v>
      </c>
      <c r="CH38" t="s">
        <v>533</v>
      </c>
      <c r="CI38" t="s">
        <v>551</v>
      </c>
      <c r="CJ38" t="s">
        <v>551</v>
      </c>
    </row>
    <row r="39" spans="1:90">
      <c r="A39" s="39" t="s">
        <v>501</v>
      </c>
      <c r="B39" s="40"/>
      <c r="F39" s="34" t="e">
        <f ca="1">_xll.BQL(#REF! &amp;" EQUITY","TOTAL_RETURN(CALC_INTERVAL=RANGE(-1m,0d),CURRENCY="&amp;CURRENCY&amp;")/1")</f>
        <v>#NAME?</v>
      </c>
      <c r="G39" s="34" t="e">
        <f ca="1">_xll.BQL(#REF! &amp;" EQUITY","TOTAL_RETURN(CALC_INTERVAL=RANGE(-6m,0d),CURRENCY="&amp;CURRENCY&amp;")/1")</f>
        <v>#NAME?</v>
      </c>
      <c r="H3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9" s="33"/>
      <c r="J39" s="33"/>
      <c r="K39" s="33"/>
      <c r="L39" s="33"/>
      <c r="M39" s="33"/>
      <c r="N39" s="33"/>
      <c r="V39" s="14">
        <v>45527</v>
      </c>
      <c r="W39">
        <v>3397169.4371000002</v>
      </c>
      <c r="X39">
        <v>389963</v>
      </c>
      <c r="Y39">
        <v>420653.152</v>
      </c>
      <c r="Z39">
        <v>449284.33299999998</v>
      </c>
      <c r="AA39">
        <v>3397169.4371000002</v>
      </c>
      <c r="AB39">
        <v>134364.27600000001</v>
      </c>
      <c r="AC39">
        <v>146557.56299999999</v>
      </c>
      <c r="AD39">
        <v>157610.04199999999</v>
      </c>
      <c r="AF39" s="14">
        <f t="shared" si="1"/>
        <v>45527</v>
      </c>
      <c r="AG39">
        <f t="shared" si="2"/>
        <v>8.7115173416452336</v>
      </c>
      <c r="AH39">
        <f t="shared" si="3"/>
        <v>8.0759395738463411</v>
      </c>
      <c r="AI39">
        <f t="shared" si="4"/>
        <v>7.5612906740284673</v>
      </c>
      <c r="AJ39">
        <f t="shared" si="5"/>
        <v>25.283278697531181</v>
      </c>
      <c r="AK39">
        <f t="shared" si="6"/>
        <v>23.179762050901463</v>
      </c>
      <c r="AL39">
        <f t="shared" si="7"/>
        <v>21.554270235522178</v>
      </c>
      <c r="AN39" t="s">
        <v>533</v>
      </c>
      <c r="AO39" t="str">
        <f t="shared" si="8"/>
        <v>Daiwa Securities</v>
      </c>
      <c r="AQ39" t="s">
        <v>533</v>
      </c>
      <c r="AR39" t="str">
        <f t="shared" si="9"/>
        <v>Daiwa Securities</v>
      </c>
      <c r="AT39" t="s">
        <v>623</v>
      </c>
      <c r="AU39">
        <v>1.49</v>
      </c>
      <c r="AV39" t="s">
        <v>592</v>
      </c>
      <c r="AW39" t="s">
        <v>553</v>
      </c>
      <c r="AX39" t="s">
        <v>551</v>
      </c>
      <c r="AY39" t="s">
        <v>623</v>
      </c>
      <c r="AZ39">
        <v>1.49</v>
      </c>
      <c r="BA39" t="s">
        <v>592</v>
      </c>
      <c r="BB39" t="s">
        <v>553</v>
      </c>
      <c r="BC39" t="s">
        <v>551</v>
      </c>
      <c r="BD39" t="s">
        <v>533</v>
      </c>
      <c r="BE39" t="s">
        <v>551</v>
      </c>
      <c r="BF39" t="s">
        <v>551</v>
      </c>
      <c r="BG39" t="s">
        <v>646</v>
      </c>
      <c r="BH39">
        <v>139725</v>
      </c>
      <c r="BI39" t="s">
        <v>633</v>
      </c>
      <c r="BJ39" t="s">
        <v>551</v>
      </c>
      <c r="BK39" t="s">
        <v>551</v>
      </c>
      <c r="BS39" t="s">
        <v>608</v>
      </c>
      <c r="BT39" t="s">
        <v>551</v>
      </c>
      <c r="BU39" t="s">
        <v>551</v>
      </c>
      <c r="CC39" t="s">
        <v>608</v>
      </c>
      <c r="CD39" t="s">
        <v>551</v>
      </c>
      <c r="CE39" t="s">
        <v>551</v>
      </c>
      <c r="CH39" t="s">
        <v>608</v>
      </c>
      <c r="CI39" t="s">
        <v>551</v>
      </c>
      <c r="CJ39" t="s">
        <v>551</v>
      </c>
    </row>
    <row r="40" spans="1:90">
      <c r="A40" s="38" t="s">
        <v>393</v>
      </c>
      <c r="B40" s="38" t="s">
        <v>462</v>
      </c>
      <c r="C40" s="38" t="s">
        <v>463</v>
      </c>
      <c r="D40" s="38" t="s">
        <v>464</v>
      </c>
      <c r="F40" s="34" t="e">
        <f ca="1">_xll.BQL(#REF! &amp;" EQUITY","TOTAL_RETURN(CALC_INTERVAL=RANGE(-1m,0d),CURRENCY="&amp;CURRENCY&amp;")/1")</f>
        <v>#NAME?</v>
      </c>
      <c r="G40" s="34" t="e">
        <f ca="1">_xll.BQL(#REF! &amp;" EQUITY","TOTAL_RETURN(CALC_INTERVAL=RANGE(-6m,0d),CURRENCY="&amp;CURRENCY&amp;")/1")</f>
        <v>#NAME?</v>
      </c>
      <c r="H4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0" s="33"/>
      <c r="J40" s="33"/>
      <c r="K40" s="33"/>
      <c r="L40" s="33"/>
      <c r="M40" s="33"/>
      <c r="N40" s="33"/>
      <c r="V40" s="14">
        <v>45520</v>
      </c>
      <c r="W40">
        <v>3385158.1688999999</v>
      </c>
      <c r="X40">
        <v>389855.614</v>
      </c>
      <c r="Y40">
        <v>420874.75599999999</v>
      </c>
      <c r="Z40">
        <v>448931.25</v>
      </c>
      <c r="AA40">
        <v>3385158.1688999999</v>
      </c>
      <c r="AB40">
        <v>135118.33300000001</v>
      </c>
      <c r="AC40">
        <v>146617.96900000001</v>
      </c>
      <c r="AD40">
        <v>157610.04199999999</v>
      </c>
      <c r="AF40" s="14">
        <f t="shared" si="1"/>
        <v>45520</v>
      </c>
      <c r="AG40">
        <f t="shared" si="2"/>
        <v>8.6831074052456767</v>
      </c>
      <c r="AH40">
        <f t="shared" si="3"/>
        <v>8.0431485154220077</v>
      </c>
      <c r="AI40">
        <f t="shared" si="4"/>
        <v>7.540482354258029</v>
      </c>
      <c r="AJ40">
        <f t="shared" si="5"/>
        <v>25.053285470151557</v>
      </c>
      <c r="AK40">
        <f t="shared" si="6"/>
        <v>23.088289873255572</v>
      </c>
      <c r="AL40">
        <f t="shared" si="7"/>
        <v>21.47806146070312</v>
      </c>
      <c r="AN40" t="s">
        <v>608</v>
      </c>
      <c r="AO40" t="str">
        <f t="shared" si="8"/>
        <v>Morningstar</v>
      </c>
      <c r="AQ40" t="s">
        <v>608</v>
      </c>
      <c r="AR40" t="str">
        <f t="shared" si="9"/>
        <v>Morningstar</v>
      </c>
      <c r="AT40" t="s">
        <v>633</v>
      </c>
      <c r="AU40" t="s">
        <v>551</v>
      </c>
      <c r="AV40" t="s">
        <v>551</v>
      </c>
      <c r="AY40" t="s">
        <v>633</v>
      </c>
      <c r="AZ40" t="s">
        <v>551</v>
      </c>
      <c r="BA40" t="s">
        <v>551</v>
      </c>
      <c r="BD40" t="s">
        <v>608</v>
      </c>
      <c r="BE40" t="s">
        <v>551</v>
      </c>
      <c r="BF40" t="s">
        <v>551</v>
      </c>
      <c r="BI40" t="s">
        <v>603</v>
      </c>
      <c r="BJ40">
        <v>26096</v>
      </c>
      <c r="BK40">
        <v>30721</v>
      </c>
      <c r="BS40" t="s">
        <v>615</v>
      </c>
      <c r="BT40" t="s">
        <v>551</v>
      </c>
      <c r="BU40" t="s">
        <v>551</v>
      </c>
      <c r="CC40" t="s">
        <v>615</v>
      </c>
      <c r="CD40" t="s">
        <v>551</v>
      </c>
      <c r="CE40" t="s">
        <v>551</v>
      </c>
      <c r="CH40" t="s">
        <v>615</v>
      </c>
      <c r="CI40" t="s">
        <v>551</v>
      </c>
      <c r="CJ40" t="s">
        <v>551</v>
      </c>
    </row>
    <row r="41" spans="1:90">
      <c r="A41" s="45" t="e">
        <f ca="1">_xll.BDH(TICKER&amp;" EQUITY","TOT_BUY_REC","ED-13AM","","BEST FPERIOD OVERRIDE","1FY","PER=CM","SORT=A","DAYS=W","Fill=P","DTS=S","cols=2;rows=13")</f>
        <v>#NAME?</v>
      </c>
      <c r="B41" s="38">
        <v>36</v>
      </c>
      <c r="C41" s="38" t="e">
        <f ca="1">_xll.BDH(TICKER&amp;" EQUITY","TOT_HOLD_REC","ED-13AM","","BEST FPERIOD OVERRIDE","1FY","PER=CM","SORT=A","DAYS=W","Fill=P","DTS=H","cols=1;rows=13")</f>
        <v>#NAME?</v>
      </c>
      <c r="D41" s="38" t="e">
        <f ca="1">_xll.BDH(TICKER&amp;" EQUITY","TOT_SELL_REC","ED-13AM","","BEST FPERIOD OVERRIDE","1FY","PER=CM","SORT=A","DAYS=W","Fill=P","DTS=H","cols=1;rows=13")</f>
        <v>#NAME?</v>
      </c>
      <c r="F41" s="34" t="e">
        <f ca="1">_xll.BQL(#REF! &amp;" EQUITY","TOTAL_RETURN(CALC_INTERVAL=RANGE(-1m,0d),CURRENCY="&amp;CURRENCY&amp;")/1")</f>
        <v>#NAME?</v>
      </c>
      <c r="G41" s="34" t="e">
        <f ca="1">_xll.BQL(#REF! &amp;" EQUITY","TOTAL_RETURN(CALC_INTERVAL=RANGE(-6m,0d),CURRENCY="&amp;CURRENCY&amp;")/1")</f>
        <v>#NAME?</v>
      </c>
      <c r="H4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1" s="33"/>
      <c r="J41" s="33"/>
      <c r="K41" s="33"/>
      <c r="L41" s="33"/>
      <c r="M41" s="33"/>
      <c r="N41" s="33"/>
      <c r="V41" s="14">
        <v>45513</v>
      </c>
      <c r="W41">
        <v>3236005.5849000001</v>
      </c>
      <c r="X41">
        <v>389855.614</v>
      </c>
      <c r="Y41">
        <v>420874.75599999999</v>
      </c>
      <c r="Z41">
        <v>448931.25</v>
      </c>
      <c r="AA41">
        <v>3236005.5849000001</v>
      </c>
      <c r="AB41">
        <v>135118.33300000001</v>
      </c>
      <c r="AC41">
        <v>146617.96900000001</v>
      </c>
      <c r="AD41">
        <v>157610.04199999999</v>
      </c>
      <c r="AF41" s="14">
        <f t="shared" si="1"/>
        <v>45513</v>
      </c>
      <c r="AG41">
        <f t="shared" si="2"/>
        <v>8.300523241663516</v>
      </c>
      <c r="AH41">
        <f t="shared" si="3"/>
        <v>7.6887614159971145</v>
      </c>
      <c r="AI41">
        <f t="shared" si="4"/>
        <v>7.208243099360983</v>
      </c>
      <c r="AJ41">
        <f t="shared" si="5"/>
        <v>23.949419098443141</v>
      </c>
      <c r="AK41">
        <f t="shared" si="6"/>
        <v>22.071002667483409</v>
      </c>
      <c r="AL41">
        <f t="shared" si="7"/>
        <v>20.531722115142895</v>
      </c>
      <c r="AN41" t="s">
        <v>615</v>
      </c>
      <c r="AO41" t="str">
        <f t="shared" si="8"/>
        <v>Itau BBA Securities</v>
      </c>
      <c r="AQ41" t="s">
        <v>615</v>
      </c>
      <c r="AR41" t="str">
        <f t="shared" si="9"/>
        <v>Itau BBA Securities</v>
      </c>
      <c r="AT41" t="s">
        <v>603</v>
      </c>
      <c r="AU41">
        <v>1.47</v>
      </c>
      <c r="AV41">
        <v>1.72</v>
      </c>
      <c r="AY41" t="s">
        <v>603</v>
      </c>
      <c r="AZ41">
        <v>1.47</v>
      </c>
      <c r="BA41">
        <v>1.72</v>
      </c>
      <c r="BD41" t="s">
        <v>643</v>
      </c>
      <c r="BE41" t="s">
        <v>551</v>
      </c>
      <c r="BF41" t="s">
        <v>551</v>
      </c>
      <c r="BI41" t="s">
        <v>533</v>
      </c>
      <c r="BJ41" t="s">
        <v>551</v>
      </c>
      <c r="BK41" t="s">
        <v>551</v>
      </c>
      <c r="BS41" t="s">
        <v>628</v>
      </c>
      <c r="BT41">
        <v>26867</v>
      </c>
      <c r="BU41">
        <v>29954</v>
      </c>
      <c r="CC41" t="s">
        <v>628</v>
      </c>
      <c r="CD41">
        <v>22610</v>
      </c>
      <c r="CE41">
        <v>25203</v>
      </c>
      <c r="CH41" t="s">
        <v>628</v>
      </c>
      <c r="CI41">
        <v>22610</v>
      </c>
      <c r="CJ41">
        <v>25203</v>
      </c>
    </row>
    <row r="42" spans="1:90">
      <c r="A42" s="45">
        <v>44771</v>
      </c>
      <c r="B42" s="38">
        <v>37</v>
      </c>
      <c r="C42" s="38">
        <v>10</v>
      </c>
      <c r="D42" s="38">
        <v>2</v>
      </c>
      <c r="F42" s="34" t="e">
        <f ca="1">_xll.BQL(#REF! &amp;" EQUITY","TOTAL_RETURN(CALC_INTERVAL=RANGE(-1m,0d),CURRENCY="&amp;CURRENCY&amp;")/1")</f>
        <v>#NAME?</v>
      </c>
      <c r="G42" s="34" t="e">
        <f ca="1">_xll.BQL(#REF! &amp;" EQUITY","TOTAL_RETURN(CALC_INTERVAL=RANGE(-6m,0d),CURRENCY="&amp;CURRENCY&amp;")/1")</f>
        <v>#NAME?</v>
      </c>
      <c r="H4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2" s="33"/>
      <c r="J42" s="33"/>
      <c r="K42" s="33"/>
      <c r="L42" s="33"/>
      <c r="M42" s="33"/>
      <c r="N42" s="33"/>
      <c r="V42" s="14">
        <v>45506</v>
      </c>
      <c r="W42">
        <v>3291044.5608000001</v>
      </c>
      <c r="X42">
        <v>389440.88400000002</v>
      </c>
      <c r="Y42">
        <v>419808.90700000001</v>
      </c>
      <c r="Z42">
        <v>445885.58100000001</v>
      </c>
      <c r="AA42">
        <v>3291044.5608000001</v>
      </c>
      <c r="AB42">
        <v>134937.71400000001</v>
      </c>
      <c r="AC42">
        <v>146544.35500000001</v>
      </c>
      <c r="AD42">
        <v>156927.16699999999</v>
      </c>
      <c r="AF42" s="14">
        <f t="shared" si="1"/>
        <v>45506</v>
      </c>
      <c r="AG42">
        <f t="shared" si="2"/>
        <v>8.4506909675153672</v>
      </c>
      <c r="AH42">
        <f t="shared" si="3"/>
        <v>7.839387173364571</v>
      </c>
      <c r="AI42">
        <f t="shared" si="4"/>
        <v>7.3809172151722935</v>
      </c>
      <c r="AJ42">
        <f t="shared" si="5"/>
        <v>24.389360566757489</v>
      </c>
      <c r="AK42">
        <f t="shared" si="6"/>
        <v>22.457668606886973</v>
      </c>
      <c r="AL42">
        <f t="shared" si="7"/>
        <v>20.971796175992907</v>
      </c>
      <c r="AN42" t="s">
        <v>628</v>
      </c>
      <c r="AO42" t="str">
        <f t="shared" si="8"/>
        <v>Monness Crespi Hardt &amp; Co</v>
      </c>
      <c r="AQ42" t="s">
        <v>628</v>
      </c>
      <c r="AR42" t="str">
        <f t="shared" si="9"/>
        <v>Monness Crespi Hardt &amp; Co</v>
      </c>
      <c r="AT42" t="s">
        <v>533</v>
      </c>
      <c r="AU42" t="s">
        <v>551</v>
      </c>
      <c r="AV42" t="s">
        <v>551</v>
      </c>
      <c r="AY42" t="s">
        <v>533</v>
      </c>
      <c r="AZ42" t="s">
        <v>551</v>
      </c>
      <c r="BA42" t="s">
        <v>551</v>
      </c>
      <c r="BD42" t="s">
        <v>615</v>
      </c>
      <c r="BE42" t="s">
        <v>551</v>
      </c>
      <c r="BF42" t="s">
        <v>551</v>
      </c>
      <c r="BI42" t="s">
        <v>608</v>
      </c>
      <c r="BJ42" t="s">
        <v>551</v>
      </c>
      <c r="BK42" t="s">
        <v>551</v>
      </c>
      <c r="BS42" t="s">
        <v>645</v>
      </c>
      <c r="BT42" t="s">
        <v>551</v>
      </c>
      <c r="BU42" t="s">
        <v>551</v>
      </c>
      <c r="CC42" t="s">
        <v>645</v>
      </c>
      <c r="CD42" t="s">
        <v>551</v>
      </c>
      <c r="CE42" t="s">
        <v>551</v>
      </c>
      <c r="CH42" t="s">
        <v>645</v>
      </c>
      <c r="CI42" t="s">
        <v>551</v>
      </c>
      <c r="CJ42" t="s">
        <v>551</v>
      </c>
    </row>
    <row r="43" spans="1:90">
      <c r="A43" s="45">
        <v>44804</v>
      </c>
      <c r="B43" s="38">
        <v>37</v>
      </c>
      <c r="C43" s="38">
        <v>10</v>
      </c>
      <c r="D43" s="38">
        <v>2</v>
      </c>
      <c r="F43" s="34" t="e">
        <f ca="1">_xll.BQL(#REF! &amp;" EQUITY","TOTAL_RETURN(CALC_INTERVAL=RANGE(-1m,0d),CURRENCY="&amp;CURRENCY&amp;")/1")</f>
        <v>#NAME?</v>
      </c>
      <c r="G43" s="34" t="e">
        <f ca="1">_xll.BQL(#REF! &amp;" EQUITY","TOTAL_RETURN(CALC_INTERVAL=RANGE(-6m,0d),CURRENCY="&amp;CURRENCY&amp;")/1")</f>
        <v>#NAME?</v>
      </c>
      <c r="H4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3" s="33"/>
      <c r="J43" s="33"/>
      <c r="K43" s="33"/>
      <c r="L43" s="33"/>
      <c r="M43" s="33"/>
      <c r="N43" s="33"/>
      <c r="V43" s="14">
        <v>45499</v>
      </c>
      <c r="W43">
        <v>3290479.5126999998</v>
      </c>
      <c r="X43">
        <v>387988.51199999999</v>
      </c>
      <c r="Y43">
        <v>417270.73200000002</v>
      </c>
      <c r="Z43">
        <v>431936.2</v>
      </c>
      <c r="AA43">
        <v>3290479.5126999998</v>
      </c>
      <c r="AB43">
        <v>132858.231</v>
      </c>
      <c r="AC43">
        <v>144025.14300000001</v>
      </c>
      <c r="AD43">
        <v>148104.77299999999</v>
      </c>
      <c r="AF43" s="14">
        <f t="shared" si="1"/>
        <v>45499</v>
      </c>
      <c r="AG43">
        <f t="shared" si="2"/>
        <v>8.4808684044232727</v>
      </c>
      <c r="AH43">
        <f t="shared" si="3"/>
        <v>7.8857184565247671</v>
      </c>
      <c r="AI43">
        <f t="shared" si="4"/>
        <v>7.6179757860072845</v>
      </c>
      <c r="AJ43">
        <f t="shared" si="5"/>
        <v>24.766847247123138</v>
      </c>
      <c r="AK43">
        <f t="shared" si="6"/>
        <v>22.846563066422366</v>
      </c>
      <c r="AL43">
        <f t="shared" si="7"/>
        <v>22.217241524687392</v>
      </c>
      <c r="AN43" t="s">
        <v>645</v>
      </c>
      <c r="AO43" t="str">
        <f t="shared" si="8"/>
        <v>Redburn Atlantic</v>
      </c>
      <c r="AQ43" t="s">
        <v>645</v>
      </c>
      <c r="AR43" t="str">
        <f t="shared" si="9"/>
        <v>Redburn Atlantic</v>
      </c>
      <c r="AT43" t="s">
        <v>608</v>
      </c>
      <c r="AU43" t="s">
        <v>551</v>
      </c>
      <c r="AV43" t="s">
        <v>551</v>
      </c>
      <c r="AY43" t="s">
        <v>608</v>
      </c>
      <c r="AZ43" t="s">
        <v>551</v>
      </c>
      <c r="BA43" t="s">
        <v>551</v>
      </c>
      <c r="BD43" t="s">
        <v>628</v>
      </c>
      <c r="BE43">
        <v>88845</v>
      </c>
      <c r="BF43">
        <v>96190</v>
      </c>
      <c r="BI43" t="s">
        <v>615</v>
      </c>
      <c r="BJ43" t="s">
        <v>551</v>
      </c>
      <c r="BK43" t="s">
        <v>551</v>
      </c>
      <c r="BS43" t="s">
        <v>618</v>
      </c>
      <c r="BT43" t="s">
        <v>551</v>
      </c>
      <c r="BU43" t="s">
        <v>551</v>
      </c>
      <c r="CC43" t="s">
        <v>618</v>
      </c>
      <c r="CD43" t="s">
        <v>551</v>
      </c>
      <c r="CE43" t="s">
        <v>551</v>
      </c>
      <c r="CH43" t="s">
        <v>618</v>
      </c>
      <c r="CI43" t="s">
        <v>551</v>
      </c>
      <c r="CJ43" t="s">
        <v>551</v>
      </c>
    </row>
    <row r="44" spans="1:90">
      <c r="A44" s="45">
        <v>44834</v>
      </c>
      <c r="B44" s="38">
        <v>36</v>
      </c>
      <c r="C44" s="38">
        <v>10</v>
      </c>
      <c r="D44" s="38">
        <v>2</v>
      </c>
      <c r="F44" s="34" t="e">
        <f ca="1">_xll.BQL(#REF! &amp;" EQUITY","TOTAL_RETURN(CALC_INTERVAL=RANGE(-1m,0d),CURRENCY="&amp;CURRENCY&amp;")/1")</f>
        <v>#NAME?</v>
      </c>
      <c r="G44" s="34" t="e">
        <f ca="1">_xll.BQL(#REF! &amp;" EQUITY","TOTAL_RETURN(CALC_INTERVAL=RANGE(-6m,0d),CURRENCY="&amp;CURRENCY&amp;")/1")</f>
        <v>#NAME?</v>
      </c>
      <c r="H4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4" s="33"/>
      <c r="J44" s="33"/>
      <c r="K44" s="33"/>
      <c r="L44" s="33"/>
      <c r="M44" s="33"/>
      <c r="N44" s="33"/>
      <c r="V44" s="14">
        <v>45492</v>
      </c>
      <c r="W44">
        <v>3387850.9334</v>
      </c>
      <c r="X44">
        <v>387712.17499999999</v>
      </c>
      <c r="Y44">
        <v>416399.47499999998</v>
      </c>
      <c r="Z44">
        <v>431043.58600000001</v>
      </c>
      <c r="AA44">
        <v>3387850.9334</v>
      </c>
      <c r="AB44">
        <v>132670.6</v>
      </c>
      <c r="AC44">
        <v>143738.74100000001</v>
      </c>
      <c r="AD44">
        <v>147853.19</v>
      </c>
      <c r="AF44" s="14">
        <f t="shared" si="1"/>
        <v>45492</v>
      </c>
      <c r="AG44">
        <f t="shared" si="2"/>
        <v>8.7380566096486394</v>
      </c>
      <c r="AH44">
        <f t="shared" si="3"/>
        <v>8.1360595697196789</v>
      </c>
      <c r="AI44">
        <f t="shared" si="4"/>
        <v>7.8596481734912071</v>
      </c>
      <c r="AJ44">
        <f t="shared" si="5"/>
        <v>25.535807732836059</v>
      </c>
      <c r="AK44">
        <f t="shared" si="6"/>
        <v>23.56950471272042</v>
      </c>
      <c r="AL44">
        <f t="shared" si="7"/>
        <v>22.913614061353698</v>
      </c>
      <c r="AN44" t="s">
        <v>618</v>
      </c>
      <c r="AO44" t="str">
        <f t="shared" si="8"/>
        <v>Piper Sandler &amp; Co</v>
      </c>
      <c r="AQ44" t="s">
        <v>618</v>
      </c>
      <c r="AR44" t="str">
        <f t="shared" si="9"/>
        <v>Piper Sandler &amp; Co</v>
      </c>
      <c r="AT44" t="s">
        <v>615</v>
      </c>
      <c r="AU44" t="s">
        <v>551</v>
      </c>
      <c r="AV44" t="s">
        <v>551</v>
      </c>
      <c r="AY44" t="s">
        <v>615</v>
      </c>
      <c r="AZ44" t="s">
        <v>551</v>
      </c>
      <c r="BA44" t="s">
        <v>551</v>
      </c>
      <c r="BD44" t="s">
        <v>645</v>
      </c>
      <c r="BE44" t="s">
        <v>551</v>
      </c>
      <c r="BF44" t="s">
        <v>551</v>
      </c>
      <c r="BI44" t="s">
        <v>628</v>
      </c>
      <c r="BJ44">
        <v>26867</v>
      </c>
      <c r="BK44">
        <v>29954</v>
      </c>
      <c r="CC44" t="s">
        <v>647</v>
      </c>
      <c r="CD44">
        <v>23800</v>
      </c>
      <c r="CE44">
        <v>27200</v>
      </c>
      <c r="CH44" t="s">
        <v>647</v>
      </c>
      <c r="CI44">
        <v>23800</v>
      </c>
      <c r="CJ44">
        <v>27200</v>
      </c>
    </row>
    <row r="45" spans="1:90">
      <c r="A45" s="45">
        <v>44865</v>
      </c>
      <c r="B45" s="38">
        <v>35</v>
      </c>
      <c r="C45" s="38">
        <v>10</v>
      </c>
      <c r="D45" s="38">
        <v>2</v>
      </c>
      <c r="F45" s="34" t="e">
        <f ca="1">_xll.BQL(#REF! &amp;" EQUITY","TOTAL_RETURN(CALC_INTERVAL=RANGE(-1m,0d),CURRENCY="&amp;CURRENCY&amp;")/1")</f>
        <v>#NAME?</v>
      </c>
      <c r="G45" s="34" t="e">
        <f ca="1">_xll.BQL(#REF! &amp;" EQUITY","TOTAL_RETURN(CALC_INTERVAL=RANGE(-6m,0d),CURRENCY="&amp;CURRENCY&amp;")/1")</f>
        <v>#NAME?</v>
      </c>
      <c r="H4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5" s="33"/>
      <c r="J45" s="33"/>
      <c r="K45" s="33"/>
      <c r="L45" s="33"/>
      <c r="M45" s="33"/>
      <c r="N45" s="33"/>
      <c r="V45" s="14">
        <v>45485</v>
      </c>
      <c r="W45">
        <v>3483382.2642999999</v>
      </c>
      <c r="X45">
        <v>387217.25</v>
      </c>
      <c r="Y45">
        <v>415269.75</v>
      </c>
      <c r="Z45">
        <v>428372.34499999997</v>
      </c>
      <c r="AA45">
        <v>3483382.2642999999</v>
      </c>
      <c r="AB45">
        <v>133038.42300000001</v>
      </c>
      <c r="AC45">
        <v>143730.481</v>
      </c>
      <c r="AD45">
        <v>146599.476</v>
      </c>
      <c r="AF45" s="14">
        <f t="shared" si="1"/>
        <v>45485</v>
      </c>
      <c r="AG45">
        <f t="shared" si="2"/>
        <v>8.995937717909003</v>
      </c>
      <c r="AH45">
        <f t="shared" si="3"/>
        <v>8.38823984723183</v>
      </c>
      <c r="AI45">
        <f t="shared" si="4"/>
        <v>8.1316693408394514</v>
      </c>
      <c r="AJ45">
        <f t="shared" si="5"/>
        <v>26.183279880730392</v>
      </c>
      <c r="AK45">
        <f t="shared" si="6"/>
        <v>24.235515250936924</v>
      </c>
      <c r="AL45">
        <f t="shared" si="7"/>
        <v>23.761219066703894</v>
      </c>
      <c r="AN45" t="s">
        <v>638</v>
      </c>
      <c r="AO45" t="str">
        <f t="shared" si="8"/>
        <v>Cleveland Research</v>
      </c>
      <c r="AQ45" t="s">
        <v>638</v>
      </c>
      <c r="AR45" t="str">
        <f t="shared" si="9"/>
        <v>Cleveland Research</v>
      </c>
      <c r="AT45" t="s">
        <v>628</v>
      </c>
      <c r="AU45">
        <v>1.51</v>
      </c>
      <c r="AV45">
        <v>1.7</v>
      </c>
      <c r="AY45" t="s">
        <v>628</v>
      </c>
      <c r="AZ45">
        <v>1.51</v>
      </c>
      <c r="BA45">
        <v>1.7</v>
      </c>
      <c r="BD45" t="s">
        <v>618</v>
      </c>
      <c r="BE45" t="s">
        <v>551</v>
      </c>
      <c r="BF45" t="s">
        <v>551</v>
      </c>
      <c r="BI45" t="s">
        <v>645</v>
      </c>
      <c r="BJ45" t="s">
        <v>551</v>
      </c>
      <c r="BK45" t="s">
        <v>551</v>
      </c>
      <c r="CC45" t="s">
        <v>646</v>
      </c>
      <c r="CD45">
        <v>23408</v>
      </c>
      <c r="CE45">
        <v>25982</v>
      </c>
      <c r="CH45" t="s">
        <v>646</v>
      </c>
      <c r="CI45">
        <v>23408</v>
      </c>
      <c r="CJ45">
        <v>25982</v>
      </c>
    </row>
    <row r="46" spans="1:90">
      <c r="A46" s="45">
        <v>44895</v>
      </c>
      <c r="B46" s="38">
        <v>36</v>
      </c>
      <c r="C46" s="38">
        <v>9</v>
      </c>
      <c r="D46" s="38">
        <v>1</v>
      </c>
      <c r="F46" s="34" t="e">
        <f ca="1">_xll.BQL(#REF! &amp;" EQUITY","TOTAL_RETURN(CALC_INTERVAL=RANGE(-1m,0d),CURRENCY="&amp;CURRENCY&amp;")/1")</f>
        <v>#NAME?</v>
      </c>
      <c r="G46" s="34" t="e">
        <f ca="1">_xll.BQL(#REF! &amp;" EQUITY","TOTAL_RETURN(CALC_INTERVAL=RANGE(-6m,0d),CURRENCY="&amp;CURRENCY&amp;")/1")</f>
        <v>#NAME?</v>
      </c>
      <c r="H4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6" s="33"/>
      <c r="J46" s="33"/>
      <c r="K46" s="33"/>
      <c r="L46" s="33"/>
      <c r="M46" s="33"/>
      <c r="N46" s="33"/>
      <c r="V46" s="14">
        <v>45478</v>
      </c>
      <c r="W46">
        <v>3418979.1198999998</v>
      </c>
      <c r="X46">
        <v>387335.3</v>
      </c>
      <c r="Y46">
        <v>415270.27500000002</v>
      </c>
      <c r="Z46">
        <v>428040.21399999998</v>
      </c>
      <c r="AA46">
        <v>3418979.1198999998</v>
      </c>
      <c r="AB46">
        <v>133025.34599999999</v>
      </c>
      <c r="AC46">
        <v>143564.74100000001</v>
      </c>
      <c r="AD46">
        <v>146062.095</v>
      </c>
      <c r="AF46" s="14">
        <f t="shared" si="1"/>
        <v>45478</v>
      </c>
      <c r="AG46">
        <f t="shared" si="2"/>
        <v>8.8269236496131391</v>
      </c>
      <c r="AH46">
        <f t="shared" si="3"/>
        <v>8.2331419456882617</v>
      </c>
      <c r="AI46">
        <f t="shared" si="4"/>
        <v>7.9875184809154405</v>
      </c>
      <c r="AJ46">
        <f t="shared" si="5"/>
        <v>25.701711912104329</v>
      </c>
      <c r="AK46">
        <f t="shared" si="6"/>
        <v>23.814894214868534</v>
      </c>
      <c r="AL46">
        <f t="shared" si="7"/>
        <v>23.407709713461248</v>
      </c>
      <c r="AO46" t="str">
        <f t="shared" si="8"/>
        <v/>
      </c>
      <c r="AR46" t="str">
        <f t="shared" si="9"/>
        <v/>
      </c>
      <c r="AT46" t="s">
        <v>645</v>
      </c>
      <c r="AU46" t="s">
        <v>551</v>
      </c>
      <c r="AV46" t="s">
        <v>551</v>
      </c>
      <c r="AY46" t="s">
        <v>645</v>
      </c>
      <c r="AZ46" t="s">
        <v>551</v>
      </c>
      <c r="BA46" t="s">
        <v>551</v>
      </c>
      <c r="BD46" t="s">
        <v>647</v>
      </c>
      <c r="BE46">
        <v>91100</v>
      </c>
      <c r="BF46">
        <v>99900</v>
      </c>
      <c r="BI46" t="s">
        <v>618</v>
      </c>
      <c r="BJ46" t="s">
        <v>551</v>
      </c>
      <c r="BK46" t="s">
        <v>551</v>
      </c>
    </row>
    <row r="47" spans="1:90">
      <c r="A47" s="45">
        <v>44925</v>
      </c>
      <c r="B47" s="38">
        <v>37</v>
      </c>
      <c r="C47" s="38">
        <v>7</v>
      </c>
      <c r="D47" s="38">
        <v>2</v>
      </c>
      <c r="F47" s="34" t="e">
        <f ca="1">_xll.BQL(#REF! &amp;" EQUITY","TOTAL_RETURN(CALC_INTERVAL=RANGE(-1m,0d),CURRENCY="&amp;CURRENCY&amp;")/1")</f>
        <v>#NAME?</v>
      </c>
      <c r="G47" s="34" t="e">
        <f ca="1">_xll.BQL(#REF! &amp;" EQUITY","TOTAL_RETURN(CALC_INTERVAL=RANGE(-6m,0d),CURRENCY="&amp;CURRENCY&amp;")/1")</f>
        <v>#NAME?</v>
      </c>
      <c r="H4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7" s="33"/>
      <c r="J47" s="33"/>
      <c r="K47" s="33"/>
      <c r="L47" s="33"/>
      <c r="M47" s="33"/>
      <c r="N47" s="33"/>
      <c r="V47" s="14">
        <v>45471</v>
      </c>
      <c r="W47">
        <v>3177927.3508000001</v>
      </c>
      <c r="X47">
        <v>387335.3</v>
      </c>
      <c r="Y47">
        <v>415277</v>
      </c>
      <c r="Z47">
        <v>428040.21399999998</v>
      </c>
      <c r="AA47">
        <v>3177927.3508000001</v>
      </c>
      <c r="AB47">
        <v>133486.63</v>
      </c>
      <c r="AC47">
        <v>144003.03599999999</v>
      </c>
      <c r="AD47">
        <v>147445.22700000001</v>
      </c>
      <c r="AF47" s="14">
        <f t="shared" si="1"/>
        <v>45471</v>
      </c>
      <c r="AG47">
        <f t="shared" si="2"/>
        <v>8.2045900562122789</v>
      </c>
      <c r="AH47">
        <f t="shared" si="3"/>
        <v>7.6525484214151041</v>
      </c>
      <c r="AI47">
        <f t="shared" si="4"/>
        <v>7.4243663255434225</v>
      </c>
      <c r="AJ47">
        <f t="shared" si="5"/>
        <v>23.807083531886303</v>
      </c>
      <c r="AK47">
        <f t="shared" si="6"/>
        <v>22.068474659103718</v>
      </c>
      <c r="AL47">
        <f t="shared" si="7"/>
        <v>21.553273818758473</v>
      </c>
      <c r="AO47" t="str">
        <f t="shared" si="8"/>
        <v/>
      </c>
      <c r="AR47" t="str">
        <f t="shared" si="9"/>
        <v/>
      </c>
      <c r="AT47" t="s">
        <v>618</v>
      </c>
      <c r="AU47" t="s">
        <v>551</v>
      </c>
      <c r="AV47" t="s">
        <v>551</v>
      </c>
      <c r="AY47" t="s">
        <v>618</v>
      </c>
      <c r="AZ47" t="s">
        <v>551</v>
      </c>
      <c r="BA47" t="s">
        <v>551</v>
      </c>
      <c r="BD47" t="s">
        <v>646</v>
      </c>
      <c r="BE47">
        <v>93317</v>
      </c>
      <c r="BF47">
        <v>98576</v>
      </c>
      <c r="BI47" t="s">
        <v>646</v>
      </c>
      <c r="BJ47">
        <v>27881</v>
      </c>
      <c r="BK47">
        <v>30969</v>
      </c>
    </row>
    <row r="48" spans="1:90">
      <c r="A48" s="45">
        <v>44957</v>
      </c>
      <c r="B48" s="38">
        <v>36</v>
      </c>
      <c r="C48" s="38">
        <v>8</v>
      </c>
      <c r="D48" s="38">
        <v>2</v>
      </c>
      <c r="F48" s="34" t="e">
        <f ca="1">_xll.BQL(#REF! &amp;" EQUITY","TOTAL_RETURN(CALC_INTERVAL=RANGE(-1m,0d),CURRENCY="&amp;CURRENCY&amp;")/1")</f>
        <v>#NAME?</v>
      </c>
      <c r="G48" s="34" t="e">
        <f ca="1">_xll.BQL(#REF! &amp;" EQUITY","TOTAL_RETURN(CALC_INTERVAL=RANGE(-6m,0d),CURRENCY="&amp;CURRENCY&amp;")/1")</f>
        <v>#NAME?</v>
      </c>
      <c r="H4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8" s="33"/>
      <c r="J48" s="33"/>
      <c r="K48" s="33"/>
      <c r="L48" s="33"/>
      <c r="M48" s="33"/>
      <c r="N48" s="33"/>
      <c r="V48" s="14">
        <v>45464</v>
      </c>
      <c r="W48">
        <v>3123921.6741999998</v>
      </c>
      <c r="X48">
        <v>387133.375</v>
      </c>
      <c r="Y48">
        <v>413857.42499999999</v>
      </c>
      <c r="Z48">
        <v>424377.88900000002</v>
      </c>
      <c r="AA48">
        <v>3123921.6741999998</v>
      </c>
      <c r="AB48">
        <v>133456.15400000001</v>
      </c>
      <c r="AC48">
        <v>142945.96299999999</v>
      </c>
      <c r="AD48">
        <v>145405.71400000001</v>
      </c>
      <c r="AF48" s="14">
        <f t="shared" si="1"/>
        <v>45464</v>
      </c>
      <c r="AG48">
        <f t="shared" si="2"/>
        <v>8.0693680161262247</v>
      </c>
      <c r="AH48">
        <f t="shared" si="3"/>
        <v>7.5483040426301393</v>
      </c>
      <c r="AI48">
        <f t="shared" si="4"/>
        <v>7.3611791640728006</v>
      </c>
      <c r="AJ48">
        <f t="shared" si="5"/>
        <v>23.407850298158596</v>
      </c>
      <c r="AK48">
        <f t="shared" si="6"/>
        <v>21.853864275971194</v>
      </c>
      <c r="AL48">
        <f t="shared" si="7"/>
        <v>21.484174096487017</v>
      </c>
      <c r="AO48" t="str">
        <f t="shared" si="8"/>
        <v/>
      </c>
      <c r="AR48" t="str">
        <f t="shared" si="9"/>
        <v/>
      </c>
      <c r="AT48" t="s">
        <v>638</v>
      </c>
      <c r="AU48" t="s">
        <v>551</v>
      </c>
      <c r="AV48" t="s">
        <v>551</v>
      </c>
      <c r="AY48" t="s">
        <v>638</v>
      </c>
      <c r="AZ48" t="s">
        <v>551</v>
      </c>
      <c r="BA48" t="s">
        <v>551</v>
      </c>
    </row>
    <row r="49" spans="1:44">
      <c r="A49" s="45">
        <v>44985</v>
      </c>
      <c r="B49" s="38">
        <v>36</v>
      </c>
      <c r="C49" s="38">
        <v>8</v>
      </c>
      <c r="D49" s="38">
        <v>2</v>
      </c>
      <c r="F49" s="34" t="e">
        <f ca="1">_xll.BQL(#REF! &amp;" EQUITY","TOTAL_RETURN(CALC_INTERVAL=RANGE(-1m,0d),CURRENCY="&amp;CURRENCY&amp;")/1")</f>
        <v>#NAME?</v>
      </c>
      <c r="G49" s="34" t="e">
        <f ca="1">_xll.BQL(#REF! &amp;" EQUITY","TOTAL_RETURN(CALC_INTERVAL=RANGE(-6m,0d),CURRENCY="&amp;CURRENCY&amp;")/1")</f>
        <v>#NAME?</v>
      </c>
      <c r="H4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9" s="33"/>
      <c r="J49" s="33"/>
      <c r="K49" s="33"/>
      <c r="L49" s="33"/>
      <c r="M49" s="33"/>
      <c r="N49" s="33"/>
      <c r="V49" s="14">
        <v>45457</v>
      </c>
      <c r="W49">
        <v>3200592.0841999999</v>
      </c>
      <c r="X49">
        <v>387243.902</v>
      </c>
      <c r="Y49">
        <v>412449.43900000001</v>
      </c>
      <c r="Z49">
        <v>421191.96299999999</v>
      </c>
      <c r="AA49">
        <v>3200592.0841999999</v>
      </c>
      <c r="AB49">
        <v>133360.889</v>
      </c>
      <c r="AC49">
        <v>141688.59299999999</v>
      </c>
      <c r="AD49">
        <v>143860.76199999999</v>
      </c>
      <c r="AF49" s="14">
        <f t="shared" si="1"/>
        <v>45457</v>
      </c>
      <c r="AG49">
        <f t="shared" si="2"/>
        <v>8.2650548340978141</v>
      </c>
      <c r="AH49">
        <f t="shared" si="3"/>
        <v>7.7599622682478664</v>
      </c>
      <c r="AI49">
        <f t="shared" si="4"/>
        <v>7.5988916345965514</v>
      </c>
      <c r="AJ49">
        <f t="shared" si="5"/>
        <v>23.999480718818543</v>
      </c>
      <c r="AK49">
        <f t="shared" si="6"/>
        <v>22.588918532065598</v>
      </c>
      <c r="AL49">
        <f t="shared" si="7"/>
        <v>22.24784604018711</v>
      </c>
      <c r="AO49" t="str">
        <f t="shared" si="8"/>
        <v/>
      </c>
      <c r="AR49" t="str">
        <f t="shared" si="9"/>
        <v/>
      </c>
    </row>
    <row r="50" spans="1:44">
      <c r="A50" s="45">
        <v>45016</v>
      </c>
      <c r="B50" s="38">
        <v>38</v>
      </c>
      <c r="C50" s="38">
        <v>8</v>
      </c>
      <c r="D50" s="38">
        <v>3</v>
      </c>
      <c r="F50" s="34" t="e">
        <f ca="1">_xll.BQL(#REF! &amp;" EQUITY","TOTAL_RETURN(CALC_INTERVAL=RANGE(-1m,0d),CURRENCY="&amp;CURRENCY&amp;")/1")</f>
        <v>#NAME?</v>
      </c>
      <c r="G50" s="34" t="e">
        <f ca="1">_xll.BQL(#REF! &amp;" EQUITY","TOTAL_RETURN(CALC_INTERVAL=RANGE(-6m,0d),CURRENCY="&amp;CURRENCY&amp;")/1")</f>
        <v>#NAME?</v>
      </c>
      <c r="H5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0" s="33"/>
      <c r="J50" s="33"/>
      <c r="K50" s="33"/>
      <c r="L50" s="33"/>
      <c r="M50" s="33"/>
      <c r="N50" s="33"/>
      <c r="V50" s="14">
        <v>45450</v>
      </c>
      <c r="W50">
        <v>2961380.4049999998</v>
      </c>
      <c r="X50">
        <v>387251.12199999997</v>
      </c>
      <c r="Y50">
        <v>411853.36599999998</v>
      </c>
      <c r="Z50">
        <v>419917.85700000002</v>
      </c>
      <c r="AA50">
        <v>2961380.4049999998</v>
      </c>
      <c r="AB50">
        <v>133685.10699999999</v>
      </c>
      <c r="AC50">
        <v>141998.429</v>
      </c>
      <c r="AD50">
        <v>143708.95499999999</v>
      </c>
      <c r="AF50" s="14">
        <f t="shared" si="1"/>
        <v>45450</v>
      </c>
      <c r="AG50">
        <f t="shared" si="2"/>
        <v>7.6471835374049606</v>
      </c>
      <c r="AH50">
        <f t="shared" si="3"/>
        <v>7.1903756275237045</v>
      </c>
      <c r="AI50">
        <f t="shared" si="4"/>
        <v>7.0522850020164771</v>
      </c>
      <c r="AJ50">
        <f t="shared" si="5"/>
        <v>22.151909599025117</v>
      </c>
      <c r="AK50">
        <f t="shared" si="6"/>
        <v>20.855022311549657</v>
      </c>
      <c r="AL50">
        <f t="shared" si="7"/>
        <v>20.606791031220009</v>
      </c>
      <c r="AO50" t="str">
        <f t="shared" si="8"/>
        <v/>
      </c>
      <c r="AR50" t="str">
        <f t="shared" si="9"/>
        <v/>
      </c>
    </row>
    <row r="51" spans="1:44">
      <c r="A51" s="45">
        <v>45044</v>
      </c>
      <c r="B51" s="38">
        <v>38</v>
      </c>
      <c r="C51" s="38">
        <v>8</v>
      </c>
      <c r="D51" s="38">
        <v>3</v>
      </c>
      <c r="F51" s="34" t="e">
        <f ca="1">_xll.BQL(#REF! &amp;" EQUITY","TOTAL_RETURN(CALC_INTERVAL=RANGE(-1m,0d),CURRENCY="&amp;CURRENCY&amp;")/1")</f>
        <v>#NAME?</v>
      </c>
      <c r="G51" s="34" t="e">
        <f ca="1">_xll.BQL(#REF! &amp;" EQUITY","TOTAL_RETURN(CALC_INTERVAL=RANGE(-6m,0d),CURRENCY="&amp;CURRENCY&amp;")/1")</f>
        <v>#NAME?</v>
      </c>
      <c r="H5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1" s="33"/>
      <c r="J51" s="33"/>
      <c r="K51" s="33"/>
      <c r="L51" s="33"/>
      <c r="M51" s="33"/>
      <c r="N51" s="33"/>
      <c r="V51" s="14">
        <v>45443</v>
      </c>
      <c r="W51">
        <v>2890230.2645</v>
      </c>
      <c r="X51">
        <v>387580.739</v>
      </c>
      <c r="Y51">
        <v>411198.89399999997</v>
      </c>
      <c r="Z51">
        <v>419917.85700000002</v>
      </c>
      <c r="AA51">
        <v>2890230.2645</v>
      </c>
      <c r="AB51">
        <v>133222.40599999999</v>
      </c>
      <c r="AC51">
        <v>141114.96900000001</v>
      </c>
      <c r="AD51">
        <v>143708.95499999999</v>
      </c>
      <c r="AF51" s="14">
        <f t="shared" si="1"/>
        <v>45443</v>
      </c>
      <c r="AG51">
        <f t="shared" si="2"/>
        <v>7.4571049943222283</v>
      </c>
      <c r="AH51">
        <f t="shared" si="3"/>
        <v>7.0287890037466889</v>
      </c>
      <c r="AI51">
        <f t="shared" si="4"/>
        <v>6.8828467670999753</v>
      </c>
      <c r="AJ51">
        <f t="shared" si="5"/>
        <v>21.694776061167971</v>
      </c>
      <c r="AK51">
        <f t="shared" si="6"/>
        <v>20.481386808085539</v>
      </c>
      <c r="AL51">
        <f t="shared" si="7"/>
        <v>20.111692166295416</v>
      </c>
      <c r="AO51" t="str">
        <f t="shared" si="8"/>
        <v/>
      </c>
      <c r="AR51" t="str">
        <f t="shared" si="9"/>
        <v/>
      </c>
    </row>
    <row r="52" spans="1:44">
      <c r="A52" s="45">
        <v>45077</v>
      </c>
      <c r="B52" s="38">
        <v>35</v>
      </c>
      <c r="C52" s="38">
        <v>11</v>
      </c>
      <c r="D52" s="38">
        <v>3</v>
      </c>
      <c r="F52" s="34" t="e">
        <f ca="1">_xll.BQL(#REF! &amp;" EQUITY","TOTAL_RETURN(CALC_INTERVAL=RANGE(-1m,0d),CURRENCY="&amp;CURRENCY&amp;")/1")</f>
        <v>#NAME?</v>
      </c>
      <c r="G52" s="34" t="e">
        <f ca="1">_xll.BQL(#REF! &amp;" EQUITY","TOTAL_RETURN(CALC_INTERVAL=RANGE(-6m,0d),CURRENCY="&amp;CURRENCY&amp;")/1")</f>
        <v>#NAME?</v>
      </c>
      <c r="H5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2" s="33"/>
      <c r="J52" s="33"/>
      <c r="K52" s="33"/>
      <c r="L52" s="33"/>
      <c r="M52" s="33"/>
      <c r="N52" s="33"/>
      <c r="V52" s="14">
        <v>45436</v>
      </c>
      <c r="W52">
        <v>2855421.8983999998</v>
      </c>
      <c r="X52">
        <v>387585.95699999999</v>
      </c>
      <c r="Y52">
        <v>411336.45799999998</v>
      </c>
      <c r="Z52">
        <v>418971.55200000003</v>
      </c>
      <c r="AA52">
        <v>2855421.8983999998</v>
      </c>
      <c r="AB52">
        <v>133222.40599999999</v>
      </c>
      <c r="AC52">
        <v>141114.96900000001</v>
      </c>
      <c r="AD52">
        <v>143708.95499999999</v>
      </c>
      <c r="AF52" s="14">
        <f t="shared" si="1"/>
        <v>45436</v>
      </c>
      <c r="AG52">
        <f t="shared" si="2"/>
        <v>7.3671964807538162</v>
      </c>
      <c r="AH52">
        <f t="shared" si="3"/>
        <v>6.9418157395617968</v>
      </c>
      <c r="AI52">
        <f t="shared" si="4"/>
        <v>6.8153121250580746</v>
      </c>
      <c r="AJ52">
        <f t="shared" si="5"/>
        <v>21.433495942116526</v>
      </c>
      <c r="AK52">
        <f t="shared" si="6"/>
        <v>20.234720091247013</v>
      </c>
      <c r="AL52">
        <f t="shared" si="7"/>
        <v>19.86947785125847</v>
      </c>
      <c r="AO52" t="str">
        <f t="shared" si="8"/>
        <v/>
      </c>
      <c r="AR52" t="str">
        <f t="shared" si="9"/>
        <v/>
      </c>
    </row>
    <row r="53" spans="1:44">
      <c r="A53" s="45">
        <v>45107</v>
      </c>
      <c r="B53" s="38">
        <v>34</v>
      </c>
      <c r="C53" s="38">
        <v>12</v>
      </c>
      <c r="D53" s="38">
        <v>4</v>
      </c>
      <c r="F53" s="34" t="e">
        <f ca="1">_xll.BQL(#REF! &amp;" EQUITY","TOTAL_RETURN(CALC_INTERVAL=RANGE(-1m,0d),CURRENCY="&amp;CURRENCY&amp;")/1")</f>
        <v>#NAME?</v>
      </c>
      <c r="G53" s="34" t="e">
        <f ca="1">_xll.BQL(#REF! &amp;" EQUITY","TOTAL_RETURN(CALC_INTERVAL=RANGE(-1m,0d),CURRENCY="&amp;CURRENCY&amp;")/1")</f>
        <v>#NAME?</v>
      </c>
      <c r="H5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3" s="33"/>
      <c r="J53" s="33"/>
      <c r="K53" s="33"/>
      <c r="L53" s="33"/>
      <c r="M53" s="33"/>
      <c r="N53" s="33"/>
      <c r="V53" s="14">
        <v>45429</v>
      </c>
      <c r="W53">
        <v>2853735.1493000002</v>
      </c>
      <c r="X53">
        <v>387838.63</v>
      </c>
      <c r="Y53">
        <v>411552.14899999998</v>
      </c>
      <c r="Z53">
        <v>418696.10700000002</v>
      </c>
      <c r="AA53">
        <v>2853735.1493000002</v>
      </c>
      <c r="AB53">
        <v>133408.56700000001</v>
      </c>
      <c r="AC53">
        <v>141277.66699999999</v>
      </c>
      <c r="AD53">
        <v>143579.54999999999</v>
      </c>
      <c r="AF53" s="14">
        <f t="shared" si="1"/>
        <v>45429</v>
      </c>
      <c r="AG53">
        <f t="shared" si="2"/>
        <v>7.3580477254161094</v>
      </c>
      <c r="AH53">
        <f t="shared" si="3"/>
        <v>6.9340790862933881</v>
      </c>
      <c r="AI53">
        <f t="shared" si="4"/>
        <v>6.8157670959668133</v>
      </c>
      <c r="AJ53">
        <f t="shared" si="5"/>
        <v>21.39094372627509</v>
      </c>
      <c r="AK53">
        <f t="shared" si="6"/>
        <v>20.19947816168284</v>
      </c>
      <c r="AL53">
        <f t="shared" si="7"/>
        <v>19.875637925456658</v>
      </c>
      <c r="AO53" t="str">
        <f t="shared" si="8"/>
        <v/>
      </c>
      <c r="AR53" t="str">
        <f t="shared" si="9"/>
        <v/>
      </c>
    </row>
    <row r="54" spans="1:44">
      <c r="A54" s="45"/>
      <c r="V54" s="14">
        <v>45422</v>
      </c>
      <c r="W54">
        <v>2749156.7100999998</v>
      </c>
      <c r="X54">
        <v>387835.13299999997</v>
      </c>
      <c r="Y54">
        <v>411600.239</v>
      </c>
      <c r="Z54">
        <v>418587.815</v>
      </c>
      <c r="AA54">
        <v>2749156.7100999998</v>
      </c>
      <c r="AB54">
        <v>133881.13800000001</v>
      </c>
      <c r="AC54">
        <v>141714.48300000001</v>
      </c>
      <c r="AD54">
        <v>143506.842</v>
      </c>
      <c r="AF54" s="14">
        <f t="shared" si="1"/>
        <v>45422</v>
      </c>
      <c r="AG54">
        <f t="shared" si="2"/>
        <v>7.0884674341764704</v>
      </c>
      <c r="AH54">
        <f t="shared" si="3"/>
        <v>6.6791912385162631</v>
      </c>
      <c r="AI54">
        <f t="shared" si="4"/>
        <v>6.5676940694033332</v>
      </c>
      <c r="AJ54">
        <f t="shared" si="5"/>
        <v>20.534309396892038</v>
      </c>
      <c r="AK54">
        <f t="shared" si="6"/>
        <v>19.399264294673394</v>
      </c>
      <c r="AL54">
        <f t="shared" si="7"/>
        <v>19.156973087736123</v>
      </c>
      <c r="AO54" t="str">
        <f t="shared" si="8"/>
        <v/>
      </c>
      <c r="AR54" t="str">
        <f t="shared" si="9"/>
        <v/>
      </c>
    </row>
    <row r="55" spans="1:44">
      <c r="A55" s="39" t="s">
        <v>502</v>
      </c>
      <c r="B55" s="40"/>
      <c r="V55" s="14"/>
      <c r="AF55" s="14" t="str">
        <f t="shared" si="1"/>
        <v/>
      </c>
      <c r="AG55" t="str">
        <f t="shared" si="2"/>
        <v/>
      </c>
      <c r="AH55" t="str">
        <f t="shared" si="3"/>
        <v/>
      </c>
      <c r="AI55" t="str">
        <f t="shared" si="4"/>
        <v/>
      </c>
      <c r="AJ55" t="str">
        <f t="shared" si="5"/>
        <v/>
      </c>
      <c r="AK55" t="str">
        <f t="shared" si="6"/>
        <v/>
      </c>
      <c r="AL55" t="str">
        <f t="shared" si="7"/>
        <v/>
      </c>
      <c r="AO55" t="str">
        <f t="shared" si="8"/>
        <v/>
      </c>
      <c r="AR55" t="str">
        <f t="shared" si="9"/>
        <v/>
      </c>
    </row>
    <row r="56" spans="1:44">
      <c r="A56" s="38" t="e">
        <f ca="1">_xll.BDS(TICKER&amp;" EQUITY","TOP_20_HOLDERS_PUBLIC_FILINGS","TOP_HOLDERS_INST_TYPE_OVERRIDE",$J$56,"startcol=1","endcol=1","startrow=1","endrow=20","cols=1;rows=20")</f>
        <v>#NAME?</v>
      </c>
      <c r="B56" s="38" t="e">
        <f ca="1">_xll.BDS(TICKER&amp;" EQUITY","TOP_20_HOLDERS_PUBLIC_FILINGS","TOP_HOLDERS_INST_TYPE_OVERRIDE",$J$56,"startcol=4","endcol=4","startrow=1","endrow=20","cols=1;rows=20")</f>
        <v>#NAME?</v>
      </c>
      <c r="C56" s="38" t="e">
        <f ca="1">_xll.BDS(TICKER&amp;" EQUITY","TOP_20_HOLDERS_PUBLIC_FILINGS","TOP_HOLDERS_INST_TYPE_OVERRIDE",$J$56,"startcol=6","endcol=6","startrow=1","endrow=20","cols=1;rows=20")</f>
        <v>#NAME?</v>
      </c>
      <c r="D56" s="58" t="e">
        <f t="shared" ref="D56:D75" ca="1" si="16">IF(OR(ISERROR(B56*currPRICE), B56=""), "", B56*currPRICE)</f>
        <v>#NAME?</v>
      </c>
      <c r="E56" s="38" t="e">
        <f ca="1">_xll.BDS(TICKER&amp;" EQUITY","TOP_20_HOLDERS_PUBLIC_FILINGS","TOP_HOLDERS_INST_TYPE_OVERRIDE",$J$56,"startcol=5","endcol=5","startrow=1","endrow=20","cols=1;rows=20")</f>
        <v>#NAME?</v>
      </c>
      <c r="F56" s="45" t="e">
        <f ca="1">_xll.BDS(TICKER&amp;" EQUITY","TOP_20_HOLDERS_PUBLIC_FILINGS","TOP_HOLDERS_INST_TYPE_OVERRIDE",$J$56,"startcol=7","endcol=7","startrow=1","endrow=20","cols=1;rows=20")</f>
        <v>#NAME?</v>
      </c>
      <c r="G56" s="38" t="e">
        <f ca="1">_xll.BDS(TICKER&amp;" EQUITY","TOP_20_HOLDERS_PUBLIC_FILINGS","TOP_HOLDERS_INST_TYPE_OVERRIDE",$J$56,"startcol=3","endcol=3","startrow=1","endrow=20","cols=1;rows=20")</f>
        <v>#NAME?</v>
      </c>
      <c r="H56" s="38" t="e">
        <f ca="1">_xll.BDS(TICKER&amp;" EQUITY","TOP_20_HOLDERS_PUBLIC_FILINGS","TOP_HOLDERS_INST_TYPE_OVERRIDE",$J$56,"startcol=9","endcol=9","startrow=1","endrow=20","cols=1;rows=20")</f>
        <v>#NAME?</v>
      </c>
      <c r="J56" s="41" t="e">
        <f>Top20OwnerType</f>
        <v>#REF!</v>
      </c>
      <c r="K56" s="38" t="e">
        <f>VLOOKUP($J56, $J$57:$K$71, 2, FALSE)</f>
        <v>#REF!</v>
      </c>
      <c r="V56" s="14"/>
      <c r="AF56" s="14" t="str">
        <f t="shared" si="1"/>
        <v/>
      </c>
      <c r="AG56" t="str">
        <f t="shared" si="2"/>
        <v/>
      </c>
      <c r="AH56" t="str">
        <f t="shared" si="3"/>
        <v/>
      </c>
      <c r="AI56" t="str">
        <f t="shared" si="4"/>
        <v/>
      </c>
      <c r="AJ56" t="str">
        <f t="shared" si="5"/>
        <v/>
      </c>
      <c r="AK56" t="str">
        <f t="shared" si="6"/>
        <v/>
      </c>
      <c r="AL56" t="str">
        <f t="shared" si="7"/>
        <v/>
      </c>
      <c r="AO56" t="str">
        <f t="shared" si="8"/>
        <v/>
      </c>
      <c r="AR56" t="str">
        <f t="shared" si="9"/>
        <v/>
      </c>
    </row>
    <row r="57" spans="1:44">
      <c r="A57" s="38" t="s">
        <v>561</v>
      </c>
      <c r="B57" s="38">
        <v>1035008939</v>
      </c>
      <c r="C57" s="38">
        <v>5800617</v>
      </c>
      <c r="D57" s="58" t="str">
        <f t="shared" si="16"/>
        <v/>
      </c>
      <c r="E57" s="38">
        <v>6.58</v>
      </c>
      <c r="F57" s="45">
        <v>45016</v>
      </c>
      <c r="G57" s="38" t="s">
        <v>523</v>
      </c>
      <c r="H57" s="38" t="s">
        <v>521</v>
      </c>
      <c r="J57" s="38" t="s">
        <v>479</v>
      </c>
      <c r="V57" s="14"/>
      <c r="AF57" s="14" t="str">
        <f t="shared" si="1"/>
        <v/>
      </c>
      <c r="AG57" t="str">
        <f t="shared" si="2"/>
        <v/>
      </c>
      <c r="AH57" t="str">
        <f t="shared" si="3"/>
        <v/>
      </c>
      <c r="AI57" t="str">
        <f t="shared" si="4"/>
        <v/>
      </c>
      <c r="AJ57" t="str">
        <f t="shared" si="5"/>
        <v/>
      </c>
      <c r="AK57" t="str">
        <f t="shared" si="6"/>
        <v/>
      </c>
      <c r="AL57" t="str">
        <f t="shared" si="7"/>
        <v/>
      </c>
      <c r="AO57" t="str">
        <f t="shared" si="8"/>
        <v/>
      </c>
      <c r="AR57" t="str">
        <f t="shared" si="9"/>
        <v/>
      </c>
    </row>
    <row r="58" spans="1:44">
      <c r="A58" s="38" t="s">
        <v>586</v>
      </c>
      <c r="B58" s="38">
        <v>915578266</v>
      </c>
      <c r="C58" s="38">
        <v>-20428607</v>
      </c>
      <c r="D58" s="58" t="str">
        <f t="shared" si="16"/>
        <v/>
      </c>
      <c r="E58" s="38">
        <v>5.82</v>
      </c>
      <c r="F58" s="45">
        <v>45016</v>
      </c>
      <c r="G58" s="38" t="s">
        <v>523</v>
      </c>
      <c r="H58" s="38" t="s">
        <v>521</v>
      </c>
      <c r="J58" s="38" t="s">
        <v>465</v>
      </c>
      <c r="K58" s="38" t="s">
        <v>465</v>
      </c>
      <c r="V58" s="14"/>
      <c r="AF58" s="14" t="str">
        <f t="shared" si="1"/>
        <v/>
      </c>
      <c r="AG58" t="str">
        <f t="shared" si="2"/>
        <v/>
      </c>
      <c r="AH58" t="str">
        <f t="shared" si="3"/>
        <v/>
      </c>
      <c r="AI58" t="str">
        <f t="shared" si="4"/>
        <v/>
      </c>
      <c r="AJ58" t="str">
        <f t="shared" si="5"/>
        <v/>
      </c>
      <c r="AK58" t="str">
        <f t="shared" si="6"/>
        <v/>
      </c>
      <c r="AL58" t="str">
        <f t="shared" si="7"/>
        <v/>
      </c>
      <c r="AO58" t="str">
        <f t="shared" si="8"/>
        <v/>
      </c>
      <c r="AR58" t="str">
        <f t="shared" si="9"/>
        <v/>
      </c>
    </row>
    <row r="59" spans="1:44">
      <c r="A59" s="38" t="s">
        <v>569</v>
      </c>
      <c r="B59" s="38">
        <v>576281774</v>
      </c>
      <c r="C59" s="38">
        <v>-10575631</v>
      </c>
      <c r="D59" s="58" t="str">
        <f t="shared" si="16"/>
        <v/>
      </c>
      <c r="E59" s="38">
        <v>3.66</v>
      </c>
      <c r="F59" s="45">
        <v>45016</v>
      </c>
      <c r="G59" s="38" t="s">
        <v>523</v>
      </c>
      <c r="H59" s="38" t="s">
        <v>521</v>
      </c>
      <c r="J59" s="38" t="s">
        <v>466</v>
      </c>
      <c r="K59" s="38" t="s">
        <v>466</v>
      </c>
      <c r="V59" s="14"/>
      <c r="AF59" s="14" t="str">
        <f t="shared" si="1"/>
        <v/>
      </c>
      <c r="AG59" t="str">
        <f t="shared" si="2"/>
        <v/>
      </c>
      <c r="AH59" t="str">
        <f t="shared" si="3"/>
        <v/>
      </c>
      <c r="AI59" t="str">
        <f t="shared" si="4"/>
        <v/>
      </c>
      <c r="AJ59" t="str">
        <f t="shared" si="5"/>
        <v/>
      </c>
      <c r="AK59" t="str">
        <f t="shared" si="6"/>
        <v/>
      </c>
      <c r="AL59" t="str">
        <f t="shared" si="7"/>
        <v/>
      </c>
      <c r="AO59" t="str">
        <f t="shared" si="8"/>
        <v/>
      </c>
      <c r="AR59" t="str">
        <f t="shared" si="9"/>
        <v/>
      </c>
    </row>
    <row r="60" spans="1:44">
      <c r="A60" s="38" t="s">
        <v>587</v>
      </c>
      <c r="B60" s="38">
        <v>311824569</v>
      </c>
      <c r="C60" s="38">
        <v>-9751380</v>
      </c>
      <c r="D60" s="58" t="str">
        <f t="shared" si="16"/>
        <v/>
      </c>
      <c r="E60" s="38">
        <v>1.98</v>
      </c>
      <c r="F60" s="45">
        <v>45077</v>
      </c>
      <c r="G60" s="38" t="s">
        <v>523</v>
      </c>
      <c r="H60" s="38" t="s">
        <v>521</v>
      </c>
      <c r="J60" s="38" t="s">
        <v>467</v>
      </c>
      <c r="K60" s="38" t="s">
        <v>467</v>
      </c>
      <c r="V60" s="14"/>
      <c r="AF60" s="14" t="str">
        <f t="shared" si="1"/>
        <v/>
      </c>
      <c r="AG60" t="str">
        <f t="shared" si="2"/>
        <v/>
      </c>
      <c r="AH60" t="str">
        <f t="shared" si="3"/>
        <v/>
      </c>
      <c r="AI60" t="str">
        <f t="shared" si="4"/>
        <v/>
      </c>
      <c r="AJ60" t="str">
        <f t="shared" si="5"/>
        <v/>
      </c>
      <c r="AK60" t="str">
        <f t="shared" si="6"/>
        <v/>
      </c>
      <c r="AL60" t="str">
        <f t="shared" si="7"/>
        <v/>
      </c>
      <c r="AO60" t="str">
        <f t="shared" si="8"/>
        <v/>
      </c>
      <c r="AR60" t="str">
        <f t="shared" si="9"/>
        <v/>
      </c>
    </row>
    <row r="61" spans="1:44">
      <c r="A61" s="38" t="s">
        <v>572</v>
      </c>
      <c r="B61" s="38">
        <v>285171112</v>
      </c>
      <c r="C61" s="38">
        <v>2421295</v>
      </c>
      <c r="D61" s="58" t="str">
        <f t="shared" si="16"/>
        <v/>
      </c>
      <c r="E61" s="38">
        <v>1.81</v>
      </c>
      <c r="F61" s="45">
        <v>45016</v>
      </c>
      <c r="G61" s="38" t="s">
        <v>568</v>
      </c>
      <c r="H61" s="38" t="s">
        <v>521</v>
      </c>
      <c r="J61" s="38" t="s">
        <v>468</v>
      </c>
      <c r="K61" s="38" t="s">
        <v>468</v>
      </c>
      <c r="V61" s="14"/>
      <c r="AF61" s="14" t="str">
        <f t="shared" si="1"/>
        <v/>
      </c>
      <c r="AG61" t="str">
        <f t="shared" si="2"/>
        <v/>
      </c>
      <c r="AH61" t="str">
        <f t="shared" si="3"/>
        <v/>
      </c>
      <c r="AI61" t="str">
        <f t="shared" si="4"/>
        <v/>
      </c>
      <c r="AJ61" t="str">
        <f t="shared" si="5"/>
        <v/>
      </c>
      <c r="AK61" t="str">
        <f t="shared" si="6"/>
        <v/>
      </c>
      <c r="AL61" t="str">
        <f t="shared" si="7"/>
        <v/>
      </c>
      <c r="AO61" t="str">
        <f t="shared" si="8"/>
        <v/>
      </c>
      <c r="AR61" t="str">
        <f t="shared" si="9"/>
        <v/>
      </c>
    </row>
    <row r="62" spans="1:44">
      <c r="A62" s="38" t="s">
        <v>562</v>
      </c>
      <c r="B62" s="38">
        <v>249393543</v>
      </c>
      <c r="C62" s="38">
        <v>9306051</v>
      </c>
      <c r="D62" s="58" t="str">
        <f t="shared" si="16"/>
        <v/>
      </c>
      <c r="E62" s="38">
        <v>1.59</v>
      </c>
      <c r="F62" s="45">
        <v>45124</v>
      </c>
      <c r="G62" s="38" t="s">
        <v>523</v>
      </c>
      <c r="H62" s="38" t="s">
        <v>521</v>
      </c>
      <c r="J62" s="38" t="s">
        <v>469</v>
      </c>
      <c r="K62" s="38" t="s">
        <v>469</v>
      </c>
      <c r="V62" s="14"/>
      <c r="AF62" s="14" t="str">
        <f t="shared" si="1"/>
        <v/>
      </c>
      <c r="AG62" t="str">
        <f t="shared" si="2"/>
        <v/>
      </c>
      <c r="AH62" t="str">
        <f t="shared" si="3"/>
        <v/>
      </c>
      <c r="AI62" t="str">
        <f t="shared" si="4"/>
        <v/>
      </c>
      <c r="AJ62" t="str">
        <f t="shared" si="5"/>
        <v/>
      </c>
      <c r="AK62" t="str">
        <f t="shared" si="6"/>
        <v/>
      </c>
      <c r="AL62" t="str">
        <f t="shared" si="7"/>
        <v/>
      </c>
      <c r="AO62" t="str">
        <f t="shared" si="8"/>
        <v/>
      </c>
      <c r="AR62" t="str">
        <f t="shared" si="9"/>
        <v/>
      </c>
    </row>
    <row r="63" spans="1:44">
      <c r="A63" s="38" t="s">
        <v>527</v>
      </c>
      <c r="B63" s="38">
        <v>200581903</v>
      </c>
      <c r="C63" s="38">
        <v>-8073420</v>
      </c>
      <c r="D63" s="58" t="str">
        <f t="shared" si="16"/>
        <v/>
      </c>
      <c r="E63" s="38">
        <v>1.28</v>
      </c>
      <c r="F63" s="45">
        <v>45016</v>
      </c>
      <c r="G63" s="38" t="s">
        <v>523</v>
      </c>
      <c r="H63" s="38" t="s">
        <v>521</v>
      </c>
      <c r="J63" s="38" t="s">
        <v>470</v>
      </c>
      <c r="K63" s="38" t="s">
        <v>470</v>
      </c>
      <c r="V63" s="14"/>
      <c r="AF63" s="14" t="str">
        <f t="shared" si="1"/>
        <v/>
      </c>
      <c r="AG63" t="str">
        <f t="shared" si="2"/>
        <v/>
      </c>
      <c r="AH63" t="str">
        <f t="shared" si="3"/>
        <v/>
      </c>
      <c r="AI63" t="str">
        <f t="shared" si="4"/>
        <v/>
      </c>
      <c r="AJ63" t="str">
        <f t="shared" si="5"/>
        <v/>
      </c>
      <c r="AK63" t="str">
        <f t="shared" si="6"/>
        <v/>
      </c>
      <c r="AL63" t="str">
        <f t="shared" si="7"/>
        <v/>
      </c>
      <c r="AO63" t="str">
        <f t="shared" si="8"/>
        <v/>
      </c>
      <c r="AR63" t="str">
        <f t="shared" si="9"/>
        <v/>
      </c>
    </row>
    <row r="64" spans="1:44">
      <c r="A64" s="38" t="s">
        <v>573</v>
      </c>
      <c r="B64" s="38">
        <v>173130542</v>
      </c>
      <c r="C64" s="38">
        <v>-1145687</v>
      </c>
      <c r="D64" s="58" t="str">
        <f t="shared" si="16"/>
        <v/>
      </c>
      <c r="E64" s="38">
        <v>1.1000000000000001</v>
      </c>
      <c r="F64" s="45">
        <v>45016</v>
      </c>
      <c r="G64" s="38" t="s">
        <v>568</v>
      </c>
      <c r="H64" s="38" t="s">
        <v>521</v>
      </c>
      <c r="J64" s="38" t="s">
        <v>471</v>
      </c>
      <c r="K64" s="38" t="s">
        <v>471</v>
      </c>
      <c r="V64" s="14"/>
      <c r="AF64" s="14" t="str">
        <f t="shared" si="1"/>
        <v/>
      </c>
      <c r="AG64" t="str">
        <f t="shared" si="2"/>
        <v/>
      </c>
      <c r="AH64" t="str">
        <f t="shared" si="3"/>
        <v/>
      </c>
      <c r="AI64" t="str">
        <f t="shared" si="4"/>
        <v/>
      </c>
      <c r="AJ64" t="str">
        <f t="shared" si="5"/>
        <v/>
      </c>
      <c r="AK64" t="str">
        <f t="shared" si="6"/>
        <v/>
      </c>
      <c r="AL64" t="str">
        <f t="shared" si="7"/>
        <v/>
      </c>
      <c r="AO64" t="str">
        <f t="shared" si="8"/>
        <v/>
      </c>
      <c r="AR64" t="str">
        <f t="shared" si="9"/>
        <v/>
      </c>
    </row>
    <row r="65" spans="1:44">
      <c r="A65" s="38" t="s">
        <v>563</v>
      </c>
      <c r="B65" s="38">
        <v>167374278</v>
      </c>
      <c r="C65" s="38">
        <v>23126332</v>
      </c>
      <c r="D65" s="58" t="str">
        <f t="shared" si="16"/>
        <v/>
      </c>
      <c r="E65" s="38">
        <v>1.06</v>
      </c>
      <c r="F65" s="45">
        <v>44926</v>
      </c>
      <c r="G65" s="38" t="s">
        <v>568</v>
      </c>
      <c r="H65" s="38" t="s">
        <v>522</v>
      </c>
      <c r="J65" s="38" t="s">
        <v>472</v>
      </c>
      <c r="K65" s="38" t="s">
        <v>472</v>
      </c>
      <c r="V65" s="14"/>
      <c r="AF65" s="14" t="str">
        <f t="shared" si="1"/>
        <v/>
      </c>
      <c r="AG65" t="str">
        <f t="shared" si="2"/>
        <v/>
      </c>
      <c r="AH65" t="str">
        <f t="shared" si="3"/>
        <v/>
      </c>
      <c r="AI65" t="str">
        <f t="shared" si="4"/>
        <v/>
      </c>
      <c r="AJ65" t="str">
        <f t="shared" si="5"/>
        <v/>
      </c>
      <c r="AK65" t="str">
        <f t="shared" si="6"/>
        <v/>
      </c>
      <c r="AL65" t="str">
        <f t="shared" si="7"/>
        <v/>
      </c>
      <c r="AO65" t="str">
        <f t="shared" si="8"/>
        <v/>
      </c>
      <c r="AR65" t="str">
        <f t="shared" si="9"/>
        <v/>
      </c>
    </row>
    <row r="66" spans="1:44">
      <c r="A66" s="38" t="s">
        <v>571</v>
      </c>
      <c r="B66" s="38">
        <v>141923140</v>
      </c>
      <c r="C66" s="38">
        <v>15426122</v>
      </c>
      <c r="D66" s="58" t="str">
        <f t="shared" si="16"/>
        <v/>
      </c>
      <c r="E66" s="38">
        <v>0.9</v>
      </c>
      <c r="F66" s="45">
        <v>45016</v>
      </c>
      <c r="G66" s="38" t="s">
        <v>568</v>
      </c>
      <c r="H66" s="38" t="s">
        <v>521</v>
      </c>
      <c r="J66" s="38" t="s">
        <v>473</v>
      </c>
      <c r="K66" s="38" t="s">
        <v>473</v>
      </c>
      <c r="V66" s="14"/>
      <c r="AF66" s="14" t="str">
        <f t="shared" si="1"/>
        <v/>
      </c>
      <c r="AG66" t="str">
        <f t="shared" si="2"/>
        <v/>
      </c>
      <c r="AH66" t="str">
        <f t="shared" si="3"/>
        <v/>
      </c>
      <c r="AI66" t="str">
        <f t="shared" si="4"/>
        <v/>
      </c>
      <c r="AJ66" t="str">
        <f t="shared" si="5"/>
        <v/>
      </c>
      <c r="AK66" t="str">
        <f t="shared" si="6"/>
        <v/>
      </c>
      <c r="AL66" t="str">
        <f t="shared" si="7"/>
        <v/>
      </c>
      <c r="AO66" t="str">
        <f t="shared" si="8"/>
        <v/>
      </c>
      <c r="AR66" t="str">
        <f t="shared" si="9"/>
        <v/>
      </c>
    </row>
    <row r="67" spans="1:44">
      <c r="A67" s="38" t="s">
        <v>588</v>
      </c>
      <c r="B67" s="38">
        <v>135284153</v>
      </c>
      <c r="C67" s="38">
        <v>7015776</v>
      </c>
      <c r="D67" s="58" t="str">
        <f t="shared" si="16"/>
        <v/>
      </c>
      <c r="E67" s="38">
        <v>0.86</v>
      </c>
      <c r="F67" s="45">
        <v>45016</v>
      </c>
      <c r="G67" s="38" t="s">
        <v>523</v>
      </c>
      <c r="H67" s="38" t="s">
        <v>521</v>
      </c>
      <c r="J67" s="38" t="s">
        <v>474</v>
      </c>
      <c r="K67" s="38" t="s">
        <v>474</v>
      </c>
      <c r="V67" s="14"/>
      <c r="AF67" s="14" t="str">
        <f t="shared" si="1"/>
        <v/>
      </c>
      <c r="AG67" t="str">
        <f t="shared" si="2"/>
        <v/>
      </c>
      <c r="AH67" t="str">
        <f t="shared" si="3"/>
        <v/>
      </c>
      <c r="AI67" t="str">
        <f t="shared" si="4"/>
        <v/>
      </c>
      <c r="AJ67" t="str">
        <f t="shared" si="5"/>
        <v/>
      </c>
      <c r="AK67" t="str">
        <f t="shared" si="6"/>
        <v/>
      </c>
      <c r="AL67" t="str">
        <f t="shared" si="7"/>
        <v/>
      </c>
      <c r="AO67" t="str">
        <f t="shared" si="8"/>
        <v/>
      </c>
      <c r="AR67" t="str">
        <f t="shared" si="9"/>
        <v/>
      </c>
    </row>
    <row r="68" spans="1:44">
      <c r="A68" s="38" t="s">
        <v>570</v>
      </c>
      <c r="B68" s="38">
        <v>129739608</v>
      </c>
      <c r="C68" s="38">
        <v>-3749463</v>
      </c>
      <c r="D68" s="58" t="str">
        <f t="shared" si="16"/>
        <v/>
      </c>
      <c r="E68" s="38">
        <v>0.82</v>
      </c>
      <c r="F68" s="45">
        <v>45077</v>
      </c>
      <c r="G68" s="38" t="s">
        <v>523</v>
      </c>
      <c r="H68" s="38" t="s">
        <v>521</v>
      </c>
      <c r="J68" s="38" t="s">
        <v>475</v>
      </c>
      <c r="K68" s="38" t="s">
        <v>475</v>
      </c>
      <c r="V68" s="14"/>
      <c r="AF68" s="14" t="str">
        <f t="shared" ref="AF68:AF131" si="17">IF($V68="", "", $V68)</f>
        <v/>
      </c>
      <c r="AG68" t="str">
        <f t="shared" ref="AG68:AG131" si="18">IF($X68&lt;0, "NA", IF(ISERROR($W68/$X68), "", $W68/$X68))</f>
        <v/>
      </c>
      <c r="AH68" t="str">
        <f t="shared" ref="AH68:AH131" si="19">IF($Y68&lt;0, "NA", IF(ISERROR($W68/$Y68), "", $W68/$Y68))</f>
        <v/>
      </c>
      <c r="AI68" t="str">
        <f t="shared" ref="AI68:AI131" si="20">IF($Z68&lt;0, "NA", IF(ISERROR($W68/$Z68), "", $W68/$Z68))</f>
        <v/>
      </c>
      <c r="AJ68" t="str">
        <f t="shared" ref="AJ68:AJ131" si="21">IF($AB68&lt;0, "NA", IF(ISERROR($AA68/$AB68), "", $AA68/$AB68))</f>
        <v/>
      </c>
      <c r="AK68" t="str">
        <f t="shared" ref="AK68:AK131" si="22">IF($AC68&lt;0, "NA", IF(ISERROR($AA68/$AC68), "", $AA68/$AC68))</f>
        <v/>
      </c>
      <c r="AL68" t="str">
        <f t="shared" ref="AL68:AL131" si="23">IF($AD68&lt;0, "NA", IF(ISERROR($AA68/$AD68), "", $AA68/$AD68))</f>
        <v/>
      </c>
      <c r="AO68" t="str">
        <f t="shared" si="8"/>
        <v/>
      </c>
      <c r="AR68" t="str">
        <f t="shared" si="9"/>
        <v/>
      </c>
    </row>
    <row r="69" spans="1:44">
      <c r="A69" s="38" t="s">
        <v>634</v>
      </c>
      <c r="B69" s="38">
        <v>113465216</v>
      </c>
      <c r="C69" s="38">
        <v>1241088</v>
      </c>
      <c r="D69" s="58" t="str">
        <f t="shared" si="16"/>
        <v/>
      </c>
      <c r="E69" s="38">
        <v>0.72</v>
      </c>
      <c r="F69" s="45">
        <v>45016</v>
      </c>
      <c r="G69" s="38" t="s">
        <v>568</v>
      </c>
      <c r="H69" s="38" t="s">
        <v>637</v>
      </c>
      <c r="J69" s="38" t="s">
        <v>476</v>
      </c>
      <c r="K69" s="38" t="s">
        <v>476</v>
      </c>
      <c r="V69" s="14"/>
      <c r="AF69" s="14" t="str">
        <f t="shared" si="17"/>
        <v/>
      </c>
      <c r="AG69" t="str">
        <f t="shared" si="18"/>
        <v/>
      </c>
      <c r="AH69" t="str">
        <f t="shared" si="19"/>
        <v/>
      </c>
      <c r="AI69" t="str">
        <f t="shared" si="20"/>
        <v/>
      </c>
      <c r="AJ69" t="str">
        <f t="shared" si="21"/>
        <v/>
      </c>
      <c r="AK69" t="str">
        <f t="shared" si="22"/>
        <v/>
      </c>
      <c r="AL69" t="str">
        <f t="shared" si="23"/>
        <v/>
      </c>
      <c r="AO69" t="str">
        <f t="shared" si="8"/>
        <v/>
      </c>
      <c r="AR69" t="str">
        <f t="shared" si="9"/>
        <v/>
      </c>
    </row>
    <row r="70" spans="1:44">
      <c r="A70" s="38" t="s">
        <v>574</v>
      </c>
      <c r="B70" s="38">
        <v>111464430</v>
      </c>
      <c r="C70" s="38">
        <v>-2708810</v>
      </c>
      <c r="D70" s="58" t="str">
        <f t="shared" si="16"/>
        <v/>
      </c>
      <c r="E70" s="38">
        <v>0.71</v>
      </c>
      <c r="F70" s="45">
        <v>45077</v>
      </c>
      <c r="G70" s="38" t="s">
        <v>523</v>
      </c>
      <c r="H70" s="38" t="s">
        <v>581</v>
      </c>
      <c r="J70" s="38" t="s">
        <v>477</v>
      </c>
      <c r="K70" s="38" t="s">
        <v>477</v>
      </c>
      <c r="V70" s="14"/>
      <c r="AF70" s="14" t="str">
        <f t="shared" si="17"/>
        <v/>
      </c>
      <c r="AG70" t="str">
        <f t="shared" si="18"/>
        <v/>
      </c>
      <c r="AH70" t="str">
        <f t="shared" si="19"/>
        <v/>
      </c>
      <c r="AI70" t="str">
        <f t="shared" si="20"/>
        <v/>
      </c>
      <c r="AJ70" t="str">
        <f t="shared" si="21"/>
        <v/>
      </c>
      <c r="AK70" t="str">
        <f t="shared" si="22"/>
        <v/>
      </c>
      <c r="AL70" t="str">
        <f t="shared" si="23"/>
        <v/>
      </c>
      <c r="AO70" t="str">
        <f t="shared" si="8"/>
        <v/>
      </c>
      <c r="AR70" t="str">
        <f t="shared" si="9"/>
        <v/>
      </c>
    </row>
    <row r="71" spans="1:44">
      <c r="A71" s="38" t="s">
        <v>575</v>
      </c>
      <c r="B71" s="38">
        <v>99297286</v>
      </c>
      <c r="C71" s="38">
        <v>-15469792</v>
      </c>
      <c r="D71" s="58" t="str">
        <f t="shared" si="16"/>
        <v/>
      </c>
      <c r="E71" s="38">
        <v>0.63</v>
      </c>
      <c r="F71" s="45">
        <v>44651</v>
      </c>
      <c r="G71" s="38" t="s">
        <v>524</v>
      </c>
      <c r="H71" s="38" t="s">
        <v>582</v>
      </c>
      <c r="J71" s="38" t="s">
        <v>478</v>
      </c>
      <c r="K71" s="38" t="s">
        <v>478</v>
      </c>
      <c r="V71" s="14"/>
      <c r="AF71" s="14" t="str">
        <f t="shared" si="17"/>
        <v/>
      </c>
      <c r="AG71" t="str">
        <f t="shared" si="18"/>
        <v/>
      </c>
      <c r="AH71" t="str">
        <f t="shared" si="19"/>
        <v/>
      </c>
      <c r="AI71" t="str">
        <f t="shared" si="20"/>
        <v/>
      </c>
      <c r="AJ71" t="str">
        <f t="shared" si="21"/>
        <v/>
      </c>
      <c r="AK71" t="str">
        <f t="shared" si="22"/>
        <v/>
      </c>
      <c r="AL71" t="str">
        <f t="shared" si="23"/>
        <v/>
      </c>
      <c r="AO71" t="str">
        <f t="shared" ref="AO71:AO100" si="24">IF($AN71="", "", $AN71)</f>
        <v/>
      </c>
      <c r="AR71" t="str">
        <f t="shared" ref="AR71:AR100" si="25">IF($AQ71="", "", $AQ71)</f>
        <v/>
      </c>
    </row>
    <row r="72" spans="1:44">
      <c r="A72" s="38" t="s">
        <v>576</v>
      </c>
      <c r="B72" s="38">
        <v>89307594</v>
      </c>
      <c r="C72" s="38">
        <v>7559846</v>
      </c>
      <c r="D72" s="58" t="str">
        <f t="shared" si="16"/>
        <v/>
      </c>
      <c r="E72" s="38">
        <v>0.56999999999999995</v>
      </c>
      <c r="F72" s="45">
        <v>45016</v>
      </c>
      <c r="G72" s="38" t="s">
        <v>523</v>
      </c>
      <c r="H72" s="38" t="s">
        <v>521</v>
      </c>
      <c r="V72" s="14"/>
      <c r="AF72" s="14" t="str">
        <f t="shared" si="17"/>
        <v/>
      </c>
      <c r="AG72" t="str">
        <f t="shared" si="18"/>
        <v/>
      </c>
      <c r="AH72" t="str">
        <f t="shared" si="19"/>
        <v/>
      </c>
      <c r="AI72" t="str">
        <f t="shared" si="20"/>
        <v/>
      </c>
      <c r="AJ72" t="str">
        <f t="shared" si="21"/>
        <v/>
      </c>
      <c r="AK72" t="str">
        <f t="shared" si="22"/>
        <v/>
      </c>
      <c r="AL72" t="str">
        <f t="shared" si="23"/>
        <v/>
      </c>
      <c r="AO72" t="str">
        <f t="shared" si="24"/>
        <v/>
      </c>
      <c r="AR72" t="str">
        <f t="shared" si="25"/>
        <v/>
      </c>
    </row>
    <row r="73" spans="1:44">
      <c r="A73" s="38" t="s">
        <v>635</v>
      </c>
      <c r="B73" s="38">
        <v>82926718</v>
      </c>
      <c r="C73" s="38">
        <v>832532</v>
      </c>
      <c r="D73" s="58" t="str">
        <f t="shared" si="16"/>
        <v/>
      </c>
      <c r="E73" s="38">
        <v>0.53</v>
      </c>
      <c r="F73" s="45">
        <v>45016</v>
      </c>
      <c r="G73" s="38" t="s">
        <v>523</v>
      </c>
      <c r="H73" s="38" t="s">
        <v>521</v>
      </c>
      <c r="V73" s="14"/>
      <c r="AF73" s="14" t="str">
        <f t="shared" si="17"/>
        <v/>
      </c>
      <c r="AG73" t="str">
        <f t="shared" si="18"/>
        <v/>
      </c>
      <c r="AH73" t="str">
        <f t="shared" si="19"/>
        <v/>
      </c>
      <c r="AI73" t="str">
        <f t="shared" si="20"/>
        <v/>
      </c>
      <c r="AJ73" t="str">
        <f t="shared" si="21"/>
        <v/>
      </c>
      <c r="AK73" t="str">
        <f t="shared" si="22"/>
        <v/>
      </c>
      <c r="AL73" t="str">
        <f t="shared" si="23"/>
        <v/>
      </c>
      <c r="AO73" t="str">
        <f t="shared" si="24"/>
        <v/>
      </c>
      <c r="AR73" t="str">
        <f t="shared" si="25"/>
        <v/>
      </c>
    </row>
    <row r="74" spans="1:44">
      <c r="A74" s="38" t="s">
        <v>636</v>
      </c>
      <c r="B74" s="38">
        <v>82561414</v>
      </c>
      <c r="C74" s="38">
        <v>45019</v>
      </c>
      <c r="D74" s="58" t="str">
        <f t="shared" si="16"/>
        <v/>
      </c>
      <c r="E74" s="38">
        <v>0.52</v>
      </c>
      <c r="F74" s="45">
        <v>45016</v>
      </c>
      <c r="G74" s="38" t="s">
        <v>568</v>
      </c>
      <c r="H74" s="38" t="s">
        <v>521</v>
      </c>
      <c r="J74" s="38" t="e">
        <f ca="1">_xll.BDS(TICKER&amp;" EQUITY","PCT_GEO_OWNERSHIP","StartCol=1","EndCol=2","StartRow=1","EndRow=8","cols=2;rows=8")</f>
        <v>#NAME?</v>
      </c>
      <c r="K74" s="38">
        <v>80.983000000000004</v>
      </c>
      <c r="M74" s="38" t="e">
        <f ca="1">_xll.BDS(TICKER&amp;" Equity","PCT_OWNERSHIP_TYP","StartCol=1","EndCol=2","StartRow=1","EndRow=8","cols=2;rows=8")</f>
        <v>#NAME?</v>
      </c>
      <c r="N74" s="38">
        <v>67.302000000000007</v>
      </c>
      <c r="V74" s="14"/>
      <c r="AF74" s="14" t="str">
        <f t="shared" si="17"/>
        <v/>
      </c>
      <c r="AG74" t="str">
        <f t="shared" si="18"/>
        <v/>
      </c>
      <c r="AH74" t="str">
        <f t="shared" si="19"/>
        <v/>
      </c>
      <c r="AI74" t="str">
        <f t="shared" si="20"/>
        <v/>
      </c>
      <c r="AJ74" t="str">
        <f t="shared" si="21"/>
        <v/>
      </c>
      <c r="AK74" t="str">
        <f t="shared" si="22"/>
        <v/>
      </c>
      <c r="AL74" t="str">
        <f t="shared" si="23"/>
        <v/>
      </c>
      <c r="AO74" t="str">
        <f t="shared" si="24"/>
        <v/>
      </c>
      <c r="AR74" t="str">
        <f t="shared" si="25"/>
        <v/>
      </c>
    </row>
    <row r="75" spans="1:44">
      <c r="A75" s="38" t="s">
        <v>577</v>
      </c>
      <c r="B75" s="38">
        <v>82474743</v>
      </c>
      <c r="C75" s="38">
        <v>-157809</v>
      </c>
      <c r="D75" s="58" t="str">
        <f t="shared" si="16"/>
        <v/>
      </c>
      <c r="E75" s="38">
        <v>0.52</v>
      </c>
      <c r="F75" s="45">
        <v>45016</v>
      </c>
      <c r="G75" s="38" t="s">
        <v>523</v>
      </c>
      <c r="H75" s="38" t="s">
        <v>521</v>
      </c>
      <c r="J75" s="38" t="s">
        <v>526</v>
      </c>
      <c r="K75" s="38">
        <v>5.2850000000000001</v>
      </c>
      <c r="M75" s="38" t="s">
        <v>593</v>
      </c>
      <c r="N75" s="38">
        <v>9.8670000000000009</v>
      </c>
      <c r="V75" s="14"/>
      <c r="AF75" s="14" t="str">
        <f t="shared" si="17"/>
        <v/>
      </c>
      <c r="AG75" t="str">
        <f t="shared" si="18"/>
        <v/>
      </c>
      <c r="AH75" t="str">
        <f t="shared" si="19"/>
        <v/>
      </c>
      <c r="AI75" t="str">
        <f t="shared" si="20"/>
        <v/>
      </c>
      <c r="AJ75" t="str">
        <f t="shared" si="21"/>
        <v/>
      </c>
      <c r="AK75" t="str">
        <f t="shared" si="22"/>
        <v/>
      </c>
      <c r="AL75" t="str">
        <f t="shared" si="23"/>
        <v/>
      </c>
      <c r="AO75" t="str">
        <f t="shared" si="24"/>
        <v/>
      </c>
      <c r="AR75" t="str">
        <f t="shared" si="25"/>
        <v/>
      </c>
    </row>
    <row r="76" spans="1:44">
      <c r="J76" s="38" t="s">
        <v>532</v>
      </c>
      <c r="K76" s="38">
        <v>2.3570000000000002</v>
      </c>
      <c r="M76" s="38" t="s">
        <v>578</v>
      </c>
      <c r="N76" s="38">
        <v>8.6259999999999994</v>
      </c>
      <c r="V76" s="14"/>
      <c r="AF76" s="14" t="str">
        <f t="shared" si="17"/>
        <v/>
      </c>
      <c r="AG76" t="str">
        <f t="shared" si="18"/>
        <v/>
      </c>
      <c r="AH76" t="str">
        <f t="shared" si="19"/>
        <v/>
      </c>
      <c r="AI76" t="str">
        <f t="shared" si="20"/>
        <v/>
      </c>
      <c r="AJ76" t="str">
        <f t="shared" si="21"/>
        <v/>
      </c>
      <c r="AK76" t="str">
        <f t="shared" si="22"/>
        <v/>
      </c>
      <c r="AL76" t="str">
        <f t="shared" si="23"/>
        <v/>
      </c>
      <c r="AO76" t="str">
        <f t="shared" si="24"/>
        <v/>
      </c>
      <c r="AR76" t="str">
        <f t="shared" si="25"/>
        <v/>
      </c>
    </row>
    <row r="77" spans="1:44">
      <c r="A77" s="38" t="e">
        <f ca="1">_xll.BDS(TICKER &amp;" EQUITY","INSIDER_HOLDING","FILL=B","startcol=1","endcol=1","startrow=1","endrow=5","cols=1;rows=5")</f>
        <v>#NAME?</v>
      </c>
      <c r="B77" s="38" t="e">
        <f ca="1">_xll.BDS(TICKER &amp;" EQUITY","INSIDER_HOLDING","FILL=B","startcol=3","endcol=3","startrow=1","endrow=5","cols=1;rows=5")</f>
        <v>#NAME?</v>
      </c>
      <c r="C77" s="38" t="e">
        <f ca="1">_xll.BDS(TICKER &amp;" EQUITY","INSIDER_HOLDING","FILL=B","startcol=5","endcol=5","startrow=1","endrow=5","cols=1;rows=5")</f>
        <v>#NAME?</v>
      </c>
      <c r="D77" s="38" t="e">
        <f ca="1">IF(OR(ISERROR(B77*currPRICE), B77=""), "", B77*currPRICE)</f>
        <v>#NAME?</v>
      </c>
      <c r="E77" s="38" t="e">
        <f ca="1">_xll.BDS(TICKER &amp;" EQUITY","INSIDER_HOLDING","FILL=B","startcol=4","endcol=4","startrow=1","endrow=5","cols=1;rows=5")</f>
        <v>#NAME?</v>
      </c>
      <c r="F77" s="45" t="e">
        <f ca="1">_xll.BDS(TICKER &amp;" EQUITY","INSIDER_HOLDING","FILL=B","startcol=6","endcol=6","startrow=1","endrow=5","cols=1;rows=5")</f>
        <v>#NAME?</v>
      </c>
      <c r="G77" s="38" t="e">
        <f ca="1">_xll.BDS(TICKER &amp; " EQUITY","INSIDER_HOLDING","FILL=B","startcol=2","endcol=2","startrow=1","endrow=5","cols=1;rows=5")</f>
        <v>#NAME?</v>
      </c>
      <c r="J77" s="38" t="s">
        <v>564</v>
      </c>
      <c r="K77" s="38">
        <v>2.0550000000000002</v>
      </c>
      <c r="M77" s="38" t="s">
        <v>525</v>
      </c>
      <c r="N77" s="38">
        <v>4.2300000000000004</v>
      </c>
      <c r="V77" s="14"/>
      <c r="AF77" s="14" t="str">
        <f t="shared" si="17"/>
        <v/>
      </c>
      <c r="AG77" t="str">
        <f t="shared" si="18"/>
        <v/>
      </c>
      <c r="AH77" t="str">
        <f t="shared" si="19"/>
        <v/>
      </c>
      <c r="AI77" t="str">
        <f t="shared" si="20"/>
        <v/>
      </c>
      <c r="AJ77" t="str">
        <f t="shared" si="21"/>
        <v/>
      </c>
      <c r="AK77" t="str">
        <f t="shared" si="22"/>
        <v/>
      </c>
      <c r="AL77" t="str">
        <f t="shared" si="23"/>
        <v/>
      </c>
      <c r="AO77" t="str">
        <f t="shared" si="24"/>
        <v/>
      </c>
      <c r="AR77" t="str">
        <f t="shared" si="25"/>
        <v/>
      </c>
    </row>
    <row r="78" spans="1:44">
      <c r="A78" s="38" t="s">
        <v>596</v>
      </c>
      <c r="B78" s="38">
        <v>3280052</v>
      </c>
      <c r="C78" s="38">
        <v>154</v>
      </c>
      <c r="D78" s="38" t="str">
        <f>IF(OR(ISERROR(B78*currPRICE), B78=""), "", B78*currPRICE)</f>
        <v/>
      </c>
      <c r="E78" s="38">
        <v>2.1000000000000001E-2</v>
      </c>
      <c r="F78" s="45">
        <v>45019</v>
      </c>
      <c r="G78" s="38" t="s">
        <v>567</v>
      </c>
      <c r="J78" s="38" t="s">
        <v>508</v>
      </c>
      <c r="K78" s="38">
        <v>1.7889999999999999</v>
      </c>
      <c r="M78" s="38" t="s">
        <v>531</v>
      </c>
      <c r="N78" s="38">
        <v>2.8050000000000002</v>
      </c>
      <c r="V78" s="14"/>
      <c r="AF78" s="14" t="str">
        <f t="shared" si="17"/>
        <v/>
      </c>
      <c r="AG78" t="str">
        <f t="shared" si="18"/>
        <v/>
      </c>
      <c r="AH78" t="str">
        <f t="shared" si="19"/>
        <v/>
      </c>
      <c r="AI78" t="str">
        <f t="shared" si="20"/>
        <v/>
      </c>
      <c r="AJ78" t="str">
        <f t="shared" si="21"/>
        <v/>
      </c>
      <c r="AK78" t="str">
        <f t="shared" si="22"/>
        <v/>
      </c>
      <c r="AL78" t="str">
        <f t="shared" si="23"/>
        <v/>
      </c>
      <c r="AO78" t="str">
        <f t="shared" si="24"/>
        <v/>
      </c>
      <c r="AR78" t="str">
        <f t="shared" si="25"/>
        <v/>
      </c>
    </row>
    <row r="79" spans="1:44">
      <c r="A79" s="38" t="s">
        <v>597</v>
      </c>
      <c r="B79" s="38">
        <v>489816</v>
      </c>
      <c r="D79" s="38" t="str">
        <f>IF(OR(ISERROR(B79*currPRICE), B79=""), "", B79*currPRICE)</f>
        <v/>
      </c>
      <c r="E79" s="38">
        <v>3.0000000000000001E-3</v>
      </c>
      <c r="F79" s="45">
        <v>45020</v>
      </c>
      <c r="G79" s="38" t="s">
        <v>567</v>
      </c>
      <c r="J79" s="38" t="s">
        <v>565</v>
      </c>
      <c r="K79" s="38">
        <v>1.6859999999999999</v>
      </c>
      <c r="M79" s="38" t="s">
        <v>580</v>
      </c>
      <c r="N79" s="38">
        <v>2.5</v>
      </c>
      <c r="V79" s="14"/>
      <c r="AF79" s="14" t="str">
        <f t="shared" si="17"/>
        <v/>
      </c>
      <c r="AG79" t="str">
        <f t="shared" si="18"/>
        <v/>
      </c>
      <c r="AH79" t="str">
        <f t="shared" si="19"/>
        <v/>
      </c>
      <c r="AI79" t="str">
        <f t="shared" si="20"/>
        <v/>
      </c>
      <c r="AJ79" t="str">
        <f t="shared" si="21"/>
        <v/>
      </c>
      <c r="AK79" t="str">
        <f t="shared" si="22"/>
        <v/>
      </c>
      <c r="AL79" t="str">
        <f t="shared" si="23"/>
        <v/>
      </c>
      <c r="AO79" t="str">
        <f t="shared" si="24"/>
        <v/>
      </c>
      <c r="AR79" t="str">
        <f t="shared" si="25"/>
        <v/>
      </c>
    </row>
    <row r="80" spans="1:44">
      <c r="A80" s="38" t="s">
        <v>598</v>
      </c>
      <c r="B80" s="38">
        <v>467143</v>
      </c>
      <c r="C80" s="38">
        <v>1685</v>
      </c>
      <c r="D80" s="38" t="str">
        <f>IF(OR(ISERROR(B80*currPRICE), B80=""), "", B80*currPRICE)</f>
        <v/>
      </c>
      <c r="E80" s="38">
        <v>3.0000000000000001E-3</v>
      </c>
      <c r="F80" s="45">
        <v>44958</v>
      </c>
      <c r="G80" s="38" t="s">
        <v>567</v>
      </c>
      <c r="J80" s="38" t="s">
        <v>566</v>
      </c>
      <c r="K80" s="38">
        <v>1.089</v>
      </c>
      <c r="M80" s="38" t="s">
        <v>594</v>
      </c>
      <c r="N80" s="38">
        <v>2.137</v>
      </c>
      <c r="V80" s="14"/>
      <c r="AF80" s="14" t="str">
        <f t="shared" si="17"/>
        <v/>
      </c>
      <c r="AG80" t="str">
        <f t="shared" si="18"/>
        <v/>
      </c>
      <c r="AH80" t="str">
        <f t="shared" si="19"/>
        <v/>
      </c>
      <c r="AI80" t="str">
        <f t="shared" si="20"/>
        <v/>
      </c>
      <c r="AJ80" t="str">
        <f t="shared" si="21"/>
        <v/>
      </c>
      <c r="AK80" t="str">
        <f t="shared" si="22"/>
        <v/>
      </c>
      <c r="AL80" t="str">
        <f t="shared" si="23"/>
        <v/>
      </c>
      <c r="AO80" t="str">
        <f t="shared" si="24"/>
        <v/>
      </c>
      <c r="AR80" t="str">
        <f t="shared" si="25"/>
        <v/>
      </c>
    </row>
    <row r="81" spans="1:44">
      <c r="A81" s="38" t="s">
        <v>599</v>
      </c>
      <c r="B81" s="38">
        <v>422313</v>
      </c>
      <c r="C81" s="38">
        <v>-2900</v>
      </c>
      <c r="D81" s="38" t="str">
        <f>IF(OR(ISERROR(B81*currPRICE), B81=""), "", B81*currPRICE)</f>
        <v/>
      </c>
      <c r="E81" s="38">
        <v>3.0000000000000001E-3</v>
      </c>
      <c r="F81" s="45">
        <v>45056</v>
      </c>
      <c r="G81" s="38" t="s">
        <v>567</v>
      </c>
      <c r="J81" s="38" t="s">
        <v>595</v>
      </c>
      <c r="K81" s="38">
        <v>0.72699999999999998</v>
      </c>
      <c r="M81" s="38" t="s">
        <v>579</v>
      </c>
      <c r="N81" s="38">
        <v>1.0820000000000001</v>
      </c>
      <c r="V81" s="14"/>
      <c r="AF81" s="14" t="str">
        <f t="shared" si="17"/>
        <v/>
      </c>
      <c r="AG81" t="str">
        <f t="shared" si="18"/>
        <v/>
      </c>
      <c r="AH81" t="str">
        <f t="shared" si="19"/>
        <v/>
      </c>
      <c r="AI81" t="str">
        <f t="shared" si="20"/>
        <v/>
      </c>
      <c r="AJ81" t="str">
        <f t="shared" si="21"/>
        <v/>
      </c>
      <c r="AK81" t="str">
        <f t="shared" si="22"/>
        <v/>
      </c>
      <c r="AL81" t="str">
        <f t="shared" si="23"/>
        <v/>
      </c>
      <c r="AO81" t="str">
        <f t="shared" si="24"/>
        <v/>
      </c>
      <c r="AR81" t="str">
        <f t="shared" si="25"/>
        <v/>
      </c>
    </row>
    <row r="82" spans="1:44">
      <c r="V82" s="14"/>
      <c r="AF82" s="14" t="str">
        <f t="shared" si="17"/>
        <v/>
      </c>
      <c r="AG82" t="str">
        <f t="shared" si="18"/>
        <v/>
      </c>
      <c r="AH82" t="str">
        <f t="shared" si="19"/>
        <v/>
      </c>
      <c r="AI82" t="str">
        <f t="shared" si="20"/>
        <v/>
      </c>
      <c r="AJ82" t="str">
        <f t="shared" si="21"/>
        <v/>
      </c>
      <c r="AK82" t="str">
        <f t="shared" si="22"/>
        <v/>
      </c>
      <c r="AL82" t="str">
        <f t="shared" si="23"/>
        <v/>
      </c>
      <c r="AO82" t="str">
        <f t="shared" si="24"/>
        <v/>
      </c>
      <c r="AR82" t="str">
        <f t="shared" si="25"/>
        <v/>
      </c>
    </row>
    <row r="83" spans="1:44">
      <c r="A83" s="39" t="s">
        <v>503</v>
      </c>
      <c r="B83" s="40"/>
      <c r="V83" s="14"/>
      <c r="AF83" s="14" t="str">
        <f t="shared" si="17"/>
        <v/>
      </c>
      <c r="AG83" t="str">
        <f t="shared" si="18"/>
        <v/>
      </c>
      <c r="AH83" t="str">
        <f t="shared" si="19"/>
        <v/>
      </c>
      <c r="AI83" t="str">
        <f t="shared" si="20"/>
        <v/>
      </c>
      <c r="AJ83" t="str">
        <f t="shared" si="21"/>
        <v/>
      </c>
      <c r="AK83" t="str">
        <f t="shared" si="22"/>
        <v/>
      </c>
      <c r="AL83" t="str">
        <f t="shared" si="23"/>
        <v/>
      </c>
      <c r="AO83" t="str">
        <f t="shared" si="24"/>
        <v/>
      </c>
      <c r="AR83" t="str">
        <f t="shared" si="25"/>
        <v/>
      </c>
    </row>
    <row r="84" spans="1:44">
      <c r="A84" s="38" t="e">
        <f ca="1">_xll.BDS(TICKER &amp;" EQUITY",$N$84,"BEST_FPERIOD_OVERRIDE","1"&amp;$N$107,"EQY_CONSOLIDATED",$D$18,"STARTCOL=1","ENDCOL=1","cols=1;rows=49")</f>
        <v>#NAME?</v>
      </c>
      <c r="B84" s="38" t="e">
        <f ca="1">_xll.BDS(TICKER &amp;" EQUITY",$N$84,"BEST_FPERIOD_OVERRIDE","1"&amp;$N$107,"EQY_CONSOLIDATED",$D$18,"STARTCOL=3","ENDCOL=3","cols=1;rows=49")</f>
        <v>#NAME?</v>
      </c>
      <c r="C84" s="45" t="e">
        <f ca="1">_xll.BDS(TICKER &amp;" EQUITY",$N$84,"BEST_FPERIOD_OVERRIDE","1"&amp;$N$107,"EQY_CONSOLIDATED",$D$18,"STARTCOL=4","ENDCOL=4","EQY_FUND_CRNCY",CURRENCY,"cols=1;rows=53")</f>
        <v>#NAME?</v>
      </c>
      <c r="D84" s="38" t="e">
        <f ca="1">_xll.BDS(TICKER &amp;" EQUITY",$N$84,"BEST_FPERIOD_OVERRIDE","1"&amp;$N$107,"EQY_CONSOLIDATED",$D$18,"STARTCOL=5","ENDCOL=5","EQY_FUND_CRNCY",CURRENCY,"cols=1;rows=53")</f>
        <v>#NAME?</v>
      </c>
      <c r="E84" s="38" t="e">
        <f ca="1">_xll.BDS(TICKER &amp;" EQUITY",$N$84,"BEST_FPERIOD_OVERRIDE","2"&amp;$N$107,"EQY_CONSOLIDATED",$D$18,"STARTCOL=1","ENDCOL=1","cols=1;rows=47")</f>
        <v>#NAME?</v>
      </c>
      <c r="F84" s="38" t="e">
        <f ca="1">_xll.BDS(TICKER &amp;" EQUITY",$N$84,"BEST_FPERIOD_OVERRIDE","2"&amp;$N$107,"EQY_CONSOLIDATED",$D$18,"STARTCOL=3","ENDCOL=3","cols=1;rows=47")</f>
        <v>#NAME?</v>
      </c>
      <c r="G84" s="45" t="e">
        <f ca="1">_xll.BDS(TICKER &amp;" EQUITY",$N$84,"BEST_FPERIOD_OVERRIDE","2"&amp;$N$107,"EQY_CONSOLIDATED",$D$18,"STARTCOL=4","ENDCOL=4","EQY_FUND_CRNCY",CURRENCY,"cols=1;rows=53")</f>
        <v>#NAME?</v>
      </c>
      <c r="H84" s="38" t="e">
        <f ca="1">_xll.BDS(TICKER &amp;" EQUITY",$N$84,"BEST_FPERIOD_OVERRIDE","2"&amp;$N$107,"EQY_CONSOLIDATED",$D$18,"STARTCOL=5","ENDCOL=5","EQY_FUND_CRNCY",CURRENCY,"cols=1;rows=53")</f>
        <v>#NAME?</v>
      </c>
      <c r="I84" s="38" t="e">
        <f ca="1">_xll.BDS(TICKER &amp;" EQUITY",$N$84,"BEST_FPERIOD_OVERRIDE","3"&amp;$N$107,"EQY_CONSOLIDATED",$D$18,"STARTCOL=1","ENDCOL=1","cols=1;rows=26")</f>
        <v>#NAME?</v>
      </c>
      <c r="J84" s="38" t="e">
        <f ca="1">_xll.BDS(TICKER &amp;" EQUITY",$N$84,"BEST_FPERIOD_OVERRIDE","3"&amp;$N$107,"EQY_CONSOLIDATED",$D$18,"STARTCOL=3","ENDCOL=3","cols=1;rows=26")</f>
        <v>#NAME?</v>
      </c>
      <c r="K84" s="45" t="e">
        <f ca="1">_xll.BDS(TICKER &amp;" EQUITY",$N$84,"BEST_FPERIOD_OVERRIDE","3"&amp;$N$107,"EQY_CONSOLIDATED",$D$18,"STARTCOL=4","ENDCOL=4","EQY_FUND_CRNCY",CURRENCY,"cols=1;rows=34")</f>
        <v>#NAME?</v>
      </c>
      <c r="L84" s="38" t="e">
        <f ca="1">_xll.BDS(TICKER &amp;" EQUITY",$N$84,"BEST_FPERIOD_OVERRIDE","3"&amp;$N$107,"EQY_CONSOLIDATED",$D$18,"STARTCOL=5","ENDCOL=5","EQY_FUND_CRNCY",CURRENCY,"cols=1;rows=34")</f>
        <v>#NAME?</v>
      </c>
      <c r="M84" s="41" t="e">
        <f>ESTBrokersItem</f>
        <v>#REF!</v>
      </c>
      <c r="N84" s="38" t="e">
        <f>VLOOKUP(M84, M85:N100, 2, FALSE)</f>
        <v>#REF!</v>
      </c>
      <c r="V84" s="14"/>
      <c r="AF84" s="14" t="str">
        <f t="shared" si="17"/>
        <v/>
      </c>
      <c r="AG84" t="str">
        <f t="shared" si="18"/>
        <v/>
      </c>
      <c r="AH84" t="str">
        <f t="shared" si="19"/>
        <v/>
      </c>
      <c r="AI84" t="str">
        <f t="shared" si="20"/>
        <v/>
      </c>
      <c r="AJ84" t="str">
        <f t="shared" si="21"/>
        <v/>
      </c>
      <c r="AK84" t="str">
        <f t="shared" si="22"/>
        <v/>
      </c>
      <c r="AL84" t="str">
        <f t="shared" si="23"/>
        <v/>
      </c>
      <c r="AO84" t="str">
        <f t="shared" si="24"/>
        <v/>
      </c>
      <c r="AR84" t="str">
        <f t="shared" si="25"/>
        <v/>
      </c>
    </row>
    <row r="85" spans="1:44">
      <c r="A85" s="38" t="s">
        <v>553</v>
      </c>
      <c r="B85" s="45">
        <v>45125</v>
      </c>
      <c r="C85" s="38" t="s">
        <v>551</v>
      </c>
      <c r="D85" s="38" t="s">
        <v>551</v>
      </c>
      <c r="E85" s="38" t="s">
        <v>553</v>
      </c>
      <c r="F85" s="45">
        <v>45125</v>
      </c>
      <c r="G85" s="38" t="s">
        <v>551</v>
      </c>
      <c r="H85" s="38" t="s">
        <v>551</v>
      </c>
      <c r="I85" s="38" t="s">
        <v>600</v>
      </c>
      <c r="J85" s="45">
        <v>45124</v>
      </c>
      <c r="K85" s="38" t="s">
        <v>551</v>
      </c>
      <c r="L85" s="38" t="s">
        <v>551</v>
      </c>
      <c r="M85" s="38" t="s">
        <v>445</v>
      </c>
      <c r="N85" s="38" t="s">
        <v>435</v>
      </c>
      <c r="V85" s="14"/>
      <c r="AF85" s="14" t="str">
        <f t="shared" si="17"/>
        <v/>
      </c>
      <c r="AG85" t="str">
        <f t="shared" si="18"/>
        <v/>
      </c>
      <c r="AH85" t="str">
        <f t="shared" si="19"/>
        <v/>
      </c>
      <c r="AI85" t="str">
        <f t="shared" si="20"/>
        <v/>
      </c>
      <c r="AJ85" t="str">
        <f t="shared" si="21"/>
        <v/>
      </c>
      <c r="AK85" t="str">
        <f t="shared" si="22"/>
        <v/>
      </c>
      <c r="AL85" t="str">
        <f t="shared" si="23"/>
        <v/>
      </c>
      <c r="AO85" t="str">
        <f t="shared" si="24"/>
        <v/>
      </c>
      <c r="AR85" t="str">
        <f t="shared" si="25"/>
        <v/>
      </c>
    </row>
    <row r="86" spans="1:44">
      <c r="A86" s="38" t="s">
        <v>600</v>
      </c>
      <c r="B86" s="45">
        <v>45124</v>
      </c>
      <c r="C86" s="38" t="s">
        <v>551</v>
      </c>
      <c r="D86" s="38" t="s">
        <v>551</v>
      </c>
      <c r="E86" s="38" t="s">
        <v>600</v>
      </c>
      <c r="F86" s="45">
        <v>45124</v>
      </c>
      <c r="G86" s="38" t="s">
        <v>551</v>
      </c>
      <c r="H86" s="38" t="s">
        <v>551</v>
      </c>
      <c r="I86" s="38" t="s">
        <v>527</v>
      </c>
      <c r="J86" s="45">
        <v>45123</v>
      </c>
      <c r="K86" s="38">
        <v>150332</v>
      </c>
      <c r="L86" s="38">
        <v>6389</v>
      </c>
      <c r="M86" s="38" t="s">
        <v>446</v>
      </c>
      <c r="N86" s="38" t="s">
        <v>447</v>
      </c>
      <c r="V86" s="14"/>
      <c r="AF86" s="14" t="str">
        <f t="shared" si="17"/>
        <v/>
      </c>
      <c r="AG86" t="str">
        <f t="shared" si="18"/>
        <v/>
      </c>
      <c r="AH86" t="str">
        <f t="shared" si="19"/>
        <v/>
      </c>
      <c r="AI86" t="str">
        <f t="shared" si="20"/>
        <v/>
      </c>
      <c r="AJ86" t="str">
        <f t="shared" si="21"/>
        <v/>
      </c>
      <c r="AK86" t="str">
        <f t="shared" si="22"/>
        <v/>
      </c>
      <c r="AL86" t="str">
        <f t="shared" si="23"/>
        <v/>
      </c>
      <c r="AO86" t="str">
        <f t="shared" si="24"/>
        <v/>
      </c>
      <c r="AR86" t="str">
        <f t="shared" si="25"/>
        <v/>
      </c>
    </row>
    <row r="87" spans="1:44">
      <c r="A87" s="38" t="s">
        <v>527</v>
      </c>
      <c r="B87" s="45">
        <v>45123</v>
      </c>
      <c r="C87" s="38">
        <v>127834</v>
      </c>
      <c r="D87" s="38">
        <v>-958</v>
      </c>
      <c r="E87" s="38" t="s">
        <v>527</v>
      </c>
      <c r="F87" s="45">
        <v>45123</v>
      </c>
      <c r="G87" s="38">
        <v>133310</v>
      </c>
      <c r="H87" s="38">
        <v>2650</v>
      </c>
      <c r="I87" s="38" t="s">
        <v>601</v>
      </c>
      <c r="J87" s="45">
        <v>45121</v>
      </c>
      <c r="K87" s="38" t="s">
        <v>551</v>
      </c>
      <c r="L87" s="38" t="s">
        <v>551</v>
      </c>
      <c r="M87" s="38" t="s">
        <v>432</v>
      </c>
      <c r="N87" s="38" t="s">
        <v>436</v>
      </c>
      <c r="V87" s="14"/>
      <c r="AF87" s="14" t="str">
        <f t="shared" si="17"/>
        <v/>
      </c>
      <c r="AG87" t="str">
        <f t="shared" si="18"/>
        <v/>
      </c>
      <c r="AH87" t="str">
        <f t="shared" si="19"/>
        <v/>
      </c>
      <c r="AI87" t="str">
        <f t="shared" si="20"/>
        <v/>
      </c>
      <c r="AJ87" t="str">
        <f t="shared" si="21"/>
        <v/>
      </c>
      <c r="AK87" t="str">
        <f t="shared" si="22"/>
        <v/>
      </c>
      <c r="AL87" t="str">
        <f t="shared" si="23"/>
        <v/>
      </c>
      <c r="AO87" t="str">
        <f t="shared" si="24"/>
        <v/>
      </c>
      <c r="AR87" t="str">
        <f t="shared" si="25"/>
        <v/>
      </c>
    </row>
    <row r="88" spans="1:44">
      <c r="A88" s="38" t="s">
        <v>601</v>
      </c>
      <c r="B88" s="45">
        <v>45121</v>
      </c>
      <c r="C88" s="38" t="s">
        <v>551</v>
      </c>
      <c r="D88" s="38" t="s">
        <v>551</v>
      </c>
      <c r="E88" s="38" t="s">
        <v>601</v>
      </c>
      <c r="F88" s="45">
        <v>45121</v>
      </c>
      <c r="G88" s="38" t="s">
        <v>551</v>
      </c>
      <c r="H88" s="38" t="s">
        <v>551</v>
      </c>
      <c r="I88" s="38" t="s">
        <v>541</v>
      </c>
      <c r="J88" s="45">
        <v>45118</v>
      </c>
      <c r="K88" s="38" t="s">
        <v>551</v>
      </c>
      <c r="L88" s="38" t="s">
        <v>551</v>
      </c>
      <c r="M88" s="38" t="s">
        <v>415</v>
      </c>
      <c r="N88" s="38" t="s">
        <v>448</v>
      </c>
      <c r="V88" s="14"/>
      <c r="AF88" s="14" t="str">
        <f t="shared" si="17"/>
        <v/>
      </c>
      <c r="AG88" t="str">
        <f t="shared" si="18"/>
        <v/>
      </c>
      <c r="AH88" t="str">
        <f t="shared" si="19"/>
        <v/>
      </c>
      <c r="AI88" t="str">
        <f t="shared" si="20"/>
        <v/>
      </c>
      <c r="AJ88" t="str">
        <f t="shared" si="21"/>
        <v/>
      </c>
      <c r="AK88" t="str">
        <f t="shared" si="22"/>
        <v/>
      </c>
      <c r="AL88" t="str">
        <f t="shared" si="23"/>
        <v/>
      </c>
      <c r="AO88" t="str">
        <f t="shared" si="24"/>
        <v/>
      </c>
      <c r="AR88" t="str">
        <f t="shared" si="25"/>
        <v/>
      </c>
    </row>
    <row r="89" spans="1:44">
      <c r="A89" s="38" t="s">
        <v>617</v>
      </c>
      <c r="B89" s="45">
        <v>45120</v>
      </c>
      <c r="C89" s="38" t="s">
        <v>551</v>
      </c>
      <c r="D89" s="38" t="s">
        <v>551</v>
      </c>
      <c r="E89" s="38" t="s">
        <v>617</v>
      </c>
      <c r="F89" s="45">
        <v>45120</v>
      </c>
      <c r="G89" s="38" t="s">
        <v>551</v>
      </c>
      <c r="H89" s="38" t="s">
        <v>551</v>
      </c>
      <c r="I89" s="38" t="s">
        <v>602</v>
      </c>
      <c r="J89" s="45">
        <v>45118</v>
      </c>
      <c r="K89" s="38">
        <v>146401</v>
      </c>
      <c r="L89" s="38">
        <v>-17207</v>
      </c>
      <c r="M89" s="38" t="s">
        <v>418</v>
      </c>
      <c r="N89" s="38" t="s">
        <v>437</v>
      </c>
      <c r="V89" s="14"/>
      <c r="AF89" s="14" t="str">
        <f t="shared" si="17"/>
        <v/>
      </c>
      <c r="AG89" t="str">
        <f t="shared" si="18"/>
        <v/>
      </c>
      <c r="AH89" t="str">
        <f t="shared" si="19"/>
        <v/>
      </c>
      <c r="AI89" t="str">
        <f t="shared" si="20"/>
        <v/>
      </c>
      <c r="AJ89" t="str">
        <f t="shared" si="21"/>
        <v/>
      </c>
      <c r="AK89" t="str">
        <f t="shared" si="22"/>
        <v/>
      </c>
      <c r="AL89" t="str">
        <f t="shared" si="23"/>
        <v/>
      </c>
      <c r="AO89" t="str">
        <f t="shared" si="24"/>
        <v/>
      </c>
      <c r="AR89" t="str">
        <f t="shared" si="25"/>
        <v/>
      </c>
    </row>
    <row r="90" spans="1:44">
      <c r="A90" s="38" t="s">
        <v>541</v>
      </c>
      <c r="B90" s="45">
        <v>45118</v>
      </c>
      <c r="C90" s="38" t="s">
        <v>551</v>
      </c>
      <c r="D90" s="38" t="s">
        <v>551</v>
      </c>
      <c r="E90" s="38" t="s">
        <v>541</v>
      </c>
      <c r="F90" s="45">
        <v>45118</v>
      </c>
      <c r="G90" s="38" t="s">
        <v>551</v>
      </c>
      <c r="H90" s="38" t="s">
        <v>551</v>
      </c>
      <c r="I90" s="38" t="s">
        <v>603</v>
      </c>
      <c r="J90" s="45">
        <v>45110</v>
      </c>
      <c r="K90" s="38" t="s">
        <v>551</v>
      </c>
      <c r="L90" s="38" t="s">
        <v>551</v>
      </c>
      <c r="M90" s="38" t="s">
        <v>433</v>
      </c>
      <c r="N90" s="38" t="s">
        <v>438</v>
      </c>
      <c r="V90" s="14"/>
      <c r="AF90" s="14" t="str">
        <f t="shared" si="17"/>
        <v/>
      </c>
      <c r="AG90" t="str">
        <f t="shared" si="18"/>
        <v/>
      </c>
      <c r="AH90" t="str">
        <f t="shared" si="19"/>
        <v/>
      </c>
      <c r="AI90" t="str">
        <f t="shared" si="20"/>
        <v/>
      </c>
      <c r="AJ90" t="str">
        <f t="shared" si="21"/>
        <v/>
      </c>
      <c r="AK90" t="str">
        <f t="shared" si="22"/>
        <v/>
      </c>
      <c r="AL90" t="str">
        <f t="shared" si="23"/>
        <v/>
      </c>
      <c r="AO90" t="str">
        <f t="shared" si="24"/>
        <v/>
      </c>
      <c r="AR90" t="str">
        <f t="shared" si="25"/>
        <v/>
      </c>
    </row>
    <row r="91" spans="1:44">
      <c r="A91" s="38" t="s">
        <v>602</v>
      </c>
      <c r="B91" s="45">
        <v>45118</v>
      </c>
      <c r="C91" s="38" t="s">
        <v>551</v>
      </c>
      <c r="D91" s="38" t="s">
        <v>551</v>
      </c>
      <c r="E91" s="38" t="s">
        <v>602</v>
      </c>
      <c r="F91" s="45">
        <v>45118</v>
      </c>
      <c r="G91" s="38" t="s">
        <v>551</v>
      </c>
      <c r="H91" s="38" t="s">
        <v>551</v>
      </c>
      <c r="I91" s="38" t="s">
        <v>535</v>
      </c>
      <c r="J91" s="45">
        <v>45106</v>
      </c>
      <c r="K91" s="38" t="s">
        <v>551</v>
      </c>
      <c r="L91" s="38" t="s">
        <v>551</v>
      </c>
      <c r="M91" s="38" t="s">
        <v>443</v>
      </c>
      <c r="N91" s="38" t="s">
        <v>444</v>
      </c>
      <c r="V91" s="14"/>
      <c r="AF91" s="14" t="str">
        <f t="shared" si="17"/>
        <v/>
      </c>
      <c r="AG91" t="str">
        <f t="shared" si="18"/>
        <v/>
      </c>
      <c r="AH91" t="str">
        <f t="shared" si="19"/>
        <v/>
      </c>
      <c r="AI91" t="str">
        <f t="shared" si="20"/>
        <v/>
      </c>
      <c r="AJ91" t="str">
        <f t="shared" si="21"/>
        <v/>
      </c>
      <c r="AK91" t="str">
        <f t="shared" si="22"/>
        <v/>
      </c>
      <c r="AL91" t="str">
        <f t="shared" si="23"/>
        <v/>
      </c>
      <c r="AO91" t="str">
        <f t="shared" si="24"/>
        <v/>
      </c>
      <c r="AR91" t="str">
        <f t="shared" si="25"/>
        <v/>
      </c>
    </row>
    <row r="92" spans="1:44">
      <c r="A92" s="38" t="s">
        <v>534</v>
      </c>
      <c r="B92" s="45">
        <v>45118</v>
      </c>
      <c r="C92" s="38">
        <v>125625</v>
      </c>
      <c r="D92" s="38">
        <v>-5534</v>
      </c>
      <c r="E92" s="38" t="s">
        <v>534</v>
      </c>
      <c r="F92" s="45">
        <v>45118</v>
      </c>
      <c r="G92" s="38">
        <v>129742</v>
      </c>
      <c r="H92" s="38">
        <v>-17148</v>
      </c>
      <c r="I92" s="38" t="s">
        <v>529</v>
      </c>
      <c r="J92" s="45">
        <v>45090</v>
      </c>
      <c r="K92" s="38" t="s">
        <v>551</v>
      </c>
      <c r="L92" s="38" t="s">
        <v>551</v>
      </c>
      <c r="M92" s="38" t="s">
        <v>416</v>
      </c>
      <c r="N92" s="38" t="s">
        <v>439</v>
      </c>
      <c r="V92" s="14"/>
      <c r="AF92" s="14" t="str">
        <f t="shared" si="17"/>
        <v/>
      </c>
      <c r="AG92" t="str">
        <f t="shared" si="18"/>
        <v/>
      </c>
      <c r="AH92" t="str">
        <f t="shared" si="19"/>
        <v/>
      </c>
      <c r="AI92" t="str">
        <f t="shared" si="20"/>
        <v/>
      </c>
      <c r="AJ92" t="str">
        <f t="shared" si="21"/>
        <v/>
      </c>
      <c r="AK92" t="str">
        <f t="shared" si="22"/>
        <v/>
      </c>
      <c r="AL92" t="str">
        <f t="shared" si="23"/>
        <v/>
      </c>
      <c r="AO92" t="str">
        <f t="shared" si="24"/>
        <v/>
      </c>
      <c r="AR92" t="str">
        <f t="shared" si="25"/>
        <v/>
      </c>
    </row>
    <row r="93" spans="1:44">
      <c r="A93" s="38" t="s">
        <v>603</v>
      </c>
      <c r="B93" s="45">
        <v>45110</v>
      </c>
      <c r="C93" s="38" t="s">
        <v>551</v>
      </c>
      <c r="D93" s="38" t="s">
        <v>551</v>
      </c>
      <c r="E93" s="38" t="s">
        <v>603</v>
      </c>
      <c r="F93" s="45">
        <v>45110</v>
      </c>
      <c r="G93" s="38" t="s">
        <v>551</v>
      </c>
      <c r="H93" s="38" t="s">
        <v>551</v>
      </c>
      <c r="I93" s="38" t="s">
        <v>558</v>
      </c>
      <c r="J93" s="45">
        <v>45083</v>
      </c>
      <c r="K93" s="38" t="s">
        <v>551</v>
      </c>
      <c r="L93" s="38" t="s">
        <v>551</v>
      </c>
      <c r="M93" s="38" t="s">
        <v>453</v>
      </c>
      <c r="N93" s="38" t="s">
        <v>440</v>
      </c>
      <c r="V93" s="14"/>
      <c r="AF93" s="14" t="str">
        <f t="shared" si="17"/>
        <v/>
      </c>
      <c r="AG93" t="str">
        <f t="shared" si="18"/>
        <v/>
      </c>
      <c r="AH93" t="str">
        <f t="shared" si="19"/>
        <v/>
      </c>
      <c r="AI93" t="str">
        <f t="shared" si="20"/>
        <v/>
      </c>
      <c r="AJ93" t="str">
        <f t="shared" si="21"/>
        <v/>
      </c>
      <c r="AK93" t="str">
        <f t="shared" si="22"/>
        <v/>
      </c>
      <c r="AL93" t="str">
        <f t="shared" si="23"/>
        <v/>
      </c>
      <c r="AO93" t="str">
        <f t="shared" si="24"/>
        <v/>
      </c>
      <c r="AR93" t="str">
        <f t="shared" si="25"/>
        <v/>
      </c>
    </row>
    <row r="94" spans="1:44">
      <c r="A94" s="38" t="s">
        <v>535</v>
      </c>
      <c r="B94" s="45">
        <v>45106</v>
      </c>
      <c r="C94" s="38" t="s">
        <v>551</v>
      </c>
      <c r="D94" s="38" t="s">
        <v>551</v>
      </c>
      <c r="E94" s="38" t="s">
        <v>535</v>
      </c>
      <c r="F94" s="45">
        <v>45106</v>
      </c>
      <c r="G94" s="38" t="s">
        <v>551</v>
      </c>
      <c r="H94" s="63" t="s">
        <v>551</v>
      </c>
      <c r="I94" s="38" t="s">
        <v>604</v>
      </c>
      <c r="J94" s="45">
        <v>45083</v>
      </c>
      <c r="K94" s="38" t="s">
        <v>551</v>
      </c>
      <c r="L94" s="38" t="s">
        <v>551</v>
      </c>
      <c r="M94" s="38" t="s">
        <v>454</v>
      </c>
      <c r="N94" s="38" t="s">
        <v>455</v>
      </c>
      <c r="V94" s="14"/>
      <c r="AF94" s="14" t="str">
        <f t="shared" si="17"/>
        <v/>
      </c>
      <c r="AG94" t="str">
        <f t="shared" si="18"/>
        <v/>
      </c>
      <c r="AH94" t="str">
        <f t="shared" si="19"/>
        <v/>
      </c>
      <c r="AI94" t="str">
        <f t="shared" si="20"/>
        <v/>
      </c>
      <c r="AJ94" t="str">
        <f t="shared" si="21"/>
        <v/>
      </c>
      <c r="AK94" t="str">
        <f t="shared" si="22"/>
        <v/>
      </c>
      <c r="AL94" t="str">
        <f t="shared" si="23"/>
        <v/>
      </c>
      <c r="AO94" t="str">
        <f t="shared" si="24"/>
        <v/>
      </c>
      <c r="AR94" t="str">
        <f t="shared" si="25"/>
        <v/>
      </c>
    </row>
    <row r="95" spans="1:44">
      <c r="A95" s="38" t="s">
        <v>529</v>
      </c>
      <c r="B95" s="45">
        <v>45090</v>
      </c>
      <c r="C95" s="38" t="s">
        <v>551</v>
      </c>
      <c r="D95" s="38" t="s">
        <v>551</v>
      </c>
      <c r="E95" s="45" t="s">
        <v>529</v>
      </c>
      <c r="F95" s="45">
        <v>45090</v>
      </c>
      <c r="G95" s="38" t="s">
        <v>551</v>
      </c>
      <c r="H95" s="38" t="s">
        <v>551</v>
      </c>
      <c r="I95" s="38" t="s">
        <v>605</v>
      </c>
      <c r="J95" s="45">
        <v>45083</v>
      </c>
      <c r="K95" s="38" t="s">
        <v>551</v>
      </c>
      <c r="L95" s="38" t="s">
        <v>551</v>
      </c>
      <c r="M95" s="38" t="s">
        <v>434</v>
      </c>
      <c r="N95" s="38" t="s">
        <v>441</v>
      </c>
      <c r="V95" s="14"/>
      <c r="AF95" s="14" t="str">
        <f t="shared" si="17"/>
        <v/>
      </c>
      <c r="AG95" t="str">
        <f t="shared" si="18"/>
        <v/>
      </c>
      <c r="AH95" t="str">
        <f t="shared" si="19"/>
        <v/>
      </c>
      <c r="AI95" t="str">
        <f t="shared" si="20"/>
        <v/>
      </c>
      <c r="AJ95" t="str">
        <f t="shared" si="21"/>
        <v/>
      </c>
      <c r="AK95" t="str">
        <f t="shared" si="22"/>
        <v/>
      </c>
      <c r="AL95" t="str">
        <f t="shared" si="23"/>
        <v/>
      </c>
      <c r="AO95" t="str">
        <f t="shared" si="24"/>
        <v/>
      </c>
      <c r="AR95" t="str">
        <f t="shared" si="25"/>
        <v/>
      </c>
    </row>
    <row r="96" spans="1:44">
      <c r="A96" s="38" t="s">
        <v>619</v>
      </c>
      <c r="B96" s="45">
        <v>45084</v>
      </c>
      <c r="C96" s="38" t="s">
        <v>551</v>
      </c>
      <c r="D96" s="38" t="s">
        <v>551</v>
      </c>
      <c r="E96" s="45" t="s">
        <v>619</v>
      </c>
      <c r="F96" s="45">
        <v>45084</v>
      </c>
      <c r="G96" s="38" t="s">
        <v>551</v>
      </c>
      <c r="H96" s="38" t="s">
        <v>551</v>
      </c>
      <c r="I96" s="38" t="s">
        <v>528</v>
      </c>
      <c r="J96" s="45">
        <v>45082</v>
      </c>
      <c r="K96" s="38" t="s">
        <v>551</v>
      </c>
      <c r="L96" s="38" t="s">
        <v>551</v>
      </c>
      <c r="M96" s="38" t="s">
        <v>417</v>
      </c>
      <c r="N96" s="38" t="s">
        <v>442</v>
      </c>
      <c r="V96" s="14"/>
      <c r="AF96" s="14" t="str">
        <f t="shared" si="17"/>
        <v/>
      </c>
      <c r="AG96" t="str">
        <f t="shared" si="18"/>
        <v/>
      </c>
      <c r="AH96" t="str">
        <f t="shared" si="19"/>
        <v/>
      </c>
      <c r="AI96" t="str">
        <f t="shared" si="20"/>
        <v/>
      </c>
      <c r="AJ96" t="str">
        <f t="shared" si="21"/>
        <v/>
      </c>
      <c r="AK96" t="str">
        <f t="shared" si="22"/>
        <v/>
      </c>
      <c r="AL96" t="str">
        <f t="shared" si="23"/>
        <v/>
      </c>
      <c r="AO96" t="str">
        <f t="shared" si="24"/>
        <v/>
      </c>
      <c r="AR96" t="str">
        <f t="shared" si="25"/>
        <v/>
      </c>
    </row>
    <row r="97" spans="1:44">
      <c r="A97" s="38" t="s">
        <v>558</v>
      </c>
      <c r="B97" s="45">
        <v>45083</v>
      </c>
      <c r="C97" s="38" t="s">
        <v>551</v>
      </c>
      <c r="D97" s="38" t="s">
        <v>551</v>
      </c>
      <c r="E97" s="45" t="s">
        <v>558</v>
      </c>
      <c r="F97" s="45">
        <v>45083</v>
      </c>
      <c r="G97" s="38" t="s">
        <v>551</v>
      </c>
      <c r="H97" s="38" t="s">
        <v>551</v>
      </c>
      <c r="I97" s="38" t="s">
        <v>606</v>
      </c>
      <c r="J97" s="45">
        <v>45082</v>
      </c>
      <c r="K97" s="38" t="s">
        <v>551</v>
      </c>
      <c r="L97" s="38" t="s">
        <v>551</v>
      </c>
      <c r="M97" s="38" t="s">
        <v>449</v>
      </c>
      <c r="N97" s="38" t="s">
        <v>450</v>
      </c>
      <c r="V97" s="14"/>
      <c r="AF97" s="14" t="str">
        <f t="shared" si="17"/>
        <v/>
      </c>
      <c r="AG97" t="str">
        <f t="shared" si="18"/>
        <v/>
      </c>
      <c r="AH97" t="str">
        <f t="shared" si="19"/>
        <v/>
      </c>
      <c r="AI97" t="str">
        <f t="shared" si="20"/>
        <v/>
      </c>
      <c r="AJ97" t="str">
        <f t="shared" si="21"/>
        <v/>
      </c>
      <c r="AK97" t="str">
        <f t="shared" si="22"/>
        <v/>
      </c>
      <c r="AL97" t="str">
        <f t="shared" si="23"/>
        <v/>
      </c>
      <c r="AO97" t="str">
        <f t="shared" si="24"/>
        <v/>
      </c>
      <c r="AR97" t="str">
        <f t="shared" si="25"/>
        <v/>
      </c>
    </row>
    <row r="98" spans="1:44">
      <c r="A98" s="38" t="s">
        <v>625</v>
      </c>
      <c r="B98" s="45">
        <v>45083</v>
      </c>
      <c r="C98" s="38">
        <v>128737</v>
      </c>
      <c r="D98" s="38">
        <v>1042</v>
      </c>
      <c r="E98" s="45" t="s">
        <v>625</v>
      </c>
      <c r="F98" s="45">
        <v>45083</v>
      </c>
      <c r="G98" s="38">
        <v>138075</v>
      </c>
      <c r="H98" s="38">
        <v>2511</v>
      </c>
      <c r="I98" s="38" t="s">
        <v>607</v>
      </c>
      <c r="J98" s="45">
        <v>45077</v>
      </c>
      <c r="K98" s="38" t="s">
        <v>551</v>
      </c>
      <c r="L98" s="38" t="s">
        <v>551</v>
      </c>
      <c r="M98" s="38" t="s">
        <v>390</v>
      </c>
      <c r="N98" s="38" t="s">
        <v>451</v>
      </c>
      <c r="V98" s="14"/>
      <c r="AF98" s="14" t="str">
        <f t="shared" si="17"/>
        <v/>
      </c>
      <c r="AG98" t="str">
        <f t="shared" si="18"/>
        <v/>
      </c>
      <c r="AH98" t="str">
        <f t="shared" si="19"/>
        <v/>
      </c>
      <c r="AI98" t="str">
        <f t="shared" si="20"/>
        <v/>
      </c>
      <c r="AJ98" t="str">
        <f t="shared" si="21"/>
        <v/>
      </c>
      <c r="AK98" t="str">
        <f t="shared" si="22"/>
        <v/>
      </c>
      <c r="AL98" t="str">
        <f t="shared" si="23"/>
        <v/>
      </c>
      <c r="AO98" t="str">
        <f t="shared" si="24"/>
        <v/>
      </c>
      <c r="AR98" t="str">
        <f t="shared" si="25"/>
        <v/>
      </c>
    </row>
    <row r="99" spans="1:44">
      <c r="A99" s="38" t="s">
        <v>552</v>
      </c>
      <c r="B99" s="45">
        <v>45083</v>
      </c>
      <c r="C99" s="38" t="s">
        <v>551</v>
      </c>
      <c r="D99" s="38" t="s">
        <v>551</v>
      </c>
      <c r="E99" s="45" t="s">
        <v>552</v>
      </c>
      <c r="F99" s="45">
        <v>45083</v>
      </c>
      <c r="G99" s="38" t="s">
        <v>551</v>
      </c>
      <c r="H99" s="38" t="s">
        <v>551</v>
      </c>
      <c r="I99" s="38" t="s">
        <v>608</v>
      </c>
      <c r="J99" s="45">
        <v>45072</v>
      </c>
      <c r="K99" s="38" t="s">
        <v>551</v>
      </c>
      <c r="L99" s="38" t="s">
        <v>551</v>
      </c>
      <c r="M99" s="38" t="s">
        <v>389</v>
      </c>
      <c r="N99" s="38" t="s">
        <v>452</v>
      </c>
      <c r="V99" s="14"/>
      <c r="AF99" s="14" t="str">
        <f t="shared" si="17"/>
        <v/>
      </c>
      <c r="AG99" t="str">
        <f t="shared" si="18"/>
        <v/>
      </c>
      <c r="AH99" t="str">
        <f t="shared" si="19"/>
        <v/>
      </c>
      <c r="AI99" t="str">
        <f t="shared" si="20"/>
        <v/>
      </c>
      <c r="AJ99" t="str">
        <f t="shared" si="21"/>
        <v/>
      </c>
      <c r="AK99" t="str">
        <f t="shared" si="22"/>
        <v/>
      </c>
      <c r="AL99" t="str">
        <f t="shared" si="23"/>
        <v/>
      </c>
      <c r="AO99" t="str">
        <f t="shared" si="24"/>
        <v/>
      </c>
      <c r="AR99" t="str">
        <f t="shared" si="25"/>
        <v/>
      </c>
    </row>
    <row r="100" spans="1:44">
      <c r="A100" s="38" t="s">
        <v>604</v>
      </c>
      <c r="B100" s="45">
        <v>45083</v>
      </c>
      <c r="C100" s="38" t="s">
        <v>551</v>
      </c>
      <c r="D100" s="38" t="s">
        <v>551</v>
      </c>
      <c r="E100" s="45" t="s">
        <v>604</v>
      </c>
      <c r="F100" s="45">
        <v>45083</v>
      </c>
      <c r="G100" s="38" t="s">
        <v>551</v>
      </c>
      <c r="H100" s="38" t="s">
        <v>551</v>
      </c>
      <c r="I100" s="38" t="s">
        <v>554</v>
      </c>
      <c r="J100" s="45">
        <v>45067</v>
      </c>
      <c r="K100" s="38" t="s">
        <v>551</v>
      </c>
      <c r="L100" s="38" t="s">
        <v>551</v>
      </c>
      <c r="M100" s="38" t="s">
        <v>456</v>
      </c>
      <c r="N100" s="38" t="s">
        <v>457</v>
      </c>
      <c r="V100" s="14"/>
      <c r="AF100" s="14" t="str">
        <f t="shared" si="17"/>
        <v/>
      </c>
      <c r="AG100" t="str">
        <f t="shared" si="18"/>
        <v/>
      </c>
      <c r="AH100" t="str">
        <f t="shared" si="19"/>
        <v/>
      </c>
      <c r="AI100" t="str">
        <f t="shared" si="20"/>
        <v/>
      </c>
      <c r="AJ100" t="str">
        <f t="shared" si="21"/>
        <v/>
      </c>
      <c r="AK100" t="str">
        <f t="shared" si="22"/>
        <v/>
      </c>
      <c r="AL100" t="str">
        <f t="shared" si="23"/>
        <v/>
      </c>
      <c r="AO100" t="str">
        <f t="shared" si="24"/>
        <v/>
      </c>
      <c r="AR100" t="str">
        <f t="shared" si="25"/>
        <v/>
      </c>
    </row>
    <row r="101" spans="1:44">
      <c r="A101" s="38" t="s">
        <v>605</v>
      </c>
      <c r="B101" s="45">
        <v>45083</v>
      </c>
      <c r="C101" s="38" t="s">
        <v>551</v>
      </c>
      <c r="D101" s="38" t="s">
        <v>551</v>
      </c>
      <c r="E101" s="45" t="s">
        <v>605</v>
      </c>
      <c r="F101" s="45">
        <v>45083</v>
      </c>
      <c r="G101" s="38" t="s">
        <v>551</v>
      </c>
      <c r="H101" s="38" t="s">
        <v>551</v>
      </c>
      <c r="I101" s="38" t="s">
        <v>609</v>
      </c>
      <c r="J101" s="45">
        <v>45065</v>
      </c>
      <c r="K101" s="38">
        <v>150964</v>
      </c>
      <c r="L101" s="38">
        <v>-786</v>
      </c>
      <c r="V101" s="14"/>
      <c r="AF101" s="14" t="str">
        <f t="shared" si="17"/>
        <v/>
      </c>
      <c r="AG101" t="str">
        <f t="shared" si="18"/>
        <v/>
      </c>
      <c r="AH101" t="str">
        <f t="shared" si="19"/>
        <v/>
      </c>
      <c r="AI101" t="str">
        <f t="shared" si="20"/>
        <v/>
      </c>
      <c r="AJ101" t="str">
        <f t="shared" si="21"/>
        <v/>
      </c>
      <c r="AK101" t="str">
        <f t="shared" si="22"/>
        <v/>
      </c>
      <c r="AL101" t="str">
        <f t="shared" si="23"/>
        <v/>
      </c>
    </row>
    <row r="102" spans="1:44">
      <c r="A102" s="38" t="s">
        <v>528</v>
      </c>
      <c r="B102" s="45">
        <v>45082</v>
      </c>
      <c r="C102" s="38">
        <v>127605</v>
      </c>
      <c r="D102" s="38">
        <v>0</v>
      </c>
      <c r="E102" s="45" t="s">
        <v>528</v>
      </c>
      <c r="F102" s="45">
        <v>45082</v>
      </c>
      <c r="G102" s="38">
        <v>138458</v>
      </c>
      <c r="H102" s="38">
        <v>0</v>
      </c>
      <c r="I102" s="38" t="s">
        <v>610</v>
      </c>
      <c r="J102" s="45">
        <v>45063</v>
      </c>
      <c r="K102" s="38">
        <v>146960</v>
      </c>
      <c r="L102" s="38">
        <v>-3849</v>
      </c>
      <c r="V102" s="14"/>
      <c r="AF102" s="14" t="str">
        <f t="shared" si="17"/>
        <v/>
      </c>
      <c r="AG102" t="str">
        <f t="shared" si="18"/>
        <v/>
      </c>
      <c r="AH102" t="str">
        <f t="shared" si="19"/>
        <v/>
      </c>
      <c r="AI102" t="str">
        <f t="shared" si="20"/>
        <v/>
      </c>
      <c r="AJ102" t="str">
        <f t="shared" si="21"/>
        <v/>
      </c>
      <c r="AK102" t="str">
        <f t="shared" si="22"/>
        <v/>
      </c>
      <c r="AL102" t="str">
        <f t="shared" si="23"/>
        <v/>
      </c>
    </row>
    <row r="103" spans="1:44">
      <c r="A103" s="38" t="s">
        <v>606</v>
      </c>
      <c r="B103" s="45">
        <v>45082</v>
      </c>
      <c r="C103" s="38" t="s">
        <v>551</v>
      </c>
      <c r="D103" s="38" t="s">
        <v>551</v>
      </c>
      <c r="E103" s="45" t="s">
        <v>606</v>
      </c>
      <c r="F103" s="45">
        <v>45082</v>
      </c>
      <c r="G103" s="38" t="s">
        <v>551</v>
      </c>
      <c r="H103" s="38" t="s">
        <v>551</v>
      </c>
      <c r="I103" s="38" t="s">
        <v>611</v>
      </c>
      <c r="J103" s="45">
        <v>45053</v>
      </c>
      <c r="K103" s="38" t="s">
        <v>551</v>
      </c>
      <c r="L103" s="38" t="s">
        <v>551</v>
      </c>
      <c r="V103" s="14"/>
      <c r="AF103" s="14" t="str">
        <f t="shared" si="17"/>
        <v/>
      </c>
      <c r="AG103" t="str">
        <f t="shared" si="18"/>
        <v/>
      </c>
      <c r="AH103" t="str">
        <f t="shared" si="19"/>
        <v/>
      </c>
      <c r="AI103" t="str">
        <f t="shared" si="20"/>
        <v/>
      </c>
      <c r="AJ103" t="str">
        <f t="shared" si="21"/>
        <v/>
      </c>
      <c r="AK103" t="str">
        <f t="shared" si="22"/>
        <v/>
      </c>
      <c r="AL103" t="str">
        <f t="shared" si="23"/>
        <v/>
      </c>
    </row>
    <row r="104" spans="1:44">
      <c r="A104" s="38" t="s">
        <v>620</v>
      </c>
      <c r="B104" s="45">
        <v>45081</v>
      </c>
      <c r="C104" s="38">
        <v>123715</v>
      </c>
      <c r="D104" s="38">
        <v>0</v>
      </c>
      <c r="E104" s="45" t="s">
        <v>620</v>
      </c>
      <c r="F104" s="45">
        <v>45081</v>
      </c>
      <c r="G104" s="38">
        <v>125289</v>
      </c>
      <c r="H104" s="38">
        <v>0</v>
      </c>
      <c r="I104" s="38" t="s">
        <v>612</v>
      </c>
      <c r="J104" s="45">
        <v>45051</v>
      </c>
      <c r="K104" s="38">
        <v>158701</v>
      </c>
      <c r="L104" s="38" t="s">
        <v>559</v>
      </c>
      <c r="V104" s="14"/>
      <c r="AF104" s="14" t="str">
        <f t="shared" si="17"/>
        <v/>
      </c>
      <c r="AG104" t="str">
        <f t="shared" si="18"/>
        <v/>
      </c>
      <c r="AH104" t="str">
        <f t="shared" si="19"/>
        <v/>
      </c>
      <c r="AI104" t="str">
        <f t="shared" si="20"/>
        <v/>
      </c>
      <c r="AJ104" t="str">
        <f t="shared" si="21"/>
        <v/>
      </c>
      <c r="AK104" t="str">
        <f t="shared" si="22"/>
        <v/>
      </c>
      <c r="AL104" t="str">
        <f t="shared" si="23"/>
        <v/>
      </c>
    </row>
    <row r="105" spans="1:44">
      <c r="A105" s="38" t="s">
        <v>607</v>
      </c>
      <c r="B105" s="45">
        <v>45077</v>
      </c>
      <c r="C105" s="38">
        <v>129054</v>
      </c>
      <c r="D105" s="38">
        <v>0</v>
      </c>
      <c r="E105" s="45" t="s">
        <v>607</v>
      </c>
      <c r="F105" s="45">
        <v>45077</v>
      </c>
      <c r="G105" s="38">
        <v>39511</v>
      </c>
      <c r="H105" s="38">
        <v>-8716</v>
      </c>
      <c r="I105" s="38" t="s">
        <v>552</v>
      </c>
      <c r="J105" s="45">
        <v>45050</v>
      </c>
      <c r="K105" s="38">
        <v>158434</v>
      </c>
      <c r="L105" s="38" t="s">
        <v>559</v>
      </c>
      <c r="V105" s="14"/>
      <c r="AF105" s="14" t="str">
        <f t="shared" si="17"/>
        <v/>
      </c>
      <c r="AG105" t="str">
        <f t="shared" si="18"/>
        <v/>
      </c>
      <c r="AH105" t="str">
        <f t="shared" si="19"/>
        <v/>
      </c>
      <c r="AI105" t="str">
        <f t="shared" si="20"/>
        <v/>
      </c>
      <c r="AJ105" t="str">
        <f t="shared" si="21"/>
        <v/>
      </c>
      <c r="AK105" t="str">
        <f t="shared" si="22"/>
        <v/>
      </c>
      <c r="AL105" t="str">
        <f t="shared" si="23"/>
        <v/>
      </c>
    </row>
    <row r="106" spans="1:44">
      <c r="A106" s="38" t="s">
        <v>608</v>
      </c>
      <c r="B106" s="45">
        <v>45072</v>
      </c>
      <c r="C106" s="38" t="s">
        <v>551</v>
      </c>
      <c r="D106" s="38" t="s">
        <v>551</v>
      </c>
      <c r="E106" s="45" t="s">
        <v>608</v>
      </c>
      <c r="F106" s="14">
        <v>45072</v>
      </c>
      <c r="G106" t="s">
        <v>551</v>
      </c>
      <c r="H106" t="s">
        <v>551</v>
      </c>
      <c r="I106" t="s">
        <v>613</v>
      </c>
      <c r="J106" s="14">
        <v>45050</v>
      </c>
      <c r="K106">
        <v>153997</v>
      </c>
      <c r="L106">
        <v>3584</v>
      </c>
      <c r="M106"/>
      <c r="N106"/>
      <c r="O106"/>
      <c r="V106" s="14"/>
      <c r="AF106" s="14" t="str">
        <f t="shared" si="17"/>
        <v/>
      </c>
      <c r="AG106" t="str">
        <f t="shared" si="18"/>
        <v/>
      </c>
      <c r="AH106" t="str">
        <f t="shared" si="19"/>
        <v/>
      </c>
      <c r="AI106" t="str">
        <f t="shared" si="20"/>
        <v/>
      </c>
      <c r="AJ106" t="str">
        <f t="shared" si="21"/>
        <v/>
      </c>
      <c r="AK106" t="str">
        <f t="shared" si="22"/>
        <v/>
      </c>
      <c r="AL106" t="str">
        <f t="shared" si="23"/>
        <v/>
      </c>
    </row>
    <row r="107" spans="1:44">
      <c r="A107" s="38" t="s">
        <v>613</v>
      </c>
      <c r="B107" s="45">
        <v>45072</v>
      </c>
      <c r="C107" s="38" t="s">
        <v>551</v>
      </c>
      <c r="D107" s="38" t="s">
        <v>551</v>
      </c>
      <c r="E107" s="45" t="s">
        <v>613</v>
      </c>
      <c r="F107" s="14">
        <v>45072</v>
      </c>
      <c r="G107" t="s">
        <v>551</v>
      </c>
      <c r="H107" t="s">
        <v>551</v>
      </c>
      <c r="I107" t="s">
        <v>614</v>
      </c>
      <c r="J107" s="14">
        <v>45050</v>
      </c>
      <c r="K107" t="s">
        <v>551</v>
      </c>
      <c r="L107" t="s">
        <v>551</v>
      </c>
      <c r="M107" s="64" t="e">
        <f>ESTBrokersPeriod</f>
        <v>#REF!</v>
      </c>
      <c r="N107" t="e">
        <f>VLOOKUP(M107,M108:N110, 2, FALSE)</f>
        <v>#REF!</v>
      </c>
      <c r="O107"/>
      <c r="V107" s="14"/>
      <c r="AF107" s="14" t="str">
        <f t="shared" si="17"/>
        <v/>
      </c>
      <c r="AG107" t="str">
        <f t="shared" si="18"/>
        <v/>
      </c>
      <c r="AH107" t="str">
        <f t="shared" si="19"/>
        <v/>
      </c>
      <c r="AI107" t="str">
        <f t="shared" si="20"/>
        <v/>
      </c>
      <c r="AJ107" t="str">
        <f t="shared" si="21"/>
        <v/>
      </c>
      <c r="AK107" t="str">
        <f t="shared" si="22"/>
        <v/>
      </c>
      <c r="AL107" t="str">
        <f t="shared" si="23"/>
        <v/>
      </c>
    </row>
    <row r="108" spans="1:44">
      <c r="A108" s="38" t="s">
        <v>554</v>
      </c>
      <c r="B108" s="45">
        <v>45068</v>
      </c>
      <c r="C108" s="38">
        <v>124282</v>
      </c>
      <c r="D108" s="38">
        <v>-2069</v>
      </c>
      <c r="E108" s="45" t="s">
        <v>554</v>
      </c>
      <c r="F108" s="14">
        <v>45068</v>
      </c>
      <c r="G108">
        <v>134812</v>
      </c>
      <c r="H108">
        <v>-900</v>
      </c>
      <c r="I108" t="s">
        <v>615</v>
      </c>
      <c r="J108" s="14">
        <v>45002</v>
      </c>
      <c r="K108">
        <v>154219</v>
      </c>
      <c r="L108">
        <v>19</v>
      </c>
      <c r="M108" t="s">
        <v>404</v>
      </c>
      <c r="N108" t="s">
        <v>395</v>
      </c>
      <c r="O108"/>
      <c r="V108" s="14"/>
      <c r="AF108" s="14" t="str">
        <f t="shared" si="17"/>
        <v/>
      </c>
      <c r="AG108" t="str">
        <f t="shared" si="18"/>
        <v/>
      </c>
      <c r="AH108" t="str">
        <f t="shared" si="19"/>
        <v/>
      </c>
      <c r="AI108" t="str">
        <f t="shared" si="20"/>
        <v/>
      </c>
      <c r="AJ108" t="str">
        <f t="shared" si="21"/>
        <v/>
      </c>
      <c r="AK108" t="str">
        <f t="shared" si="22"/>
        <v/>
      </c>
      <c r="AL108" t="str">
        <f t="shared" si="23"/>
        <v/>
      </c>
    </row>
    <row r="109" spans="1:44">
      <c r="A109" s="38" t="s">
        <v>609</v>
      </c>
      <c r="B109" s="45">
        <v>45065</v>
      </c>
      <c r="C109" s="38" t="s">
        <v>551</v>
      </c>
      <c r="D109" s="38" t="s">
        <v>551</v>
      </c>
      <c r="E109" s="45" t="s">
        <v>609</v>
      </c>
      <c r="F109" s="14">
        <v>45065</v>
      </c>
      <c r="G109" t="s">
        <v>551</v>
      </c>
      <c r="H109" t="s">
        <v>551</v>
      </c>
      <c r="I109" t="s">
        <v>616</v>
      </c>
      <c r="J109" s="14">
        <v>44993</v>
      </c>
      <c r="K109">
        <v>157147</v>
      </c>
      <c r="L109">
        <v>-7121</v>
      </c>
      <c r="M109" t="s">
        <v>405</v>
      </c>
      <c r="N109" t="s">
        <v>396</v>
      </c>
      <c r="O109"/>
      <c r="V109" s="14"/>
      <c r="AF109" s="14" t="str">
        <f t="shared" si="17"/>
        <v/>
      </c>
      <c r="AG109" t="str">
        <f t="shared" si="18"/>
        <v/>
      </c>
      <c r="AH109" t="str">
        <f t="shared" si="19"/>
        <v/>
      </c>
      <c r="AI109" t="str">
        <f t="shared" si="20"/>
        <v/>
      </c>
      <c r="AJ109" t="str">
        <f t="shared" si="21"/>
        <v/>
      </c>
      <c r="AK109" t="str">
        <f t="shared" si="22"/>
        <v/>
      </c>
      <c r="AL109" t="str">
        <f t="shared" si="23"/>
        <v/>
      </c>
    </row>
    <row r="110" spans="1:44">
      <c r="A110" s="38" t="s">
        <v>610</v>
      </c>
      <c r="B110" s="45">
        <v>45063</v>
      </c>
      <c r="C110" s="38" t="s">
        <v>551</v>
      </c>
      <c r="D110" s="38" t="s">
        <v>551</v>
      </c>
      <c r="E110" s="45" t="s">
        <v>610</v>
      </c>
      <c r="F110" s="14">
        <v>45063</v>
      </c>
      <c r="G110" t="s">
        <v>551</v>
      </c>
      <c r="H110" t="s">
        <v>551</v>
      </c>
      <c r="I110"/>
      <c r="J110" s="14"/>
      <c r="K110">
        <v>167130</v>
      </c>
      <c r="L110">
        <v>1453</v>
      </c>
      <c r="M110" t="s">
        <v>406</v>
      </c>
      <c r="N110" t="s">
        <v>397</v>
      </c>
      <c r="O110"/>
      <c r="V110" s="14"/>
      <c r="AF110" s="14" t="str">
        <f t="shared" si="17"/>
        <v/>
      </c>
      <c r="AG110" t="str">
        <f t="shared" si="18"/>
        <v/>
      </c>
      <c r="AH110" t="str">
        <f t="shared" si="19"/>
        <v/>
      </c>
      <c r="AI110" t="str">
        <f t="shared" si="20"/>
        <v/>
      </c>
      <c r="AJ110" t="str">
        <f t="shared" si="21"/>
        <v/>
      </c>
      <c r="AK110" t="str">
        <f t="shared" si="22"/>
        <v/>
      </c>
      <c r="AL110" t="str">
        <f t="shared" si="23"/>
        <v/>
      </c>
    </row>
    <row r="111" spans="1:44">
      <c r="A111" s="38" t="s">
        <v>533</v>
      </c>
      <c r="B111" s="45">
        <v>45056</v>
      </c>
      <c r="C111" s="38" t="s">
        <v>551</v>
      </c>
      <c r="D111" s="38" t="s">
        <v>551</v>
      </c>
      <c r="E111" s="45" t="s">
        <v>533</v>
      </c>
      <c r="F111" s="14">
        <v>45056</v>
      </c>
      <c r="G111" t="s">
        <v>551</v>
      </c>
      <c r="H111" t="s">
        <v>551</v>
      </c>
      <c r="I111"/>
      <c r="J111" s="14"/>
      <c r="K111">
        <v>149720</v>
      </c>
      <c r="L111" t="s">
        <v>559</v>
      </c>
      <c r="M111"/>
      <c r="N111"/>
      <c r="O111"/>
      <c r="V111" s="14"/>
      <c r="AF111" s="14" t="str">
        <f t="shared" si="17"/>
        <v/>
      </c>
      <c r="AG111" t="str">
        <f t="shared" si="18"/>
        <v/>
      </c>
      <c r="AH111" t="str">
        <f t="shared" si="19"/>
        <v/>
      </c>
      <c r="AI111" t="str">
        <f t="shared" si="20"/>
        <v/>
      </c>
      <c r="AJ111" t="str">
        <f t="shared" si="21"/>
        <v/>
      </c>
      <c r="AK111" t="str">
        <f t="shared" si="22"/>
        <v/>
      </c>
      <c r="AL111" t="str">
        <f t="shared" si="23"/>
        <v/>
      </c>
    </row>
    <row r="112" spans="1:44">
      <c r="A112" s="38" t="s">
        <v>626</v>
      </c>
      <c r="B112" s="45">
        <v>45055</v>
      </c>
      <c r="C112" s="38" t="s">
        <v>551</v>
      </c>
      <c r="D112" s="38" t="s">
        <v>551</v>
      </c>
      <c r="E112" s="45" t="s">
        <v>626</v>
      </c>
      <c r="F112" s="14">
        <v>45055</v>
      </c>
      <c r="G112" t="s">
        <v>551</v>
      </c>
      <c r="H112" t="s">
        <v>551</v>
      </c>
      <c r="I112"/>
      <c r="J112" s="14"/>
      <c r="K112" t="s">
        <v>551</v>
      </c>
      <c r="L112" t="s">
        <v>551</v>
      </c>
      <c r="M112"/>
      <c r="N112"/>
      <c r="O112"/>
      <c r="V112" s="14"/>
      <c r="AF112" s="14" t="str">
        <f t="shared" si="17"/>
        <v/>
      </c>
      <c r="AG112" t="str">
        <f t="shared" si="18"/>
        <v/>
      </c>
      <c r="AH112" t="str">
        <f t="shared" si="19"/>
        <v/>
      </c>
      <c r="AI112" t="str">
        <f t="shared" si="20"/>
        <v/>
      </c>
      <c r="AJ112" t="str">
        <f t="shared" si="21"/>
        <v/>
      </c>
      <c r="AK112" t="str">
        <f t="shared" si="22"/>
        <v/>
      </c>
      <c r="AL112" t="str">
        <f t="shared" si="23"/>
        <v/>
      </c>
    </row>
    <row r="113" spans="1:38">
      <c r="A113" s="38" t="s">
        <v>585</v>
      </c>
      <c r="B113" s="45">
        <v>45054</v>
      </c>
      <c r="C113" s="38" t="s">
        <v>551</v>
      </c>
      <c r="D113" s="38" t="s">
        <v>551</v>
      </c>
      <c r="E113" s="45" t="s">
        <v>585</v>
      </c>
      <c r="F113" s="14">
        <v>45054</v>
      </c>
      <c r="G113" t="s">
        <v>551</v>
      </c>
      <c r="H113" t="s">
        <v>551</v>
      </c>
      <c r="I113"/>
      <c r="J113"/>
      <c r="K113">
        <v>150786</v>
      </c>
      <c r="L113" t="s">
        <v>559</v>
      </c>
      <c r="M113"/>
      <c r="N113"/>
      <c r="O113"/>
      <c r="V113" s="14"/>
      <c r="AF113" s="14" t="str">
        <f t="shared" si="17"/>
        <v/>
      </c>
      <c r="AG113" t="str">
        <f t="shared" si="18"/>
        <v/>
      </c>
      <c r="AH113" t="str">
        <f t="shared" si="19"/>
        <v/>
      </c>
      <c r="AI113" t="str">
        <f t="shared" si="20"/>
        <v/>
      </c>
      <c r="AJ113" t="str">
        <f t="shared" si="21"/>
        <v/>
      </c>
      <c r="AK113" t="str">
        <f t="shared" si="22"/>
        <v/>
      </c>
      <c r="AL113" t="str">
        <f t="shared" si="23"/>
        <v/>
      </c>
    </row>
    <row r="114" spans="1:38">
      <c r="A114" s="38" t="s">
        <v>611</v>
      </c>
      <c r="B114" s="45">
        <v>45053</v>
      </c>
      <c r="C114" s="38" t="s">
        <v>551</v>
      </c>
      <c r="D114" s="38" t="s">
        <v>551</v>
      </c>
      <c r="E114" s="45" t="s">
        <v>611</v>
      </c>
      <c r="F114" s="14">
        <v>45053</v>
      </c>
      <c r="G114" t="s">
        <v>551</v>
      </c>
      <c r="H114" t="s">
        <v>551</v>
      </c>
      <c r="I114"/>
      <c r="J114"/>
      <c r="K114">
        <v>154062</v>
      </c>
      <c r="L114">
        <v>-4204</v>
      </c>
      <c r="M114"/>
      <c r="N114"/>
      <c r="O114"/>
      <c r="V114" s="14"/>
      <c r="AF114" s="14" t="str">
        <f t="shared" si="17"/>
        <v/>
      </c>
      <c r="AG114" t="str">
        <f t="shared" si="18"/>
        <v/>
      </c>
      <c r="AH114" t="str">
        <f t="shared" si="19"/>
        <v/>
      </c>
      <c r="AI114" t="str">
        <f t="shared" si="20"/>
        <v/>
      </c>
      <c r="AJ114" t="str">
        <f t="shared" si="21"/>
        <v/>
      </c>
      <c r="AK114" t="str">
        <f t="shared" si="22"/>
        <v/>
      </c>
      <c r="AL114" t="str">
        <f t="shared" si="23"/>
        <v/>
      </c>
    </row>
    <row r="115" spans="1:38">
      <c r="A115" s="38" t="s">
        <v>622</v>
      </c>
      <c r="B115" s="45">
        <v>45051</v>
      </c>
      <c r="C115" s="38">
        <v>130459</v>
      </c>
      <c r="D115" s="38">
        <v>-161</v>
      </c>
      <c r="E115" s="45" t="s">
        <v>612</v>
      </c>
      <c r="F115" s="14">
        <v>45051</v>
      </c>
      <c r="G115">
        <v>137570</v>
      </c>
      <c r="H115">
        <v>-806</v>
      </c>
      <c r="I115"/>
      <c r="J115"/>
      <c r="K115" t="s">
        <v>551</v>
      </c>
      <c r="L115" t="s">
        <v>551</v>
      </c>
      <c r="M115"/>
      <c r="N115"/>
      <c r="O115"/>
      <c r="V115" s="14"/>
      <c r="AF115" s="14" t="str">
        <f t="shared" si="17"/>
        <v/>
      </c>
      <c r="AG115" t="str">
        <f t="shared" si="18"/>
        <v/>
      </c>
      <c r="AH115" t="str">
        <f t="shared" si="19"/>
        <v/>
      </c>
      <c r="AI115" t="str">
        <f t="shared" si="20"/>
        <v/>
      </c>
      <c r="AJ115" t="str">
        <f t="shared" si="21"/>
        <v/>
      </c>
      <c r="AK115" t="str">
        <f t="shared" si="22"/>
        <v/>
      </c>
      <c r="AL115" t="str">
        <f t="shared" si="23"/>
        <v/>
      </c>
    </row>
    <row r="116" spans="1:38">
      <c r="A116" s="38" t="s">
        <v>612</v>
      </c>
      <c r="B116" s="45">
        <v>45051</v>
      </c>
      <c r="C116" s="38">
        <v>124300</v>
      </c>
      <c r="D116" s="38">
        <v>3800</v>
      </c>
      <c r="E116" s="45" t="s">
        <v>556</v>
      </c>
      <c r="F116" s="14">
        <v>45051</v>
      </c>
      <c r="G116">
        <v>124700</v>
      </c>
      <c r="H116">
        <v>2100</v>
      </c>
      <c r="I116"/>
      <c r="J116"/>
      <c r="K116" t="s">
        <v>551</v>
      </c>
      <c r="L116" t="s">
        <v>551</v>
      </c>
      <c r="M116"/>
      <c r="N116"/>
      <c r="O116"/>
      <c r="V116" s="14"/>
      <c r="AF116" s="14" t="str">
        <f t="shared" si="17"/>
        <v/>
      </c>
      <c r="AG116" t="str">
        <f t="shared" si="18"/>
        <v/>
      </c>
      <c r="AH116" t="str">
        <f t="shared" si="19"/>
        <v/>
      </c>
      <c r="AI116" t="str">
        <f t="shared" si="20"/>
        <v/>
      </c>
      <c r="AJ116" t="str">
        <f t="shared" si="21"/>
        <v/>
      </c>
      <c r="AK116" t="str">
        <f t="shared" si="22"/>
        <v/>
      </c>
      <c r="AL116" t="str">
        <f t="shared" si="23"/>
        <v/>
      </c>
    </row>
    <row r="117" spans="1:38">
      <c r="A117" s="38" t="s">
        <v>556</v>
      </c>
      <c r="B117" s="45">
        <v>45051</v>
      </c>
      <c r="C117" s="38" t="s">
        <v>551</v>
      </c>
      <c r="D117" s="38" t="s">
        <v>551</v>
      </c>
      <c r="E117" s="45" t="s">
        <v>618</v>
      </c>
      <c r="F117" s="14">
        <v>45051</v>
      </c>
      <c r="G117" t="s">
        <v>551</v>
      </c>
      <c r="H117" t="s">
        <v>551</v>
      </c>
      <c r="I117"/>
      <c r="J117"/>
      <c r="K117">
        <v>157226</v>
      </c>
      <c r="L117" t="s">
        <v>559</v>
      </c>
      <c r="M117"/>
      <c r="N117"/>
      <c r="O117"/>
      <c r="V117" s="14"/>
      <c r="AF117" s="14" t="str">
        <f t="shared" si="17"/>
        <v/>
      </c>
      <c r="AG117" t="str">
        <f t="shared" si="18"/>
        <v/>
      </c>
      <c r="AH117" t="str">
        <f t="shared" si="19"/>
        <v/>
      </c>
      <c r="AI117" t="str">
        <f t="shared" si="20"/>
        <v/>
      </c>
      <c r="AJ117" t="str">
        <f t="shared" si="21"/>
        <v/>
      </c>
      <c r="AK117" t="str">
        <f t="shared" si="22"/>
        <v/>
      </c>
      <c r="AL117" t="str">
        <f t="shared" si="23"/>
        <v/>
      </c>
    </row>
    <row r="118" spans="1:38">
      <c r="A118" s="38" t="s">
        <v>618</v>
      </c>
      <c r="B118" s="45">
        <v>45051</v>
      </c>
      <c r="C118" s="38">
        <v>129718</v>
      </c>
      <c r="D118" s="38">
        <v>-2432</v>
      </c>
      <c r="E118" s="45" t="s">
        <v>627</v>
      </c>
      <c r="F118" s="45">
        <v>45051</v>
      </c>
      <c r="G118" s="38">
        <v>137332</v>
      </c>
      <c r="H118" s="38">
        <v>-4874</v>
      </c>
      <c r="J118" s="45"/>
      <c r="V118" s="14"/>
      <c r="AF118" s="14" t="str">
        <f t="shared" si="17"/>
        <v/>
      </c>
      <c r="AG118" t="str">
        <f t="shared" si="18"/>
        <v/>
      </c>
      <c r="AH118" t="str">
        <f t="shared" si="19"/>
        <v/>
      </c>
      <c r="AI118" t="str">
        <f t="shared" si="20"/>
        <v/>
      </c>
      <c r="AJ118" t="str">
        <f t="shared" si="21"/>
        <v/>
      </c>
      <c r="AK118" t="str">
        <f t="shared" si="22"/>
        <v/>
      </c>
      <c r="AL118" t="str">
        <f t="shared" si="23"/>
        <v/>
      </c>
    </row>
    <row r="119" spans="1:38">
      <c r="A119" s="38" t="s">
        <v>627</v>
      </c>
      <c r="B119" s="45">
        <v>45051</v>
      </c>
      <c r="C119" s="38" t="s">
        <v>551</v>
      </c>
      <c r="D119" s="38" t="s">
        <v>551</v>
      </c>
      <c r="E119" s="45" t="s">
        <v>624</v>
      </c>
      <c r="F119" s="45">
        <v>45051</v>
      </c>
      <c r="G119" s="38" t="s">
        <v>551</v>
      </c>
      <c r="H119" s="38" t="s">
        <v>551</v>
      </c>
      <c r="J119" s="45"/>
      <c r="V119" s="14"/>
      <c r="AF119" s="14" t="str">
        <f t="shared" si="17"/>
        <v/>
      </c>
      <c r="AG119" t="str">
        <f t="shared" si="18"/>
        <v/>
      </c>
      <c r="AH119" t="str">
        <f t="shared" si="19"/>
        <v/>
      </c>
      <c r="AI119" t="str">
        <f t="shared" si="20"/>
        <v/>
      </c>
      <c r="AJ119" t="str">
        <f t="shared" si="21"/>
        <v/>
      </c>
      <c r="AK119" t="str">
        <f t="shared" si="22"/>
        <v/>
      </c>
      <c r="AL119" t="str">
        <f t="shared" si="23"/>
        <v/>
      </c>
    </row>
    <row r="120" spans="1:38">
      <c r="A120" s="38" t="s">
        <v>624</v>
      </c>
      <c r="B120" s="45">
        <v>45051</v>
      </c>
      <c r="C120" s="38" t="s">
        <v>551</v>
      </c>
      <c r="D120" s="38" t="s">
        <v>551</v>
      </c>
      <c r="E120" s="45" t="s">
        <v>542</v>
      </c>
      <c r="F120" s="45">
        <v>45051</v>
      </c>
      <c r="G120" s="38" t="s">
        <v>551</v>
      </c>
      <c r="H120" s="38" t="s">
        <v>551</v>
      </c>
      <c r="J120" s="45"/>
      <c r="V120" s="14"/>
      <c r="AF120" s="14" t="str">
        <f t="shared" si="17"/>
        <v/>
      </c>
      <c r="AG120" t="str">
        <f t="shared" si="18"/>
        <v/>
      </c>
      <c r="AH120" t="str">
        <f t="shared" si="19"/>
        <v/>
      </c>
      <c r="AI120" t="str">
        <f t="shared" si="20"/>
        <v/>
      </c>
      <c r="AJ120" t="str">
        <f t="shared" si="21"/>
        <v/>
      </c>
      <c r="AK120" t="str">
        <f t="shared" si="22"/>
        <v/>
      </c>
      <c r="AL120" t="str">
        <f t="shared" si="23"/>
        <v/>
      </c>
    </row>
    <row r="121" spans="1:38">
      <c r="A121" s="38" t="s">
        <v>542</v>
      </c>
      <c r="B121" s="45">
        <v>45051</v>
      </c>
      <c r="C121" s="38" t="s">
        <v>551</v>
      </c>
      <c r="D121" s="38" t="s">
        <v>551</v>
      </c>
      <c r="E121" s="45" t="s">
        <v>621</v>
      </c>
      <c r="F121" s="45">
        <v>45051</v>
      </c>
      <c r="G121" s="38" t="s">
        <v>551</v>
      </c>
      <c r="H121" s="38" t="s">
        <v>551</v>
      </c>
      <c r="J121" s="45"/>
      <c r="V121" s="14"/>
      <c r="AF121" s="14" t="str">
        <f t="shared" si="17"/>
        <v/>
      </c>
      <c r="AG121" t="str">
        <f t="shared" si="18"/>
        <v/>
      </c>
      <c r="AH121" t="str">
        <f t="shared" si="19"/>
        <v/>
      </c>
      <c r="AI121" t="str">
        <f t="shared" si="20"/>
        <v/>
      </c>
      <c r="AJ121" t="str">
        <f t="shared" si="21"/>
        <v/>
      </c>
      <c r="AK121" t="str">
        <f t="shared" si="22"/>
        <v/>
      </c>
      <c r="AL121" t="str">
        <f t="shared" si="23"/>
        <v/>
      </c>
    </row>
    <row r="122" spans="1:38">
      <c r="A122" s="38" t="s">
        <v>621</v>
      </c>
      <c r="B122" s="45">
        <v>45051</v>
      </c>
      <c r="C122" s="38">
        <v>128545</v>
      </c>
      <c r="D122" s="38" t="s">
        <v>559</v>
      </c>
      <c r="E122" s="38" t="s">
        <v>622</v>
      </c>
      <c r="F122" s="45">
        <v>45050</v>
      </c>
      <c r="G122" s="38">
        <v>140424</v>
      </c>
      <c r="H122" s="38" t="s">
        <v>559</v>
      </c>
      <c r="J122" s="45"/>
      <c r="V122" s="14"/>
      <c r="AF122" s="14" t="str">
        <f t="shared" si="17"/>
        <v/>
      </c>
      <c r="AG122" t="str">
        <f t="shared" si="18"/>
        <v/>
      </c>
      <c r="AH122" t="str">
        <f t="shared" si="19"/>
        <v/>
      </c>
      <c r="AI122" t="str">
        <f t="shared" si="20"/>
        <v/>
      </c>
      <c r="AJ122" t="str">
        <f t="shared" si="21"/>
        <v/>
      </c>
      <c r="AK122" t="str">
        <f t="shared" si="22"/>
        <v/>
      </c>
      <c r="AL122" t="str">
        <f t="shared" si="23"/>
        <v/>
      </c>
    </row>
    <row r="123" spans="1:38">
      <c r="A123" s="38" t="s">
        <v>614</v>
      </c>
      <c r="B123" s="45">
        <v>45050</v>
      </c>
      <c r="C123" s="38">
        <v>130986</v>
      </c>
      <c r="D123" s="38" t="s">
        <v>559</v>
      </c>
      <c r="E123" s="38" t="s">
        <v>614</v>
      </c>
      <c r="F123" s="45">
        <v>45050</v>
      </c>
      <c r="G123" s="38">
        <v>150216</v>
      </c>
      <c r="H123" s="38" t="s">
        <v>559</v>
      </c>
      <c r="J123" s="45"/>
      <c r="V123" s="14"/>
      <c r="AF123" s="14" t="str">
        <f t="shared" si="17"/>
        <v/>
      </c>
      <c r="AG123" t="str">
        <f t="shared" si="18"/>
        <v/>
      </c>
      <c r="AH123" t="str">
        <f t="shared" si="19"/>
        <v/>
      </c>
      <c r="AI123" t="str">
        <f t="shared" si="20"/>
        <v/>
      </c>
      <c r="AJ123" t="str">
        <f t="shared" si="21"/>
        <v/>
      </c>
      <c r="AK123" t="str">
        <f t="shared" si="22"/>
        <v/>
      </c>
      <c r="AL123" t="str">
        <f t="shared" si="23"/>
        <v/>
      </c>
    </row>
    <row r="124" spans="1:38">
      <c r="A124" s="38" t="s">
        <v>555</v>
      </c>
      <c r="B124" s="45">
        <v>45048</v>
      </c>
      <c r="C124" s="38">
        <v>134470</v>
      </c>
      <c r="D124" s="38">
        <v>869</v>
      </c>
      <c r="E124" s="38" t="s">
        <v>615</v>
      </c>
      <c r="F124" s="45">
        <v>45002</v>
      </c>
      <c r="G124" s="38">
        <v>146660</v>
      </c>
      <c r="H124" s="38">
        <v>882</v>
      </c>
      <c r="J124" s="45"/>
      <c r="V124" s="14"/>
      <c r="AF124" s="14" t="str">
        <f t="shared" si="17"/>
        <v/>
      </c>
      <c r="AG124" t="str">
        <f t="shared" si="18"/>
        <v/>
      </c>
      <c r="AH124" t="str">
        <f t="shared" si="19"/>
        <v/>
      </c>
      <c r="AI124" t="str">
        <f t="shared" si="20"/>
        <v/>
      </c>
      <c r="AJ124" t="str">
        <f t="shared" si="21"/>
        <v/>
      </c>
      <c r="AK124" t="str">
        <f t="shared" si="22"/>
        <v/>
      </c>
      <c r="AL124" t="str">
        <f t="shared" si="23"/>
        <v/>
      </c>
    </row>
    <row r="125" spans="1:38">
      <c r="A125" s="38" t="s">
        <v>615</v>
      </c>
      <c r="B125" s="45">
        <v>45002</v>
      </c>
      <c r="C125" s="38">
        <v>131513</v>
      </c>
      <c r="D125" s="38">
        <v>-2971</v>
      </c>
      <c r="E125" s="38" t="s">
        <v>616</v>
      </c>
      <c r="F125" s="45">
        <v>44993</v>
      </c>
      <c r="G125" s="38">
        <v>146261</v>
      </c>
      <c r="H125" s="38">
        <v>1738</v>
      </c>
      <c r="J125" s="45"/>
      <c r="V125" s="14"/>
      <c r="AF125" s="14" t="str">
        <f t="shared" si="17"/>
        <v/>
      </c>
      <c r="AG125" t="str">
        <f t="shared" si="18"/>
        <v/>
      </c>
      <c r="AH125" t="str">
        <f t="shared" si="19"/>
        <v/>
      </c>
      <c r="AI125" t="str">
        <f t="shared" si="20"/>
        <v/>
      </c>
      <c r="AJ125" t="str">
        <f t="shared" si="21"/>
        <v/>
      </c>
      <c r="AK125" t="str">
        <f t="shared" si="22"/>
        <v/>
      </c>
      <c r="AL125" t="str">
        <f t="shared" si="23"/>
        <v/>
      </c>
    </row>
    <row r="126" spans="1:38">
      <c r="A126" s="38" t="s">
        <v>616</v>
      </c>
      <c r="B126" s="45">
        <v>44993</v>
      </c>
      <c r="C126" s="38" t="s">
        <v>551</v>
      </c>
      <c r="D126" s="38" t="s">
        <v>551</v>
      </c>
      <c r="E126" s="38" t="s">
        <v>623</v>
      </c>
      <c r="F126" s="45">
        <v>44960</v>
      </c>
      <c r="G126" s="38" t="s">
        <v>551</v>
      </c>
      <c r="H126" s="38" t="s">
        <v>551</v>
      </c>
      <c r="J126" s="45"/>
      <c r="V126" s="14"/>
      <c r="AF126" s="14" t="str">
        <f t="shared" si="17"/>
        <v/>
      </c>
      <c r="AG126" t="str">
        <f t="shared" si="18"/>
        <v/>
      </c>
      <c r="AH126" t="str">
        <f t="shared" si="19"/>
        <v/>
      </c>
      <c r="AI126" t="str">
        <f t="shared" si="20"/>
        <v/>
      </c>
      <c r="AJ126" t="str">
        <f t="shared" si="21"/>
        <v/>
      </c>
      <c r="AK126" t="str">
        <f t="shared" si="22"/>
        <v/>
      </c>
      <c r="AL126" t="str">
        <f t="shared" si="23"/>
        <v/>
      </c>
    </row>
    <row r="127" spans="1:38">
      <c r="A127" s="38" t="s">
        <v>629</v>
      </c>
      <c r="B127" s="45">
        <v>44960</v>
      </c>
      <c r="C127" s="38">
        <v>132039</v>
      </c>
      <c r="D127" s="38">
        <v>-4482</v>
      </c>
      <c r="E127" s="38" t="s">
        <v>555</v>
      </c>
      <c r="F127" s="45">
        <v>44960</v>
      </c>
      <c r="G127" s="38">
        <v>145135</v>
      </c>
      <c r="H127" s="38">
        <v>-6020</v>
      </c>
      <c r="J127" s="45"/>
      <c r="M127" s="65"/>
      <c r="V127" s="14"/>
      <c r="AF127" s="14" t="str">
        <f t="shared" si="17"/>
        <v/>
      </c>
      <c r="AG127" t="str">
        <f t="shared" si="18"/>
        <v/>
      </c>
      <c r="AH127" t="str">
        <f t="shared" si="19"/>
        <v/>
      </c>
      <c r="AI127" t="str">
        <f t="shared" si="20"/>
        <v/>
      </c>
      <c r="AJ127" t="str">
        <f t="shared" si="21"/>
        <v/>
      </c>
      <c r="AK127" t="str">
        <f t="shared" si="22"/>
        <v/>
      </c>
      <c r="AL127" t="str">
        <f t="shared" si="23"/>
        <v/>
      </c>
    </row>
    <row r="128" spans="1:38">
      <c r="A128" s="38" t="s">
        <v>623</v>
      </c>
      <c r="B128" s="45">
        <v>44960</v>
      </c>
      <c r="C128" s="38">
        <v>132418</v>
      </c>
      <c r="D128" s="38">
        <v>-561</v>
      </c>
      <c r="E128" s="38" t="s">
        <v>584</v>
      </c>
      <c r="F128" s="45">
        <v>44872</v>
      </c>
      <c r="G128" s="38">
        <v>142710</v>
      </c>
      <c r="H128" s="38">
        <v>1577</v>
      </c>
      <c r="J128" s="45"/>
      <c r="M128" s="65"/>
      <c r="V128" s="14"/>
      <c r="AF128" s="14" t="str">
        <f t="shared" si="17"/>
        <v/>
      </c>
      <c r="AG128" t="str">
        <f t="shared" si="18"/>
        <v/>
      </c>
      <c r="AH128" t="str">
        <f t="shared" si="19"/>
        <v/>
      </c>
      <c r="AI128" t="str">
        <f t="shared" si="20"/>
        <v/>
      </c>
      <c r="AJ128" t="str">
        <f t="shared" si="21"/>
        <v/>
      </c>
      <c r="AK128" t="str">
        <f t="shared" si="22"/>
        <v/>
      </c>
      <c r="AL128" t="str">
        <f t="shared" si="23"/>
        <v/>
      </c>
    </row>
    <row r="129" spans="1:38">
      <c r="A129" s="38" t="s">
        <v>633</v>
      </c>
      <c r="B129" s="45">
        <v>44873</v>
      </c>
      <c r="C129" s="38">
        <v>129134</v>
      </c>
      <c r="D129" s="38">
        <v>-5643</v>
      </c>
      <c r="E129" s="38" t="s">
        <v>630</v>
      </c>
      <c r="F129" s="45">
        <v>44865</v>
      </c>
      <c r="G129" s="38">
        <v>139648</v>
      </c>
      <c r="H129" s="38">
        <v>-8412</v>
      </c>
      <c r="J129" s="45"/>
      <c r="V129" s="14"/>
      <c r="AF129" s="14" t="str">
        <f t="shared" si="17"/>
        <v/>
      </c>
      <c r="AG129" t="str">
        <f t="shared" si="18"/>
        <v/>
      </c>
      <c r="AH129" t="str">
        <f t="shared" si="19"/>
        <v/>
      </c>
      <c r="AI129" t="str">
        <f t="shared" si="20"/>
        <v/>
      </c>
      <c r="AJ129" t="str">
        <f t="shared" si="21"/>
        <v/>
      </c>
      <c r="AK129" t="str">
        <f t="shared" si="22"/>
        <v/>
      </c>
      <c r="AL129" t="str">
        <f t="shared" si="23"/>
        <v/>
      </c>
    </row>
    <row r="130" spans="1:38">
      <c r="A130" s="38" t="s">
        <v>584</v>
      </c>
      <c r="B130" s="45">
        <v>44872</v>
      </c>
      <c r="C130" s="38" t="s">
        <v>551</v>
      </c>
      <c r="D130" s="38" t="s">
        <v>551</v>
      </c>
      <c r="E130" s="38" t="s">
        <v>631</v>
      </c>
      <c r="F130" s="45">
        <v>44774</v>
      </c>
      <c r="G130" s="38" t="s">
        <v>551</v>
      </c>
      <c r="H130" s="38" t="s">
        <v>551</v>
      </c>
      <c r="J130" s="45"/>
      <c r="V130" s="14"/>
      <c r="AF130" s="14" t="str">
        <f t="shared" si="17"/>
        <v/>
      </c>
      <c r="AG130" t="str">
        <f t="shared" si="18"/>
        <v/>
      </c>
      <c r="AH130" t="str">
        <f t="shared" si="19"/>
        <v/>
      </c>
      <c r="AI130" t="str">
        <f t="shared" si="20"/>
        <v/>
      </c>
      <c r="AJ130" t="str">
        <f t="shared" si="21"/>
        <v/>
      </c>
      <c r="AK130" t="str">
        <f t="shared" si="22"/>
        <v/>
      </c>
      <c r="AL130" t="str">
        <f t="shared" si="23"/>
        <v/>
      </c>
    </row>
    <row r="131" spans="1:38">
      <c r="A131" s="38" t="s">
        <v>630</v>
      </c>
      <c r="B131" s="45">
        <v>44865</v>
      </c>
      <c r="C131" s="38">
        <v>129848</v>
      </c>
      <c r="D131" s="38">
        <v>-4734</v>
      </c>
      <c r="F131" s="45"/>
      <c r="G131" s="38">
        <v>141958</v>
      </c>
      <c r="H131" s="38">
        <v>-3699</v>
      </c>
      <c r="V131" s="14"/>
      <c r="AF131" s="14" t="str">
        <f t="shared" si="17"/>
        <v/>
      </c>
      <c r="AG131" t="str">
        <f t="shared" si="18"/>
        <v/>
      </c>
      <c r="AH131" t="str">
        <f t="shared" si="19"/>
        <v/>
      </c>
      <c r="AI131" t="str">
        <f t="shared" si="20"/>
        <v/>
      </c>
      <c r="AJ131" t="str">
        <f t="shared" si="21"/>
        <v/>
      </c>
      <c r="AK131" t="str">
        <f t="shared" si="22"/>
        <v/>
      </c>
      <c r="AL131" t="str">
        <f t="shared" si="23"/>
        <v/>
      </c>
    </row>
    <row r="132" spans="1:38">
      <c r="A132" s="38" t="s">
        <v>631</v>
      </c>
      <c r="B132" s="45">
        <v>44774</v>
      </c>
      <c r="C132" s="38">
        <v>131197</v>
      </c>
      <c r="D132" s="38">
        <v>-1168</v>
      </c>
      <c r="F132" s="45"/>
      <c r="G132" s="38">
        <v>143841</v>
      </c>
      <c r="H132" s="38">
        <v>-1185</v>
      </c>
      <c r="M132" s="45"/>
      <c r="V132" s="14"/>
      <c r="AF132" s="14" t="str">
        <f t="shared" ref="AF132:AF195" si="26">IF($V132="", "", $V132)</f>
        <v/>
      </c>
      <c r="AG132" t="str">
        <f t="shared" ref="AG132:AG195" si="27">IF($X132&lt;0, "NA", IF(ISERROR($W132/$X132), "", $W132/$X132))</f>
        <v/>
      </c>
      <c r="AH132" t="str">
        <f t="shared" ref="AH132:AH195" si="28">IF($Y132&lt;0, "NA", IF(ISERROR($W132/$Y132), "", $W132/$Y132))</f>
        <v/>
      </c>
      <c r="AI132" t="str">
        <f t="shared" ref="AI132:AI195" si="29">IF($Z132&lt;0, "NA", IF(ISERROR($W132/$Z132), "", $W132/$Z132))</f>
        <v/>
      </c>
      <c r="AJ132" t="str">
        <f t="shared" ref="AJ132:AJ195" si="30">IF($AB132&lt;0, "NA", IF(ISERROR($AA132/$AB132), "", $AA132/$AB132))</f>
        <v/>
      </c>
      <c r="AK132" t="str">
        <f t="shared" ref="AK132:AK195" si="31">IF($AC132&lt;0, "NA", IF(ISERROR($AA132/$AC132), "", $AA132/$AC132))</f>
        <v/>
      </c>
      <c r="AL132" t="str">
        <f t="shared" ref="AL132:AL195" si="32">IF($AD132&lt;0, "NA", IF(ISERROR($AA132/$AD132), "", $AA132/$AD132))</f>
        <v/>
      </c>
    </row>
    <row r="133" spans="1:38">
      <c r="B133" s="45"/>
      <c r="C133" s="38" t="s">
        <v>551</v>
      </c>
      <c r="D133" s="38" t="s">
        <v>551</v>
      </c>
      <c r="F133" s="45"/>
      <c r="G133" s="38" t="s">
        <v>551</v>
      </c>
      <c r="H133" s="38" t="s">
        <v>551</v>
      </c>
      <c r="M133" s="45"/>
      <c r="V133" s="14"/>
      <c r="AF133" s="14" t="str">
        <f t="shared" si="26"/>
        <v/>
      </c>
      <c r="AG133" t="str">
        <f t="shared" si="27"/>
        <v/>
      </c>
      <c r="AH133" t="str">
        <f t="shared" si="28"/>
        <v/>
      </c>
      <c r="AI133" t="str">
        <f t="shared" si="29"/>
        <v/>
      </c>
      <c r="AJ133" t="str">
        <f t="shared" si="30"/>
        <v/>
      </c>
      <c r="AK133" t="str">
        <f t="shared" si="31"/>
        <v/>
      </c>
      <c r="AL133" t="str">
        <f t="shared" si="32"/>
        <v/>
      </c>
    </row>
    <row r="134" spans="1:38">
      <c r="B134" s="45"/>
      <c r="C134" s="38" t="s">
        <v>551</v>
      </c>
      <c r="D134" s="38" t="s">
        <v>551</v>
      </c>
      <c r="F134" s="45"/>
      <c r="G134" s="38" t="s">
        <v>551</v>
      </c>
      <c r="H134" s="38" t="s">
        <v>551</v>
      </c>
      <c r="M134" s="45"/>
      <c r="V134" s="14"/>
      <c r="AF134" s="14" t="str">
        <f t="shared" si="26"/>
        <v/>
      </c>
      <c r="AG134" t="str">
        <f t="shared" si="27"/>
        <v/>
      </c>
      <c r="AH134" t="str">
        <f t="shared" si="28"/>
        <v/>
      </c>
      <c r="AI134" t="str">
        <f t="shared" si="29"/>
        <v/>
      </c>
      <c r="AJ134" t="str">
        <f t="shared" si="30"/>
        <v/>
      </c>
      <c r="AK134" t="str">
        <f t="shared" si="31"/>
        <v/>
      </c>
      <c r="AL134" t="str">
        <f t="shared" si="32"/>
        <v/>
      </c>
    </row>
    <row r="135" spans="1:38">
      <c r="B135" s="45"/>
      <c r="C135" s="38">
        <v>133472</v>
      </c>
      <c r="D135" s="38" t="s">
        <v>559</v>
      </c>
      <c r="F135" s="45"/>
      <c r="G135" s="38">
        <v>145673</v>
      </c>
      <c r="H135" s="38" t="s">
        <v>559</v>
      </c>
      <c r="M135" s="45"/>
      <c r="V135" s="14"/>
      <c r="AF135" s="14" t="str">
        <f t="shared" si="26"/>
        <v/>
      </c>
      <c r="AG135" t="str">
        <f t="shared" si="27"/>
        <v/>
      </c>
      <c r="AH135" t="str">
        <f t="shared" si="28"/>
        <v/>
      </c>
      <c r="AI135" t="str">
        <f t="shared" si="29"/>
        <v/>
      </c>
      <c r="AJ135" t="str">
        <f t="shared" si="30"/>
        <v/>
      </c>
      <c r="AK135" t="str">
        <f t="shared" si="31"/>
        <v/>
      </c>
      <c r="AL135" t="str">
        <f t="shared" si="32"/>
        <v/>
      </c>
    </row>
    <row r="136" spans="1:38">
      <c r="B136" s="45"/>
      <c r="C136" s="38">
        <v>133528</v>
      </c>
      <c r="D136" s="38" t="s">
        <v>559</v>
      </c>
      <c r="F136" s="45"/>
      <c r="G136" s="38">
        <v>146041</v>
      </c>
      <c r="H136" s="38" t="s">
        <v>559</v>
      </c>
      <c r="M136" s="45"/>
      <c r="V136" s="14"/>
      <c r="AF136" s="14" t="str">
        <f t="shared" si="26"/>
        <v/>
      </c>
      <c r="AG136" t="str">
        <f t="shared" si="27"/>
        <v/>
      </c>
      <c r="AH136" t="str">
        <f t="shared" si="28"/>
        <v/>
      </c>
      <c r="AI136" t="str">
        <f t="shared" si="29"/>
        <v/>
      </c>
      <c r="AJ136" t="str">
        <f t="shared" si="30"/>
        <v/>
      </c>
      <c r="AK136" t="str">
        <f t="shared" si="31"/>
        <v/>
      </c>
      <c r="AL136" t="str">
        <f t="shared" si="32"/>
        <v/>
      </c>
    </row>
    <row r="137" spans="1:38">
      <c r="B137" s="45"/>
      <c r="F137" s="45"/>
      <c r="M137" s="45"/>
      <c r="V137" s="14"/>
      <c r="AF137" s="14" t="str">
        <f t="shared" si="26"/>
        <v/>
      </c>
      <c r="AG137" t="str">
        <f t="shared" si="27"/>
        <v/>
      </c>
      <c r="AH137" t="str">
        <f t="shared" si="28"/>
        <v/>
      </c>
      <c r="AI137" t="str">
        <f t="shared" si="29"/>
        <v/>
      </c>
      <c r="AJ137" t="str">
        <f t="shared" si="30"/>
        <v/>
      </c>
      <c r="AK137" t="str">
        <f t="shared" si="31"/>
        <v/>
      </c>
      <c r="AL137" t="str">
        <f t="shared" si="32"/>
        <v/>
      </c>
    </row>
    <row r="138" spans="1:38">
      <c r="B138" s="45"/>
      <c r="F138" s="45"/>
      <c r="M138" s="45"/>
      <c r="V138" s="14"/>
      <c r="AF138" s="14" t="str">
        <f t="shared" si="26"/>
        <v/>
      </c>
      <c r="AG138" t="str">
        <f t="shared" si="27"/>
        <v/>
      </c>
      <c r="AH138" t="str">
        <f t="shared" si="28"/>
        <v/>
      </c>
      <c r="AI138" t="str">
        <f t="shared" si="29"/>
        <v/>
      </c>
      <c r="AJ138" t="str">
        <f t="shared" si="30"/>
        <v/>
      </c>
      <c r="AK138" t="str">
        <f t="shared" si="31"/>
        <v/>
      </c>
      <c r="AL138" t="str">
        <f t="shared" si="32"/>
        <v/>
      </c>
    </row>
    <row r="139" spans="1:38">
      <c r="B139" s="45"/>
      <c r="F139" s="45"/>
      <c r="M139" s="45"/>
      <c r="V139" s="14"/>
      <c r="AF139" s="14" t="str">
        <f t="shared" si="26"/>
        <v/>
      </c>
      <c r="AG139" t="str">
        <f t="shared" si="27"/>
        <v/>
      </c>
      <c r="AH139" t="str">
        <f t="shared" si="28"/>
        <v/>
      </c>
      <c r="AI139" t="str">
        <f t="shared" si="29"/>
        <v/>
      </c>
      <c r="AJ139" t="str">
        <f t="shared" si="30"/>
        <v/>
      </c>
      <c r="AK139" t="str">
        <f t="shared" si="31"/>
        <v/>
      </c>
      <c r="AL139" t="str">
        <f t="shared" si="32"/>
        <v/>
      </c>
    </row>
    <row r="140" spans="1:38">
      <c r="B140" s="45"/>
      <c r="F140" s="45"/>
      <c r="M140" s="45"/>
      <c r="V140" s="14"/>
      <c r="AF140" s="14" t="str">
        <f t="shared" si="26"/>
        <v/>
      </c>
      <c r="AG140" t="str">
        <f t="shared" si="27"/>
        <v/>
      </c>
      <c r="AH140" t="str">
        <f t="shared" si="28"/>
        <v/>
      </c>
      <c r="AI140" t="str">
        <f t="shared" si="29"/>
        <v/>
      </c>
      <c r="AJ140" t="str">
        <f t="shared" si="30"/>
        <v/>
      </c>
      <c r="AK140" t="str">
        <f t="shared" si="31"/>
        <v/>
      </c>
      <c r="AL140" t="str">
        <f t="shared" si="32"/>
        <v/>
      </c>
    </row>
    <row r="141" spans="1:38">
      <c r="B141" s="45"/>
      <c r="F141" s="45"/>
      <c r="M141" s="45"/>
      <c r="V141" s="14"/>
      <c r="AF141" s="14" t="str">
        <f t="shared" si="26"/>
        <v/>
      </c>
      <c r="AG141" t="str">
        <f t="shared" si="27"/>
        <v/>
      </c>
      <c r="AH141" t="str">
        <f t="shared" si="28"/>
        <v/>
      </c>
      <c r="AI141" t="str">
        <f t="shared" si="29"/>
        <v/>
      </c>
      <c r="AJ141" t="str">
        <f t="shared" si="30"/>
        <v/>
      </c>
      <c r="AK141" t="str">
        <f t="shared" si="31"/>
        <v/>
      </c>
      <c r="AL141" t="str">
        <f t="shared" si="32"/>
        <v/>
      </c>
    </row>
    <row r="142" spans="1:38">
      <c r="B142" s="45"/>
      <c r="F142" s="45"/>
      <c r="M142" s="45"/>
      <c r="V142" s="14"/>
      <c r="AF142" s="14" t="str">
        <f t="shared" si="26"/>
        <v/>
      </c>
      <c r="AG142" t="str">
        <f t="shared" si="27"/>
        <v/>
      </c>
      <c r="AH142" t="str">
        <f t="shared" si="28"/>
        <v/>
      </c>
      <c r="AI142" t="str">
        <f t="shared" si="29"/>
        <v/>
      </c>
      <c r="AJ142" t="str">
        <f t="shared" si="30"/>
        <v/>
      </c>
      <c r="AK142" t="str">
        <f t="shared" si="31"/>
        <v/>
      </c>
      <c r="AL142" t="str">
        <f t="shared" si="32"/>
        <v/>
      </c>
    </row>
    <row r="143" spans="1:38">
      <c r="B143" s="45"/>
      <c r="F143" s="45"/>
      <c r="M143" s="45"/>
      <c r="V143" s="14"/>
      <c r="AF143" s="14" t="str">
        <f t="shared" si="26"/>
        <v/>
      </c>
      <c r="AG143" t="str">
        <f t="shared" si="27"/>
        <v/>
      </c>
      <c r="AH143" t="str">
        <f t="shared" si="28"/>
        <v/>
      </c>
      <c r="AI143" t="str">
        <f t="shared" si="29"/>
        <v/>
      </c>
      <c r="AJ143" t="str">
        <f t="shared" si="30"/>
        <v/>
      </c>
      <c r="AK143" t="str">
        <f t="shared" si="31"/>
        <v/>
      </c>
      <c r="AL143" t="str">
        <f t="shared" si="32"/>
        <v/>
      </c>
    </row>
    <row r="144" spans="1:38">
      <c r="B144" s="45"/>
      <c r="F144" s="45"/>
      <c r="M144" s="45"/>
      <c r="V144" s="14"/>
      <c r="AF144" s="14" t="str">
        <f t="shared" si="26"/>
        <v/>
      </c>
      <c r="AG144" t="str">
        <f t="shared" si="27"/>
        <v/>
      </c>
      <c r="AH144" t="str">
        <f t="shared" si="28"/>
        <v/>
      </c>
      <c r="AI144" t="str">
        <f t="shared" si="29"/>
        <v/>
      </c>
      <c r="AJ144" t="str">
        <f t="shared" si="30"/>
        <v/>
      </c>
      <c r="AK144" t="str">
        <f t="shared" si="31"/>
        <v/>
      </c>
      <c r="AL144" t="str">
        <f t="shared" si="32"/>
        <v/>
      </c>
    </row>
    <row r="145" spans="2:38">
      <c r="B145" s="45"/>
      <c r="F145" s="45"/>
      <c r="M145" s="45"/>
      <c r="V145" s="14"/>
      <c r="AF145" s="14" t="str">
        <f t="shared" si="26"/>
        <v/>
      </c>
      <c r="AG145" t="str">
        <f t="shared" si="27"/>
        <v/>
      </c>
      <c r="AH145" t="str">
        <f t="shared" si="28"/>
        <v/>
      </c>
      <c r="AI145" t="str">
        <f t="shared" si="29"/>
        <v/>
      </c>
      <c r="AJ145" t="str">
        <f t="shared" si="30"/>
        <v/>
      </c>
      <c r="AK145" t="str">
        <f t="shared" si="31"/>
        <v/>
      </c>
      <c r="AL145" t="str">
        <f t="shared" si="32"/>
        <v/>
      </c>
    </row>
    <row r="146" spans="2:38">
      <c r="B146" s="45"/>
      <c r="F146" s="45"/>
      <c r="M146" s="45"/>
      <c r="V146" s="14"/>
      <c r="AF146" s="14" t="str">
        <f t="shared" si="26"/>
        <v/>
      </c>
      <c r="AG146" t="str">
        <f t="shared" si="27"/>
        <v/>
      </c>
      <c r="AH146" t="str">
        <f t="shared" si="28"/>
        <v/>
      </c>
      <c r="AI146" t="str">
        <f t="shared" si="29"/>
        <v/>
      </c>
      <c r="AJ146" t="str">
        <f t="shared" si="30"/>
        <v/>
      </c>
      <c r="AK146" t="str">
        <f t="shared" si="31"/>
        <v/>
      </c>
      <c r="AL146" t="str">
        <f t="shared" si="32"/>
        <v/>
      </c>
    </row>
    <row r="147" spans="2:38">
      <c r="B147" s="45"/>
      <c r="F147" s="45"/>
      <c r="M147" s="45"/>
      <c r="V147" s="14"/>
      <c r="AF147" s="14" t="str">
        <f t="shared" si="26"/>
        <v/>
      </c>
      <c r="AG147" t="str">
        <f t="shared" si="27"/>
        <v/>
      </c>
      <c r="AH147" t="str">
        <f t="shared" si="28"/>
        <v/>
      </c>
      <c r="AI147" t="str">
        <f t="shared" si="29"/>
        <v/>
      </c>
      <c r="AJ147" t="str">
        <f t="shared" si="30"/>
        <v/>
      </c>
      <c r="AK147" t="str">
        <f t="shared" si="31"/>
        <v/>
      </c>
      <c r="AL147" t="str">
        <f t="shared" si="32"/>
        <v/>
      </c>
    </row>
    <row r="148" spans="2:38">
      <c r="B148" s="45"/>
      <c r="F148" s="45"/>
      <c r="M148" s="45"/>
      <c r="V148" s="14"/>
      <c r="AF148" s="14" t="str">
        <f t="shared" si="26"/>
        <v/>
      </c>
      <c r="AG148" t="str">
        <f t="shared" si="27"/>
        <v/>
      </c>
      <c r="AH148" t="str">
        <f t="shared" si="28"/>
        <v/>
      </c>
      <c r="AI148" t="str">
        <f t="shared" si="29"/>
        <v/>
      </c>
      <c r="AJ148" t="str">
        <f t="shared" si="30"/>
        <v/>
      </c>
      <c r="AK148" t="str">
        <f t="shared" si="31"/>
        <v/>
      </c>
      <c r="AL148" t="str">
        <f t="shared" si="32"/>
        <v/>
      </c>
    </row>
    <row r="149" spans="2:38">
      <c r="B149" s="45"/>
      <c r="F149" s="45"/>
      <c r="M149" s="45"/>
      <c r="V149" s="14"/>
      <c r="AF149" s="14" t="str">
        <f t="shared" si="26"/>
        <v/>
      </c>
      <c r="AG149" t="str">
        <f t="shared" si="27"/>
        <v/>
      </c>
      <c r="AH149" t="str">
        <f t="shared" si="28"/>
        <v/>
      </c>
      <c r="AI149" t="str">
        <f t="shared" si="29"/>
        <v/>
      </c>
      <c r="AJ149" t="str">
        <f t="shared" si="30"/>
        <v/>
      </c>
      <c r="AK149" t="str">
        <f t="shared" si="31"/>
        <v/>
      </c>
      <c r="AL149" t="str">
        <f t="shared" si="32"/>
        <v/>
      </c>
    </row>
    <row r="150" spans="2:38">
      <c r="B150" s="45"/>
      <c r="F150" s="45"/>
      <c r="M150" s="45"/>
      <c r="V150" s="14"/>
      <c r="AF150" s="14" t="str">
        <f t="shared" si="26"/>
        <v/>
      </c>
      <c r="AG150" t="str">
        <f t="shared" si="27"/>
        <v/>
      </c>
      <c r="AH150" t="str">
        <f t="shared" si="28"/>
        <v/>
      </c>
      <c r="AI150" t="str">
        <f t="shared" si="29"/>
        <v/>
      </c>
      <c r="AJ150" t="str">
        <f t="shared" si="30"/>
        <v/>
      </c>
      <c r="AK150" t="str">
        <f t="shared" si="31"/>
        <v/>
      </c>
      <c r="AL150" t="str">
        <f t="shared" si="32"/>
        <v/>
      </c>
    </row>
    <row r="151" spans="2:38">
      <c r="B151" s="45"/>
      <c r="F151" s="45"/>
      <c r="M151" s="45"/>
      <c r="V151" s="14"/>
      <c r="AF151" s="14" t="str">
        <f t="shared" si="26"/>
        <v/>
      </c>
      <c r="AG151" t="str">
        <f t="shared" si="27"/>
        <v/>
      </c>
      <c r="AH151" t="str">
        <f t="shared" si="28"/>
        <v/>
      </c>
      <c r="AI151" t="str">
        <f t="shared" si="29"/>
        <v/>
      </c>
      <c r="AJ151" t="str">
        <f t="shared" si="30"/>
        <v/>
      </c>
      <c r="AK151" t="str">
        <f t="shared" si="31"/>
        <v/>
      </c>
      <c r="AL151" t="str">
        <f t="shared" si="32"/>
        <v/>
      </c>
    </row>
    <row r="152" spans="2:38">
      <c r="B152" s="45"/>
      <c r="F152" s="45"/>
      <c r="M152" s="45"/>
      <c r="V152" s="14"/>
      <c r="AF152" s="14" t="str">
        <f t="shared" si="26"/>
        <v/>
      </c>
      <c r="AG152" t="str">
        <f t="shared" si="27"/>
        <v/>
      </c>
      <c r="AH152" t="str">
        <f t="shared" si="28"/>
        <v/>
      </c>
      <c r="AI152" t="str">
        <f t="shared" si="29"/>
        <v/>
      </c>
      <c r="AJ152" t="str">
        <f t="shared" si="30"/>
        <v/>
      </c>
      <c r="AK152" t="str">
        <f t="shared" si="31"/>
        <v/>
      </c>
      <c r="AL152" t="str">
        <f t="shared" si="32"/>
        <v/>
      </c>
    </row>
    <row r="153" spans="2:38">
      <c r="B153" s="45"/>
      <c r="M153" s="45"/>
      <c r="V153" s="14"/>
      <c r="AF153" s="14" t="str">
        <f t="shared" si="26"/>
        <v/>
      </c>
      <c r="AG153" t="str">
        <f t="shared" si="27"/>
        <v/>
      </c>
      <c r="AH153" t="str">
        <f t="shared" si="28"/>
        <v/>
      </c>
      <c r="AI153" t="str">
        <f t="shared" si="29"/>
        <v/>
      </c>
      <c r="AJ153" t="str">
        <f t="shared" si="30"/>
        <v/>
      </c>
      <c r="AK153" t="str">
        <f t="shared" si="31"/>
        <v/>
      </c>
      <c r="AL153" t="str">
        <f t="shared" si="32"/>
        <v/>
      </c>
    </row>
    <row r="154" spans="2:38">
      <c r="B154" s="45"/>
      <c r="M154" s="45"/>
      <c r="V154" s="14"/>
      <c r="AF154" s="14" t="str">
        <f t="shared" si="26"/>
        <v/>
      </c>
      <c r="AG154" t="str">
        <f t="shared" si="27"/>
        <v/>
      </c>
      <c r="AH154" t="str">
        <f t="shared" si="28"/>
        <v/>
      </c>
      <c r="AI154" t="str">
        <f t="shared" si="29"/>
        <v/>
      </c>
      <c r="AJ154" t="str">
        <f t="shared" si="30"/>
        <v/>
      </c>
      <c r="AK154" t="str">
        <f t="shared" si="31"/>
        <v/>
      </c>
      <c r="AL154" t="str">
        <f t="shared" si="32"/>
        <v/>
      </c>
    </row>
    <row r="155" spans="2:38">
      <c r="B155" s="45"/>
      <c r="M155" s="45"/>
      <c r="V155" s="14"/>
      <c r="AF155" s="14" t="str">
        <f t="shared" si="26"/>
        <v/>
      </c>
      <c r="AG155" t="str">
        <f t="shared" si="27"/>
        <v/>
      </c>
      <c r="AH155" t="str">
        <f t="shared" si="28"/>
        <v/>
      </c>
      <c r="AI155" t="str">
        <f t="shared" si="29"/>
        <v/>
      </c>
      <c r="AJ155" t="str">
        <f t="shared" si="30"/>
        <v/>
      </c>
      <c r="AK155" t="str">
        <f t="shared" si="31"/>
        <v/>
      </c>
      <c r="AL155" t="str">
        <f t="shared" si="32"/>
        <v/>
      </c>
    </row>
    <row r="156" spans="2:38">
      <c r="M156" s="45"/>
      <c r="V156" s="14"/>
      <c r="AF156" s="14" t="str">
        <f t="shared" si="26"/>
        <v/>
      </c>
      <c r="AG156" t="str">
        <f t="shared" si="27"/>
        <v/>
      </c>
      <c r="AH156" t="str">
        <f t="shared" si="28"/>
        <v/>
      </c>
      <c r="AI156" t="str">
        <f t="shared" si="29"/>
        <v/>
      </c>
      <c r="AJ156" t="str">
        <f t="shared" si="30"/>
        <v/>
      </c>
      <c r="AK156" t="str">
        <f t="shared" si="31"/>
        <v/>
      </c>
      <c r="AL156" t="str">
        <f t="shared" si="32"/>
        <v/>
      </c>
    </row>
    <row r="157" spans="2:38">
      <c r="M157" s="45"/>
      <c r="V157" s="14"/>
      <c r="AF157" s="14" t="str">
        <f t="shared" si="26"/>
        <v/>
      </c>
      <c r="AG157" t="str">
        <f t="shared" si="27"/>
        <v/>
      </c>
      <c r="AH157" t="str">
        <f t="shared" si="28"/>
        <v/>
      </c>
      <c r="AI157" t="str">
        <f t="shared" si="29"/>
        <v/>
      </c>
      <c r="AJ157" t="str">
        <f t="shared" si="30"/>
        <v/>
      </c>
      <c r="AK157" t="str">
        <f t="shared" si="31"/>
        <v/>
      </c>
      <c r="AL157" t="str">
        <f t="shared" si="32"/>
        <v/>
      </c>
    </row>
    <row r="158" spans="2:38">
      <c r="M158" s="45"/>
      <c r="V158" s="14"/>
      <c r="AF158" s="14" t="str">
        <f t="shared" si="26"/>
        <v/>
      </c>
      <c r="AG158" t="str">
        <f t="shared" si="27"/>
        <v/>
      </c>
      <c r="AH158" t="str">
        <f t="shared" si="28"/>
        <v/>
      </c>
      <c r="AI158" t="str">
        <f t="shared" si="29"/>
        <v/>
      </c>
      <c r="AJ158" t="str">
        <f t="shared" si="30"/>
        <v/>
      </c>
      <c r="AK158" t="str">
        <f t="shared" si="31"/>
        <v/>
      </c>
      <c r="AL158" t="str">
        <f t="shared" si="32"/>
        <v/>
      </c>
    </row>
    <row r="159" spans="2:38">
      <c r="M159" s="45"/>
      <c r="V159" s="14"/>
      <c r="AF159" s="14" t="str">
        <f t="shared" si="26"/>
        <v/>
      </c>
      <c r="AG159" t="str">
        <f t="shared" si="27"/>
        <v/>
      </c>
      <c r="AH159" t="str">
        <f t="shared" si="28"/>
        <v/>
      </c>
      <c r="AI159" t="str">
        <f t="shared" si="29"/>
        <v/>
      </c>
      <c r="AJ159" t="str">
        <f t="shared" si="30"/>
        <v/>
      </c>
      <c r="AK159" t="str">
        <f t="shared" si="31"/>
        <v/>
      </c>
      <c r="AL159" t="str">
        <f t="shared" si="32"/>
        <v/>
      </c>
    </row>
    <row r="160" spans="2:38">
      <c r="M160" s="45"/>
      <c r="V160" s="14"/>
      <c r="AF160" s="14" t="str">
        <f t="shared" si="26"/>
        <v/>
      </c>
      <c r="AG160" t="str">
        <f t="shared" si="27"/>
        <v/>
      </c>
      <c r="AH160" t="str">
        <f t="shared" si="28"/>
        <v/>
      </c>
      <c r="AI160" t="str">
        <f t="shared" si="29"/>
        <v/>
      </c>
      <c r="AJ160" t="str">
        <f t="shared" si="30"/>
        <v/>
      </c>
      <c r="AK160" t="str">
        <f t="shared" si="31"/>
        <v/>
      </c>
      <c r="AL160" t="str">
        <f t="shared" si="32"/>
        <v/>
      </c>
    </row>
    <row r="161" spans="13:38">
      <c r="M161" s="45"/>
      <c r="V161" s="14"/>
      <c r="AF161" s="14" t="str">
        <f t="shared" si="26"/>
        <v/>
      </c>
      <c r="AG161" t="str">
        <f t="shared" si="27"/>
        <v/>
      </c>
      <c r="AH161" t="str">
        <f t="shared" si="28"/>
        <v/>
      </c>
      <c r="AI161" t="str">
        <f t="shared" si="29"/>
        <v/>
      </c>
      <c r="AJ161" t="str">
        <f t="shared" si="30"/>
        <v/>
      </c>
      <c r="AK161" t="str">
        <f t="shared" si="31"/>
        <v/>
      </c>
      <c r="AL161" t="str">
        <f t="shared" si="32"/>
        <v/>
      </c>
    </row>
    <row r="162" spans="13:38">
      <c r="M162" s="45"/>
      <c r="V162" s="14"/>
      <c r="AF162" s="14" t="str">
        <f t="shared" si="26"/>
        <v/>
      </c>
      <c r="AG162" t="str">
        <f t="shared" si="27"/>
        <v/>
      </c>
      <c r="AH162" t="str">
        <f t="shared" si="28"/>
        <v/>
      </c>
      <c r="AI162" t="str">
        <f t="shared" si="29"/>
        <v/>
      </c>
      <c r="AJ162" t="str">
        <f t="shared" si="30"/>
        <v/>
      </c>
      <c r="AK162" t="str">
        <f t="shared" si="31"/>
        <v/>
      </c>
      <c r="AL162" t="str">
        <f t="shared" si="32"/>
        <v/>
      </c>
    </row>
    <row r="163" spans="13:38">
      <c r="M163" s="45"/>
      <c r="V163" s="14"/>
      <c r="AF163" s="14" t="str">
        <f t="shared" si="26"/>
        <v/>
      </c>
      <c r="AG163" t="str">
        <f t="shared" si="27"/>
        <v/>
      </c>
      <c r="AH163" t="str">
        <f t="shared" si="28"/>
        <v/>
      </c>
      <c r="AI163" t="str">
        <f t="shared" si="29"/>
        <v/>
      </c>
      <c r="AJ163" t="str">
        <f t="shared" si="30"/>
        <v/>
      </c>
      <c r="AK163" t="str">
        <f t="shared" si="31"/>
        <v/>
      </c>
      <c r="AL163" t="str">
        <f t="shared" si="32"/>
        <v/>
      </c>
    </row>
    <row r="164" spans="13:38">
      <c r="M164" s="45"/>
      <c r="V164" s="14"/>
      <c r="AF164" s="14" t="str">
        <f t="shared" si="26"/>
        <v/>
      </c>
      <c r="AG164" t="str">
        <f t="shared" si="27"/>
        <v/>
      </c>
      <c r="AH164" t="str">
        <f t="shared" si="28"/>
        <v/>
      </c>
      <c r="AI164" t="str">
        <f t="shared" si="29"/>
        <v/>
      </c>
      <c r="AJ164" t="str">
        <f t="shared" si="30"/>
        <v/>
      </c>
      <c r="AK164" t="str">
        <f t="shared" si="31"/>
        <v/>
      </c>
      <c r="AL164" t="str">
        <f t="shared" si="32"/>
        <v/>
      </c>
    </row>
    <row r="165" spans="13:38">
      <c r="M165" s="45"/>
      <c r="V165" s="14"/>
      <c r="AF165" s="14" t="str">
        <f t="shared" si="26"/>
        <v/>
      </c>
      <c r="AG165" t="str">
        <f t="shared" si="27"/>
        <v/>
      </c>
      <c r="AH165" t="str">
        <f t="shared" si="28"/>
        <v/>
      </c>
      <c r="AI165" t="str">
        <f t="shared" si="29"/>
        <v/>
      </c>
      <c r="AJ165" t="str">
        <f t="shared" si="30"/>
        <v/>
      </c>
      <c r="AK165" t="str">
        <f t="shared" si="31"/>
        <v/>
      </c>
      <c r="AL165" t="str">
        <f t="shared" si="32"/>
        <v/>
      </c>
    </row>
    <row r="166" spans="13:38">
      <c r="M166" s="45"/>
      <c r="V166" s="14"/>
      <c r="AF166" s="14" t="str">
        <f t="shared" si="26"/>
        <v/>
      </c>
      <c r="AG166" t="str">
        <f t="shared" si="27"/>
        <v/>
      </c>
      <c r="AH166" t="str">
        <f t="shared" si="28"/>
        <v/>
      </c>
      <c r="AI166" t="str">
        <f t="shared" si="29"/>
        <v/>
      </c>
      <c r="AJ166" t="str">
        <f t="shared" si="30"/>
        <v/>
      </c>
      <c r="AK166" t="str">
        <f t="shared" si="31"/>
        <v/>
      </c>
      <c r="AL166" t="str">
        <f t="shared" si="32"/>
        <v/>
      </c>
    </row>
    <row r="167" spans="13:38">
      <c r="M167" s="45"/>
      <c r="V167" s="14"/>
      <c r="AF167" s="14" t="str">
        <f t="shared" si="26"/>
        <v/>
      </c>
      <c r="AG167" t="str">
        <f t="shared" si="27"/>
        <v/>
      </c>
      <c r="AH167" t="str">
        <f t="shared" si="28"/>
        <v/>
      </c>
      <c r="AI167" t="str">
        <f t="shared" si="29"/>
        <v/>
      </c>
      <c r="AJ167" t="str">
        <f t="shared" si="30"/>
        <v/>
      </c>
      <c r="AK167" t="str">
        <f t="shared" si="31"/>
        <v/>
      </c>
      <c r="AL167" t="str">
        <f t="shared" si="32"/>
        <v/>
      </c>
    </row>
    <row r="168" spans="13:38">
      <c r="M168" s="45"/>
      <c r="V168" s="14"/>
      <c r="AF168" s="14" t="str">
        <f t="shared" si="26"/>
        <v/>
      </c>
      <c r="AG168" t="str">
        <f t="shared" si="27"/>
        <v/>
      </c>
      <c r="AH168" t="str">
        <f t="shared" si="28"/>
        <v/>
      </c>
      <c r="AI168" t="str">
        <f t="shared" si="29"/>
        <v/>
      </c>
      <c r="AJ168" t="str">
        <f t="shared" si="30"/>
        <v/>
      </c>
      <c r="AK168" t="str">
        <f t="shared" si="31"/>
        <v/>
      </c>
      <c r="AL168" t="str">
        <f t="shared" si="32"/>
        <v/>
      </c>
    </row>
    <row r="169" spans="13:38">
      <c r="M169" s="45"/>
      <c r="V169" s="14"/>
      <c r="AF169" s="14" t="str">
        <f t="shared" si="26"/>
        <v/>
      </c>
      <c r="AG169" t="str">
        <f t="shared" si="27"/>
        <v/>
      </c>
      <c r="AH169" t="str">
        <f t="shared" si="28"/>
        <v/>
      </c>
      <c r="AI169" t="str">
        <f t="shared" si="29"/>
        <v/>
      </c>
      <c r="AJ169" t="str">
        <f t="shared" si="30"/>
        <v/>
      </c>
      <c r="AK169" t="str">
        <f t="shared" si="31"/>
        <v/>
      </c>
      <c r="AL169" t="str">
        <f t="shared" si="32"/>
        <v/>
      </c>
    </row>
    <row r="170" spans="13:38">
      <c r="M170" s="45"/>
      <c r="V170" s="14"/>
      <c r="AF170" s="14" t="str">
        <f t="shared" si="26"/>
        <v/>
      </c>
      <c r="AG170" t="str">
        <f t="shared" si="27"/>
        <v/>
      </c>
      <c r="AH170" t="str">
        <f t="shared" si="28"/>
        <v/>
      </c>
      <c r="AI170" t="str">
        <f t="shared" si="29"/>
        <v/>
      </c>
      <c r="AJ170" t="str">
        <f t="shared" si="30"/>
        <v/>
      </c>
      <c r="AK170" t="str">
        <f t="shared" si="31"/>
        <v/>
      </c>
      <c r="AL170" t="str">
        <f t="shared" si="32"/>
        <v/>
      </c>
    </row>
    <row r="171" spans="13:38">
      <c r="M171" s="45"/>
      <c r="V171" s="14"/>
      <c r="AF171" s="14" t="str">
        <f t="shared" si="26"/>
        <v/>
      </c>
      <c r="AG171" t="str">
        <f t="shared" si="27"/>
        <v/>
      </c>
      <c r="AH171" t="str">
        <f t="shared" si="28"/>
        <v/>
      </c>
      <c r="AI171" t="str">
        <f t="shared" si="29"/>
        <v/>
      </c>
      <c r="AJ171" t="str">
        <f t="shared" si="30"/>
        <v/>
      </c>
      <c r="AK171" t="str">
        <f t="shared" si="31"/>
        <v/>
      </c>
      <c r="AL171" t="str">
        <f t="shared" si="32"/>
        <v/>
      </c>
    </row>
    <row r="172" spans="13:38">
      <c r="M172" s="45"/>
      <c r="V172" s="14"/>
      <c r="AF172" s="14" t="str">
        <f t="shared" si="26"/>
        <v/>
      </c>
      <c r="AG172" t="str">
        <f t="shared" si="27"/>
        <v/>
      </c>
      <c r="AH172" t="str">
        <f t="shared" si="28"/>
        <v/>
      </c>
      <c r="AI172" t="str">
        <f t="shared" si="29"/>
        <v/>
      </c>
      <c r="AJ172" t="str">
        <f t="shared" si="30"/>
        <v/>
      </c>
      <c r="AK172" t="str">
        <f t="shared" si="31"/>
        <v/>
      </c>
      <c r="AL172" t="str">
        <f t="shared" si="32"/>
        <v/>
      </c>
    </row>
    <row r="173" spans="13:38">
      <c r="M173" s="45"/>
      <c r="V173" s="14"/>
      <c r="AF173" s="14" t="str">
        <f t="shared" si="26"/>
        <v/>
      </c>
      <c r="AG173" t="str">
        <f t="shared" si="27"/>
        <v/>
      </c>
      <c r="AH173" t="str">
        <f t="shared" si="28"/>
        <v/>
      </c>
      <c r="AI173" t="str">
        <f t="shared" si="29"/>
        <v/>
      </c>
      <c r="AJ173" t="str">
        <f t="shared" si="30"/>
        <v/>
      </c>
      <c r="AK173" t="str">
        <f t="shared" si="31"/>
        <v/>
      </c>
      <c r="AL173" t="str">
        <f t="shared" si="32"/>
        <v/>
      </c>
    </row>
    <row r="174" spans="13:38">
      <c r="M174" s="45"/>
      <c r="V174" s="14"/>
      <c r="AF174" s="14" t="str">
        <f t="shared" si="26"/>
        <v/>
      </c>
      <c r="AG174" t="str">
        <f t="shared" si="27"/>
        <v/>
      </c>
      <c r="AH174" t="str">
        <f t="shared" si="28"/>
        <v/>
      </c>
      <c r="AI174" t="str">
        <f t="shared" si="29"/>
        <v/>
      </c>
      <c r="AJ174" t="str">
        <f t="shared" si="30"/>
        <v/>
      </c>
      <c r="AK174" t="str">
        <f t="shared" si="31"/>
        <v/>
      </c>
      <c r="AL174" t="str">
        <f t="shared" si="32"/>
        <v/>
      </c>
    </row>
    <row r="175" spans="13:38">
      <c r="M175" s="45"/>
      <c r="V175" s="14"/>
      <c r="AF175" s="14" t="str">
        <f t="shared" si="26"/>
        <v/>
      </c>
      <c r="AG175" t="str">
        <f t="shared" si="27"/>
        <v/>
      </c>
      <c r="AH175" t="str">
        <f t="shared" si="28"/>
        <v/>
      </c>
      <c r="AI175" t="str">
        <f t="shared" si="29"/>
        <v/>
      </c>
      <c r="AJ175" t="str">
        <f t="shared" si="30"/>
        <v/>
      </c>
      <c r="AK175" t="str">
        <f t="shared" si="31"/>
        <v/>
      </c>
      <c r="AL175" t="str">
        <f t="shared" si="32"/>
        <v/>
      </c>
    </row>
    <row r="176" spans="13:38">
      <c r="M176" s="45"/>
      <c r="V176" s="14"/>
      <c r="AF176" s="14" t="str">
        <f t="shared" si="26"/>
        <v/>
      </c>
      <c r="AG176" t="str">
        <f t="shared" si="27"/>
        <v/>
      </c>
      <c r="AH176" t="str">
        <f t="shared" si="28"/>
        <v/>
      </c>
      <c r="AI176" t="str">
        <f t="shared" si="29"/>
        <v/>
      </c>
      <c r="AJ176" t="str">
        <f t="shared" si="30"/>
        <v/>
      </c>
      <c r="AK176" t="str">
        <f t="shared" si="31"/>
        <v/>
      </c>
      <c r="AL176" t="str">
        <f t="shared" si="32"/>
        <v/>
      </c>
    </row>
    <row r="177" spans="13:38">
      <c r="M177" s="45"/>
      <c r="V177" s="14"/>
      <c r="AF177" s="14" t="str">
        <f t="shared" si="26"/>
        <v/>
      </c>
      <c r="AG177" t="str">
        <f t="shared" si="27"/>
        <v/>
      </c>
      <c r="AH177" t="str">
        <f t="shared" si="28"/>
        <v/>
      </c>
      <c r="AI177" t="str">
        <f t="shared" si="29"/>
        <v/>
      </c>
      <c r="AJ177" t="str">
        <f t="shared" si="30"/>
        <v/>
      </c>
      <c r="AK177" t="str">
        <f t="shared" si="31"/>
        <v/>
      </c>
      <c r="AL177" t="str">
        <f t="shared" si="32"/>
        <v/>
      </c>
    </row>
    <row r="178" spans="13:38">
      <c r="M178" s="45"/>
      <c r="V178" s="14"/>
      <c r="AF178" s="14" t="str">
        <f t="shared" si="26"/>
        <v/>
      </c>
      <c r="AG178" t="str">
        <f t="shared" si="27"/>
        <v/>
      </c>
      <c r="AH178" t="str">
        <f t="shared" si="28"/>
        <v/>
      </c>
      <c r="AI178" t="str">
        <f t="shared" si="29"/>
        <v/>
      </c>
      <c r="AJ178" t="str">
        <f t="shared" si="30"/>
        <v/>
      </c>
      <c r="AK178" t="str">
        <f t="shared" si="31"/>
        <v/>
      </c>
      <c r="AL178" t="str">
        <f t="shared" si="32"/>
        <v/>
      </c>
    </row>
    <row r="179" spans="13:38">
      <c r="M179" s="45"/>
      <c r="V179" s="14"/>
      <c r="AF179" s="14" t="str">
        <f t="shared" si="26"/>
        <v/>
      </c>
      <c r="AG179" t="str">
        <f t="shared" si="27"/>
        <v/>
      </c>
      <c r="AH179" t="str">
        <f t="shared" si="28"/>
        <v/>
      </c>
      <c r="AI179" t="str">
        <f t="shared" si="29"/>
        <v/>
      </c>
      <c r="AJ179" t="str">
        <f t="shared" si="30"/>
        <v/>
      </c>
      <c r="AK179" t="str">
        <f t="shared" si="31"/>
        <v/>
      </c>
      <c r="AL179" t="str">
        <f t="shared" si="32"/>
        <v/>
      </c>
    </row>
    <row r="180" spans="13:38">
      <c r="M180" s="45"/>
      <c r="V180" s="14"/>
      <c r="AF180" s="14" t="str">
        <f t="shared" si="26"/>
        <v/>
      </c>
      <c r="AG180" t="str">
        <f t="shared" si="27"/>
        <v/>
      </c>
      <c r="AH180" t="str">
        <f t="shared" si="28"/>
        <v/>
      </c>
      <c r="AI180" t="str">
        <f t="shared" si="29"/>
        <v/>
      </c>
      <c r="AJ180" t="str">
        <f t="shared" si="30"/>
        <v/>
      </c>
      <c r="AK180" t="str">
        <f t="shared" si="31"/>
        <v/>
      </c>
      <c r="AL180" t="str">
        <f t="shared" si="32"/>
        <v/>
      </c>
    </row>
    <row r="181" spans="13:38">
      <c r="M181" s="45"/>
      <c r="V181" s="14"/>
      <c r="AF181" s="14" t="str">
        <f t="shared" si="26"/>
        <v/>
      </c>
      <c r="AG181" t="str">
        <f t="shared" si="27"/>
        <v/>
      </c>
      <c r="AH181" t="str">
        <f t="shared" si="28"/>
        <v/>
      </c>
      <c r="AI181" t="str">
        <f t="shared" si="29"/>
        <v/>
      </c>
      <c r="AJ181" t="str">
        <f t="shared" si="30"/>
        <v/>
      </c>
      <c r="AK181" t="str">
        <f t="shared" si="31"/>
        <v/>
      </c>
      <c r="AL181" t="str">
        <f t="shared" si="32"/>
        <v/>
      </c>
    </row>
    <row r="182" spans="13:38">
      <c r="M182" s="45"/>
      <c r="V182" s="14"/>
      <c r="AF182" s="14" t="str">
        <f t="shared" si="26"/>
        <v/>
      </c>
      <c r="AG182" t="str">
        <f t="shared" si="27"/>
        <v/>
      </c>
      <c r="AH182" t="str">
        <f t="shared" si="28"/>
        <v/>
      </c>
      <c r="AI182" t="str">
        <f t="shared" si="29"/>
        <v/>
      </c>
      <c r="AJ182" t="str">
        <f t="shared" si="30"/>
        <v/>
      </c>
      <c r="AK182" t="str">
        <f t="shared" si="31"/>
        <v/>
      </c>
      <c r="AL182" t="str">
        <f t="shared" si="32"/>
        <v/>
      </c>
    </row>
    <row r="183" spans="13:38">
      <c r="M183" s="45"/>
      <c r="V183" s="14"/>
      <c r="AF183" s="14" t="str">
        <f t="shared" si="26"/>
        <v/>
      </c>
      <c r="AG183" t="str">
        <f t="shared" si="27"/>
        <v/>
      </c>
      <c r="AH183" t="str">
        <f t="shared" si="28"/>
        <v/>
      </c>
      <c r="AI183" t="str">
        <f t="shared" si="29"/>
        <v/>
      </c>
      <c r="AJ183" t="str">
        <f t="shared" si="30"/>
        <v/>
      </c>
      <c r="AK183" t="str">
        <f t="shared" si="31"/>
        <v/>
      </c>
      <c r="AL183" t="str">
        <f t="shared" si="32"/>
        <v/>
      </c>
    </row>
    <row r="184" spans="13:38">
      <c r="M184" s="45"/>
      <c r="V184" s="14"/>
      <c r="AF184" s="14" t="str">
        <f t="shared" si="26"/>
        <v/>
      </c>
      <c r="AG184" t="str">
        <f t="shared" si="27"/>
        <v/>
      </c>
      <c r="AH184" t="str">
        <f t="shared" si="28"/>
        <v/>
      </c>
      <c r="AI184" t="str">
        <f t="shared" si="29"/>
        <v/>
      </c>
      <c r="AJ184" t="str">
        <f t="shared" si="30"/>
        <v/>
      </c>
      <c r="AK184" t="str">
        <f t="shared" si="31"/>
        <v/>
      </c>
      <c r="AL184" t="str">
        <f t="shared" si="32"/>
        <v/>
      </c>
    </row>
    <row r="185" spans="13:38">
      <c r="M185" s="45"/>
      <c r="V185" s="14"/>
      <c r="AF185" s="14" t="str">
        <f t="shared" si="26"/>
        <v/>
      </c>
      <c r="AG185" t="str">
        <f t="shared" si="27"/>
        <v/>
      </c>
      <c r="AH185" t="str">
        <f t="shared" si="28"/>
        <v/>
      </c>
      <c r="AI185" t="str">
        <f t="shared" si="29"/>
        <v/>
      </c>
      <c r="AJ185" t="str">
        <f t="shared" si="30"/>
        <v/>
      </c>
      <c r="AK185" t="str">
        <f t="shared" si="31"/>
        <v/>
      </c>
      <c r="AL185" t="str">
        <f t="shared" si="32"/>
        <v/>
      </c>
    </row>
    <row r="186" spans="13:38">
      <c r="M186" s="45"/>
      <c r="V186" s="14"/>
      <c r="AF186" s="14" t="str">
        <f t="shared" si="26"/>
        <v/>
      </c>
      <c r="AG186" t="str">
        <f t="shared" si="27"/>
        <v/>
      </c>
      <c r="AH186" t="str">
        <f t="shared" si="28"/>
        <v/>
      </c>
      <c r="AI186" t="str">
        <f t="shared" si="29"/>
        <v/>
      </c>
      <c r="AJ186" t="str">
        <f t="shared" si="30"/>
        <v/>
      </c>
      <c r="AK186" t="str">
        <f t="shared" si="31"/>
        <v/>
      </c>
      <c r="AL186" t="str">
        <f t="shared" si="32"/>
        <v/>
      </c>
    </row>
    <row r="187" spans="13:38">
      <c r="M187" s="45"/>
      <c r="V187" s="14"/>
      <c r="AF187" s="14" t="str">
        <f t="shared" si="26"/>
        <v/>
      </c>
      <c r="AG187" t="str">
        <f t="shared" si="27"/>
        <v/>
      </c>
      <c r="AH187" t="str">
        <f t="shared" si="28"/>
        <v/>
      </c>
      <c r="AI187" t="str">
        <f t="shared" si="29"/>
        <v/>
      </c>
      <c r="AJ187" t="str">
        <f t="shared" si="30"/>
        <v/>
      </c>
      <c r="AK187" t="str">
        <f t="shared" si="31"/>
        <v/>
      </c>
      <c r="AL187" t="str">
        <f t="shared" si="32"/>
        <v/>
      </c>
    </row>
    <row r="188" spans="13:38">
      <c r="M188" s="45"/>
      <c r="V188" s="14"/>
      <c r="AF188" s="14" t="str">
        <f t="shared" si="26"/>
        <v/>
      </c>
      <c r="AG188" t="str">
        <f t="shared" si="27"/>
        <v/>
      </c>
      <c r="AH188" t="str">
        <f t="shared" si="28"/>
        <v/>
      </c>
      <c r="AI188" t="str">
        <f t="shared" si="29"/>
        <v/>
      </c>
      <c r="AJ188" t="str">
        <f t="shared" si="30"/>
        <v/>
      </c>
      <c r="AK188" t="str">
        <f t="shared" si="31"/>
        <v/>
      </c>
      <c r="AL188" t="str">
        <f t="shared" si="32"/>
        <v/>
      </c>
    </row>
    <row r="189" spans="13:38">
      <c r="M189" s="45"/>
      <c r="V189" s="14"/>
      <c r="AF189" s="14" t="str">
        <f t="shared" si="26"/>
        <v/>
      </c>
      <c r="AG189" t="str">
        <f t="shared" si="27"/>
        <v/>
      </c>
      <c r="AH189" t="str">
        <f t="shared" si="28"/>
        <v/>
      </c>
      <c r="AI189" t="str">
        <f t="shared" si="29"/>
        <v/>
      </c>
      <c r="AJ189" t="str">
        <f t="shared" si="30"/>
        <v/>
      </c>
      <c r="AK189" t="str">
        <f t="shared" si="31"/>
        <v/>
      </c>
      <c r="AL189" t="str">
        <f t="shared" si="32"/>
        <v/>
      </c>
    </row>
    <row r="190" spans="13:38">
      <c r="M190" s="45"/>
      <c r="V190" s="14"/>
      <c r="AF190" s="14" t="str">
        <f t="shared" si="26"/>
        <v/>
      </c>
      <c r="AG190" t="str">
        <f t="shared" si="27"/>
        <v/>
      </c>
      <c r="AH190" t="str">
        <f t="shared" si="28"/>
        <v/>
      </c>
      <c r="AI190" t="str">
        <f t="shared" si="29"/>
        <v/>
      </c>
      <c r="AJ190" t="str">
        <f t="shared" si="30"/>
        <v/>
      </c>
      <c r="AK190" t="str">
        <f t="shared" si="31"/>
        <v/>
      </c>
      <c r="AL190" t="str">
        <f t="shared" si="32"/>
        <v/>
      </c>
    </row>
    <row r="191" spans="13:38">
      <c r="M191" s="45"/>
      <c r="V191" s="14"/>
      <c r="AF191" s="14" t="str">
        <f t="shared" si="26"/>
        <v/>
      </c>
      <c r="AG191" t="str">
        <f t="shared" si="27"/>
        <v/>
      </c>
      <c r="AH191" t="str">
        <f t="shared" si="28"/>
        <v/>
      </c>
      <c r="AI191" t="str">
        <f t="shared" si="29"/>
        <v/>
      </c>
      <c r="AJ191" t="str">
        <f t="shared" si="30"/>
        <v/>
      </c>
      <c r="AK191" t="str">
        <f t="shared" si="31"/>
        <v/>
      </c>
      <c r="AL191" t="str">
        <f t="shared" si="32"/>
        <v/>
      </c>
    </row>
    <row r="192" spans="13:38">
      <c r="M192" s="45"/>
      <c r="V192" s="14"/>
      <c r="AF192" s="14" t="str">
        <f t="shared" si="26"/>
        <v/>
      </c>
      <c r="AG192" t="str">
        <f t="shared" si="27"/>
        <v/>
      </c>
      <c r="AH192" t="str">
        <f t="shared" si="28"/>
        <v/>
      </c>
      <c r="AI192" t="str">
        <f t="shared" si="29"/>
        <v/>
      </c>
      <c r="AJ192" t="str">
        <f t="shared" si="30"/>
        <v/>
      </c>
      <c r="AK192" t="str">
        <f t="shared" si="31"/>
        <v/>
      </c>
      <c r="AL192" t="str">
        <f t="shared" si="32"/>
        <v/>
      </c>
    </row>
    <row r="193" spans="13:38">
      <c r="M193" s="45"/>
      <c r="V193" s="14"/>
      <c r="AF193" s="14" t="str">
        <f t="shared" si="26"/>
        <v/>
      </c>
      <c r="AG193" t="str">
        <f t="shared" si="27"/>
        <v/>
      </c>
      <c r="AH193" t="str">
        <f t="shared" si="28"/>
        <v/>
      </c>
      <c r="AI193" t="str">
        <f t="shared" si="29"/>
        <v/>
      </c>
      <c r="AJ193" t="str">
        <f t="shared" si="30"/>
        <v/>
      </c>
      <c r="AK193" t="str">
        <f t="shared" si="31"/>
        <v/>
      </c>
      <c r="AL193" t="str">
        <f t="shared" si="32"/>
        <v/>
      </c>
    </row>
    <row r="194" spans="13:38">
      <c r="M194" s="45"/>
      <c r="V194" s="14"/>
      <c r="AF194" s="14" t="str">
        <f t="shared" si="26"/>
        <v/>
      </c>
      <c r="AG194" t="str">
        <f t="shared" si="27"/>
        <v/>
      </c>
      <c r="AH194" t="str">
        <f t="shared" si="28"/>
        <v/>
      </c>
      <c r="AI194" t="str">
        <f t="shared" si="29"/>
        <v/>
      </c>
      <c r="AJ194" t="str">
        <f t="shared" si="30"/>
        <v/>
      </c>
      <c r="AK194" t="str">
        <f t="shared" si="31"/>
        <v/>
      </c>
      <c r="AL194" t="str">
        <f t="shared" si="32"/>
        <v/>
      </c>
    </row>
    <row r="195" spans="13:38">
      <c r="M195" s="45"/>
      <c r="V195" s="14"/>
      <c r="AF195" s="14" t="str">
        <f t="shared" si="26"/>
        <v/>
      </c>
      <c r="AG195" t="str">
        <f t="shared" si="27"/>
        <v/>
      </c>
      <c r="AH195" t="str">
        <f t="shared" si="28"/>
        <v/>
      </c>
      <c r="AI195" t="str">
        <f t="shared" si="29"/>
        <v/>
      </c>
      <c r="AJ195" t="str">
        <f t="shared" si="30"/>
        <v/>
      </c>
      <c r="AK195" t="str">
        <f t="shared" si="31"/>
        <v/>
      </c>
      <c r="AL195" t="str">
        <f t="shared" si="32"/>
        <v/>
      </c>
    </row>
    <row r="196" spans="13:38">
      <c r="M196" s="45"/>
      <c r="V196" s="14"/>
      <c r="AF196" s="14" t="str">
        <f t="shared" ref="AF196:AF259" si="33">IF($V196="", "", $V196)</f>
        <v/>
      </c>
      <c r="AG196" t="str">
        <f t="shared" ref="AG196:AG259" si="34">IF($X196&lt;0, "NA", IF(ISERROR($W196/$X196), "", $W196/$X196))</f>
        <v/>
      </c>
      <c r="AH196" t="str">
        <f t="shared" ref="AH196:AH259" si="35">IF($Y196&lt;0, "NA", IF(ISERROR($W196/$Y196), "", $W196/$Y196))</f>
        <v/>
      </c>
      <c r="AI196" t="str">
        <f t="shared" ref="AI196:AI259" si="36">IF($Z196&lt;0, "NA", IF(ISERROR($W196/$Z196), "", $W196/$Z196))</f>
        <v/>
      </c>
      <c r="AJ196" t="str">
        <f t="shared" ref="AJ196:AJ259" si="37">IF($AB196&lt;0, "NA", IF(ISERROR($AA196/$AB196), "", $AA196/$AB196))</f>
        <v/>
      </c>
      <c r="AK196" t="str">
        <f t="shared" ref="AK196:AK259" si="38">IF($AC196&lt;0, "NA", IF(ISERROR($AA196/$AC196), "", $AA196/$AC196))</f>
        <v/>
      </c>
      <c r="AL196" t="str">
        <f t="shared" ref="AL196:AL259" si="39">IF($AD196&lt;0, "NA", IF(ISERROR($AA196/$AD196), "", $AA196/$AD196))</f>
        <v/>
      </c>
    </row>
    <row r="197" spans="13:38">
      <c r="M197" s="45"/>
      <c r="V197" s="14"/>
      <c r="AF197" s="14" t="str">
        <f t="shared" si="33"/>
        <v/>
      </c>
      <c r="AG197" t="str">
        <f t="shared" si="34"/>
        <v/>
      </c>
      <c r="AH197" t="str">
        <f t="shared" si="35"/>
        <v/>
      </c>
      <c r="AI197" t="str">
        <f t="shared" si="36"/>
        <v/>
      </c>
      <c r="AJ197" t="str">
        <f t="shared" si="37"/>
        <v/>
      </c>
      <c r="AK197" t="str">
        <f t="shared" si="38"/>
        <v/>
      </c>
      <c r="AL197" t="str">
        <f t="shared" si="39"/>
        <v/>
      </c>
    </row>
    <row r="198" spans="13:38">
      <c r="M198" s="45"/>
      <c r="V198" s="14"/>
      <c r="AF198" s="14" t="str">
        <f t="shared" si="33"/>
        <v/>
      </c>
      <c r="AG198" t="str">
        <f t="shared" si="34"/>
        <v/>
      </c>
      <c r="AH198" t="str">
        <f t="shared" si="35"/>
        <v/>
      </c>
      <c r="AI198" t="str">
        <f t="shared" si="36"/>
        <v/>
      </c>
      <c r="AJ198" t="str">
        <f t="shared" si="37"/>
        <v/>
      </c>
      <c r="AK198" t="str">
        <f t="shared" si="38"/>
        <v/>
      </c>
      <c r="AL198" t="str">
        <f t="shared" si="39"/>
        <v/>
      </c>
    </row>
    <row r="199" spans="13:38">
      <c r="M199" s="45"/>
      <c r="V199" s="14"/>
      <c r="AF199" s="14" t="str">
        <f t="shared" si="33"/>
        <v/>
      </c>
      <c r="AG199" t="str">
        <f t="shared" si="34"/>
        <v/>
      </c>
      <c r="AH199" t="str">
        <f t="shared" si="35"/>
        <v/>
      </c>
      <c r="AI199" t="str">
        <f t="shared" si="36"/>
        <v/>
      </c>
      <c r="AJ199" t="str">
        <f t="shared" si="37"/>
        <v/>
      </c>
      <c r="AK199" t="str">
        <f t="shared" si="38"/>
        <v/>
      </c>
      <c r="AL199" t="str">
        <f t="shared" si="39"/>
        <v/>
      </c>
    </row>
    <row r="200" spans="13:38">
      <c r="M200" s="45"/>
      <c r="V200" s="14"/>
      <c r="AF200" s="14" t="str">
        <f t="shared" si="33"/>
        <v/>
      </c>
      <c r="AG200" t="str">
        <f t="shared" si="34"/>
        <v/>
      </c>
      <c r="AH200" t="str">
        <f t="shared" si="35"/>
        <v/>
      </c>
      <c r="AI200" t="str">
        <f t="shared" si="36"/>
        <v/>
      </c>
      <c r="AJ200" t="str">
        <f t="shared" si="37"/>
        <v/>
      </c>
      <c r="AK200" t="str">
        <f t="shared" si="38"/>
        <v/>
      </c>
      <c r="AL200" t="str">
        <f t="shared" si="39"/>
        <v/>
      </c>
    </row>
    <row r="201" spans="13:38">
      <c r="M201" s="45"/>
      <c r="V201" s="14"/>
      <c r="AF201" s="14" t="str">
        <f t="shared" si="33"/>
        <v/>
      </c>
      <c r="AG201" t="str">
        <f t="shared" si="34"/>
        <v/>
      </c>
      <c r="AH201" t="str">
        <f t="shared" si="35"/>
        <v/>
      </c>
      <c r="AI201" t="str">
        <f t="shared" si="36"/>
        <v/>
      </c>
      <c r="AJ201" t="str">
        <f t="shared" si="37"/>
        <v/>
      </c>
      <c r="AK201" t="str">
        <f t="shared" si="38"/>
        <v/>
      </c>
      <c r="AL201" t="str">
        <f t="shared" si="39"/>
        <v/>
      </c>
    </row>
    <row r="202" spans="13:38">
      <c r="M202" s="45"/>
      <c r="V202" s="14"/>
      <c r="AF202" s="14" t="str">
        <f t="shared" si="33"/>
        <v/>
      </c>
      <c r="AG202" t="str">
        <f t="shared" si="34"/>
        <v/>
      </c>
      <c r="AH202" t="str">
        <f t="shared" si="35"/>
        <v/>
      </c>
      <c r="AI202" t="str">
        <f t="shared" si="36"/>
        <v/>
      </c>
      <c r="AJ202" t="str">
        <f t="shared" si="37"/>
        <v/>
      </c>
      <c r="AK202" t="str">
        <f t="shared" si="38"/>
        <v/>
      </c>
      <c r="AL202" t="str">
        <f t="shared" si="39"/>
        <v/>
      </c>
    </row>
    <row r="203" spans="13:38">
      <c r="M203" s="45"/>
      <c r="V203" s="14"/>
      <c r="AF203" s="14" t="str">
        <f t="shared" si="33"/>
        <v/>
      </c>
      <c r="AG203" t="str">
        <f t="shared" si="34"/>
        <v/>
      </c>
      <c r="AH203" t="str">
        <f t="shared" si="35"/>
        <v/>
      </c>
      <c r="AI203" t="str">
        <f t="shared" si="36"/>
        <v/>
      </c>
      <c r="AJ203" t="str">
        <f t="shared" si="37"/>
        <v/>
      </c>
      <c r="AK203" t="str">
        <f t="shared" si="38"/>
        <v/>
      </c>
      <c r="AL203" t="str">
        <f t="shared" si="39"/>
        <v/>
      </c>
    </row>
    <row r="204" spans="13:38">
      <c r="M204" s="45"/>
      <c r="V204" s="14"/>
      <c r="AF204" s="14" t="str">
        <f t="shared" si="33"/>
        <v/>
      </c>
      <c r="AG204" t="str">
        <f t="shared" si="34"/>
        <v/>
      </c>
      <c r="AH204" t="str">
        <f t="shared" si="35"/>
        <v/>
      </c>
      <c r="AI204" t="str">
        <f t="shared" si="36"/>
        <v/>
      </c>
      <c r="AJ204" t="str">
        <f t="shared" si="37"/>
        <v/>
      </c>
      <c r="AK204" t="str">
        <f t="shared" si="38"/>
        <v/>
      </c>
      <c r="AL204" t="str">
        <f t="shared" si="39"/>
        <v/>
      </c>
    </row>
    <row r="205" spans="13:38">
      <c r="M205" s="45"/>
      <c r="V205" s="14"/>
      <c r="AF205" s="14" t="str">
        <f t="shared" si="33"/>
        <v/>
      </c>
      <c r="AG205" t="str">
        <f t="shared" si="34"/>
        <v/>
      </c>
      <c r="AH205" t="str">
        <f t="shared" si="35"/>
        <v/>
      </c>
      <c r="AI205" t="str">
        <f t="shared" si="36"/>
        <v/>
      </c>
      <c r="AJ205" t="str">
        <f t="shared" si="37"/>
        <v/>
      </c>
      <c r="AK205" t="str">
        <f t="shared" si="38"/>
        <v/>
      </c>
      <c r="AL205" t="str">
        <f t="shared" si="39"/>
        <v/>
      </c>
    </row>
    <row r="206" spans="13:38">
      <c r="M206" s="45"/>
      <c r="V206" s="14"/>
      <c r="AF206" s="14" t="str">
        <f t="shared" si="33"/>
        <v/>
      </c>
      <c r="AG206" t="str">
        <f t="shared" si="34"/>
        <v/>
      </c>
      <c r="AH206" t="str">
        <f t="shared" si="35"/>
        <v/>
      </c>
      <c r="AI206" t="str">
        <f t="shared" si="36"/>
        <v/>
      </c>
      <c r="AJ206" t="str">
        <f t="shared" si="37"/>
        <v/>
      </c>
      <c r="AK206" t="str">
        <f t="shared" si="38"/>
        <v/>
      </c>
      <c r="AL206" t="str">
        <f t="shared" si="39"/>
        <v/>
      </c>
    </row>
    <row r="207" spans="13:38">
      <c r="M207" s="45"/>
      <c r="V207" s="14"/>
      <c r="AF207" s="14" t="str">
        <f t="shared" si="33"/>
        <v/>
      </c>
      <c r="AG207" t="str">
        <f t="shared" si="34"/>
        <v/>
      </c>
      <c r="AH207" t="str">
        <f t="shared" si="35"/>
        <v/>
      </c>
      <c r="AI207" t="str">
        <f t="shared" si="36"/>
        <v/>
      </c>
      <c r="AJ207" t="str">
        <f t="shared" si="37"/>
        <v/>
      </c>
      <c r="AK207" t="str">
        <f t="shared" si="38"/>
        <v/>
      </c>
      <c r="AL207" t="str">
        <f t="shared" si="39"/>
        <v/>
      </c>
    </row>
    <row r="208" spans="13:38">
      <c r="M208" s="45"/>
      <c r="V208" s="14"/>
      <c r="AF208" s="14" t="str">
        <f t="shared" si="33"/>
        <v/>
      </c>
      <c r="AG208" t="str">
        <f t="shared" si="34"/>
        <v/>
      </c>
      <c r="AH208" t="str">
        <f t="shared" si="35"/>
        <v/>
      </c>
      <c r="AI208" t="str">
        <f t="shared" si="36"/>
        <v/>
      </c>
      <c r="AJ208" t="str">
        <f t="shared" si="37"/>
        <v/>
      </c>
      <c r="AK208" t="str">
        <f t="shared" si="38"/>
        <v/>
      </c>
      <c r="AL208" t="str">
        <f t="shared" si="39"/>
        <v/>
      </c>
    </row>
    <row r="209" spans="13:38">
      <c r="M209" s="45"/>
      <c r="V209" s="14"/>
      <c r="AF209" s="14" t="str">
        <f t="shared" si="33"/>
        <v/>
      </c>
      <c r="AG209" t="str">
        <f t="shared" si="34"/>
        <v/>
      </c>
      <c r="AH209" t="str">
        <f t="shared" si="35"/>
        <v/>
      </c>
      <c r="AI209" t="str">
        <f t="shared" si="36"/>
        <v/>
      </c>
      <c r="AJ209" t="str">
        <f t="shared" si="37"/>
        <v/>
      </c>
      <c r="AK209" t="str">
        <f t="shared" si="38"/>
        <v/>
      </c>
      <c r="AL209" t="str">
        <f t="shared" si="39"/>
        <v/>
      </c>
    </row>
    <row r="210" spans="13:38">
      <c r="M210" s="45"/>
      <c r="V210" s="14"/>
      <c r="AF210" s="14" t="str">
        <f t="shared" si="33"/>
        <v/>
      </c>
      <c r="AG210" t="str">
        <f t="shared" si="34"/>
        <v/>
      </c>
      <c r="AH210" t="str">
        <f t="shared" si="35"/>
        <v/>
      </c>
      <c r="AI210" t="str">
        <f t="shared" si="36"/>
        <v/>
      </c>
      <c r="AJ210" t="str">
        <f t="shared" si="37"/>
        <v/>
      </c>
      <c r="AK210" t="str">
        <f t="shared" si="38"/>
        <v/>
      </c>
      <c r="AL210" t="str">
        <f t="shared" si="39"/>
        <v/>
      </c>
    </row>
    <row r="211" spans="13:38">
      <c r="M211" s="45"/>
      <c r="V211" s="14"/>
      <c r="AF211" s="14" t="str">
        <f t="shared" si="33"/>
        <v/>
      </c>
      <c r="AG211" t="str">
        <f t="shared" si="34"/>
        <v/>
      </c>
      <c r="AH211" t="str">
        <f t="shared" si="35"/>
        <v/>
      </c>
      <c r="AI211" t="str">
        <f t="shared" si="36"/>
        <v/>
      </c>
      <c r="AJ211" t="str">
        <f t="shared" si="37"/>
        <v/>
      </c>
      <c r="AK211" t="str">
        <f t="shared" si="38"/>
        <v/>
      </c>
      <c r="AL211" t="str">
        <f t="shared" si="39"/>
        <v/>
      </c>
    </row>
    <row r="212" spans="13:38">
      <c r="M212" s="45"/>
      <c r="V212" s="14"/>
      <c r="AF212" s="14" t="str">
        <f t="shared" si="33"/>
        <v/>
      </c>
      <c r="AG212" t="str">
        <f t="shared" si="34"/>
        <v/>
      </c>
      <c r="AH212" t="str">
        <f t="shared" si="35"/>
        <v/>
      </c>
      <c r="AI212" t="str">
        <f t="shared" si="36"/>
        <v/>
      </c>
      <c r="AJ212" t="str">
        <f t="shared" si="37"/>
        <v/>
      </c>
      <c r="AK212" t="str">
        <f t="shared" si="38"/>
        <v/>
      </c>
      <c r="AL212" t="str">
        <f t="shared" si="39"/>
        <v/>
      </c>
    </row>
    <row r="213" spans="13:38">
      <c r="M213" s="45"/>
      <c r="V213" s="14"/>
      <c r="AF213" s="14" t="str">
        <f t="shared" si="33"/>
        <v/>
      </c>
      <c r="AG213" t="str">
        <f t="shared" si="34"/>
        <v/>
      </c>
      <c r="AH213" t="str">
        <f t="shared" si="35"/>
        <v/>
      </c>
      <c r="AI213" t="str">
        <f t="shared" si="36"/>
        <v/>
      </c>
      <c r="AJ213" t="str">
        <f t="shared" si="37"/>
        <v/>
      </c>
      <c r="AK213" t="str">
        <f t="shared" si="38"/>
        <v/>
      </c>
      <c r="AL213" t="str">
        <f t="shared" si="39"/>
        <v/>
      </c>
    </row>
    <row r="214" spans="13:38">
      <c r="M214" s="45"/>
      <c r="V214" s="14"/>
      <c r="AF214" s="14" t="str">
        <f t="shared" si="33"/>
        <v/>
      </c>
      <c r="AG214" t="str">
        <f t="shared" si="34"/>
        <v/>
      </c>
      <c r="AH214" t="str">
        <f t="shared" si="35"/>
        <v/>
      </c>
      <c r="AI214" t="str">
        <f t="shared" si="36"/>
        <v/>
      </c>
      <c r="AJ214" t="str">
        <f t="shared" si="37"/>
        <v/>
      </c>
      <c r="AK214" t="str">
        <f t="shared" si="38"/>
        <v/>
      </c>
      <c r="AL214" t="str">
        <f t="shared" si="39"/>
        <v/>
      </c>
    </row>
    <row r="215" spans="13:38">
      <c r="M215" s="45"/>
      <c r="V215" s="14"/>
      <c r="AF215" s="14" t="str">
        <f t="shared" si="33"/>
        <v/>
      </c>
      <c r="AG215" t="str">
        <f t="shared" si="34"/>
        <v/>
      </c>
      <c r="AH215" t="str">
        <f t="shared" si="35"/>
        <v/>
      </c>
      <c r="AI215" t="str">
        <f t="shared" si="36"/>
        <v/>
      </c>
      <c r="AJ215" t="str">
        <f t="shared" si="37"/>
        <v/>
      </c>
      <c r="AK215" t="str">
        <f t="shared" si="38"/>
        <v/>
      </c>
      <c r="AL215" t="str">
        <f t="shared" si="39"/>
        <v/>
      </c>
    </row>
    <row r="216" spans="13:38">
      <c r="M216" s="45"/>
      <c r="V216" s="14"/>
      <c r="AF216" s="14" t="str">
        <f t="shared" si="33"/>
        <v/>
      </c>
      <c r="AG216" t="str">
        <f t="shared" si="34"/>
        <v/>
      </c>
      <c r="AH216" t="str">
        <f t="shared" si="35"/>
        <v/>
      </c>
      <c r="AI216" t="str">
        <f t="shared" si="36"/>
        <v/>
      </c>
      <c r="AJ216" t="str">
        <f t="shared" si="37"/>
        <v/>
      </c>
      <c r="AK216" t="str">
        <f t="shared" si="38"/>
        <v/>
      </c>
      <c r="AL216" t="str">
        <f t="shared" si="39"/>
        <v/>
      </c>
    </row>
    <row r="217" spans="13:38">
      <c r="M217" s="45"/>
      <c r="V217" s="14"/>
      <c r="AF217" s="14" t="str">
        <f t="shared" si="33"/>
        <v/>
      </c>
      <c r="AG217" t="str">
        <f t="shared" si="34"/>
        <v/>
      </c>
      <c r="AH217" t="str">
        <f t="shared" si="35"/>
        <v/>
      </c>
      <c r="AI217" t="str">
        <f t="shared" si="36"/>
        <v/>
      </c>
      <c r="AJ217" t="str">
        <f t="shared" si="37"/>
        <v/>
      </c>
      <c r="AK217" t="str">
        <f t="shared" si="38"/>
        <v/>
      </c>
      <c r="AL217" t="str">
        <f t="shared" si="39"/>
        <v/>
      </c>
    </row>
    <row r="218" spans="13:38">
      <c r="M218" s="45"/>
      <c r="V218" s="14"/>
      <c r="AF218" s="14" t="str">
        <f t="shared" si="33"/>
        <v/>
      </c>
      <c r="AG218" t="str">
        <f t="shared" si="34"/>
        <v/>
      </c>
      <c r="AH218" t="str">
        <f t="shared" si="35"/>
        <v/>
      </c>
      <c r="AI218" t="str">
        <f t="shared" si="36"/>
        <v/>
      </c>
      <c r="AJ218" t="str">
        <f t="shared" si="37"/>
        <v/>
      </c>
      <c r="AK218" t="str">
        <f t="shared" si="38"/>
        <v/>
      </c>
      <c r="AL218" t="str">
        <f t="shared" si="39"/>
        <v/>
      </c>
    </row>
    <row r="219" spans="13:38">
      <c r="M219" s="45"/>
      <c r="V219" s="14"/>
      <c r="AF219" s="14" t="str">
        <f t="shared" si="33"/>
        <v/>
      </c>
      <c r="AG219" t="str">
        <f t="shared" si="34"/>
        <v/>
      </c>
      <c r="AH219" t="str">
        <f t="shared" si="35"/>
        <v/>
      </c>
      <c r="AI219" t="str">
        <f t="shared" si="36"/>
        <v/>
      </c>
      <c r="AJ219" t="str">
        <f t="shared" si="37"/>
        <v/>
      </c>
      <c r="AK219" t="str">
        <f t="shared" si="38"/>
        <v/>
      </c>
      <c r="AL219" t="str">
        <f t="shared" si="39"/>
        <v/>
      </c>
    </row>
    <row r="220" spans="13:38">
      <c r="M220" s="45"/>
      <c r="V220" s="14"/>
      <c r="AF220" s="14" t="str">
        <f t="shared" si="33"/>
        <v/>
      </c>
      <c r="AG220" t="str">
        <f t="shared" si="34"/>
        <v/>
      </c>
      <c r="AH220" t="str">
        <f t="shared" si="35"/>
        <v/>
      </c>
      <c r="AI220" t="str">
        <f t="shared" si="36"/>
        <v/>
      </c>
      <c r="AJ220" t="str">
        <f t="shared" si="37"/>
        <v/>
      </c>
      <c r="AK220" t="str">
        <f t="shared" si="38"/>
        <v/>
      </c>
      <c r="AL220" t="str">
        <f t="shared" si="39"/>
        <v/>
      </c>
    </row>
    <row r="221" spans="13:38">
      <c r="M221" s="45"/>
      <c r="V221" s="14"/>
      <c r="AF221" s="14" t="str">
        <f t="shared" si="33"/>
        <v/>
      </c>
      <c r="AG221" t="str">
        <f t="shared" si="34"/>
        <v/>
      </c>
      <c r="AH221" t="str">
        <f t="shared" si="35"/>
        <v/>
      </c>
      <c r="AI221" t="str">
        <f t="shared" si="36"/>
        <v/>
      </c>
      <c r="AJ221" t="str">
        <f t="shared" si="37"/>
        <v/>
      </c>
      <c r="AK221" t="str">
        <f t="shared" si="38"/>
        <v/>
      </c>
      <c r="AL221" t="str">
        <f t="shared" si="39"/>
        <v/>
      </c>
    </row>
    <row r="222" spans="13:38">
      <c r="M222" s="45"/>
      <c r="V222" s="14"/>
      <c r="AF222" s="14" t="str">
        <f t="shared" si="33"/>
        <v/>
      </c>
      <c r="AG222" t="str">
        <f t="shared" si="34"/>
        <v/>
      </c>
      <c r="AH222" t="str">
        <f t="shared" si="35"/>
        <v/>
      </c>
      <c r="AI222" t="str">
        <f t="shared" si="36"/>
        <v/>
      </c>
      <c r="AJ222" t="str">
        <f t="shared" si="37"/>
        <v/>
      </c>
      <c r="AK222" t="str">
        <f t="shared" si="38"/>
        <v/>
      </c>
      <c r="AL222" t="str">
        <f t="shared" si="39"/>
        <v/>
      </c>
    </row>
    <row r="223" spans="13:38">
      <c r="M223" s="45"/>
      <c r="V223" s="14"/>
      <c r="AF223" s="14" t="str">
        <f t="shared" si="33"/>
        <v/>
      </c>
      <c r="AG223" t="str">
        <f t="shared" si="34"/>
        <v/>
      </c>
      <c r="AH223" t="str">
        <f t="shared" si="35"/>
        <v/>
      </c>
      <c r="AI223" t="str">
        <f t="shared" si="36"/>
        <v/>
      </c>
      <c r="AJ223" t="str">
        <f t="shared" si="37"/>
        <v/>
      </c>
      <c r="AK223" t="str">
        <f t="shared" si="38"/>
        <v/>
      </c>
      <c r="AL223" t="str">
        <f t="shared" si="39"/>
        <v/>
      </c>
    </row>
    <row r="224" spans="13:38">
      <c r="M224" s="45"/>
      <c r="V224" s="14"/>
      <c r="AF224" s="14" t="str">
        <f t="shared" si="33"/>
        <v/>
      </c>
      <c r="AG224" t="str">
        <f t="shared" si="34"/>
        <v/>
      </c>
      <c r="AH224" t="str">
        <f t="shared" si="35"/>
        <v/>
      </c>
      <c r="AI224" t="str">
        <f t="shared" si="36"/>
        <v/>
      </c>
      <c r="AJ224" t="str">
        <f t="shared" si="37"/>
        <v/>
      </c>
      <c r="AK224" t="str">
        <f t="shared" si="38"/>
        <v/>
      </c>
      <c r="AL224" t="str">
        <f t="shared" si="39"/>
        <v/>
      </c>
    </row>
    <row r="225" spans="13:38">
      <c r="M225" s="45"/>
      <c r="V225" s="14"/>
      <c r="AF225" s="14" t="str">
        <f t="shared" si="33"/>
        <v/>
      </c>
      <c r="AG225" t="str">
        <f t="shared" si="34"/>
        <v/>
      </c>
      <c r="AH225" t="str">
        <f t="shared" si="35"/>
        <v/>
      </c>
      <c r="AI225" t="str">
        <f t="shared" si="36"/>
        <v/>
      </c>
      <c r="AJ225" t="str">
        <f t="shared" si="37"/>
        <v/>
      </c>
      <c r="AK225" t="str">
        <f t="shared" si="38"/>
        <v/>
      </c>
      <c r="AL225" t="str">
        <f t="shared" si="39"/>
        <v/>
      </c>
    </row>
    <row r="226" spans="13:38">
      <c r="M226" s="45"/>
      <c r="V226" s="14"/>
      <c r="AF226" s="14" t="str">
        <f t="shared" si="33"/>
        <v/>
      </c>
      <c r="AG226" t="str">
        <f t="shared" si="34"/>
        <v/>
      </c>
      <c r="AH226" t="str">
        <f t="shared" si="35"/>
        <v/>
      </c>
      <c r="AI226" t="str">
        <f t="shared" si="36"/>
        <v/>
      </c>
      <c r="AJ226" t="str">
        <f t="shared" si="37"/>
        <v/>
      </c>
      <c r="AK226" t="str">
        <f t="shared" si="38"/>
        <v/>
      </c>
      <c r="AL226" t="str">
        <f t="shared" si="39"/>
        <v/>
      </c>
    </row>
    <row r="227" spans="13:38">
      <c r="M227" s="45"/>
      <c r="V227" s="14"/>
      <c r="AF227" s="14" t="str">
        <f t="shared" si="33"/>
        <v/>
      </c>
      <c r="AG227" t="str">
        <f t="shared" si="34"/>
        <v/>
      </c>
      <c r="AH227" t="str">
        <f t="shared" si="35"/>
        <v/>
      </c>
      <c r="AI227" t="str">
        <f t="shared" si="36"/>
        <v/>
      </c>
      <c r="AJ227" t="str">
        <f t="shared" si="37"/>
        <v/>
      </c>
      <c r="AK227" t="str">
        <f t="shared" si="38"/>
        <v/>
      </c>
      <c r="AL227" t="str">
        <f t="shared" si="39"/>
        <v/>
      </c>
    </row>
    <row r="228" spans="13:38">
      <c r="M228" s="45"/>
      <c r="V228" s="14"/>
      <c r="AF228" s="14" t="str">
        <f t="shared" si="33"/>
        <v/>
      </c>
      <c r="AG228" t="str">
        <f t="shared" si="34"/>
        <v/>
      </c>
      <c r="AH228" t="str">
        <f t="shared" si="35"/>
        <v/>
      </c>
      <c r="AI228" t="str">
        <f t="shared" si="36"/>
        <v/>
      </c>
      <c r="AJ228" t="str">
        <f t="shared" si="37"/>
        <v/>
      </c>
      <c r="AK228" t="str">
        <f t="shared" si="38"/>
        <v/>
      </c>
      <c r="AL228" t="str">
        <f t="shared" si="39"/>
        <v/>
      </c>
    </row>
    <row r="229" spans="13:38">
      <c r="M229" s="45"/>
      <c r="V229" s="14"/>
      <c r="AF229" s="14" t="str">
        <f t="shared" si="33"/>
        <v/>
      </c>
      <c r="AG229" t="str">
        <f t="shared" si="34"/>
        <v/>
      </c>
      <c r="AH229" t="str">
        <f t="shared" si="35"/>
        <v/>
      </c>
      <c r="AI229" t="str">
        <f t="shared" si="36"/>
        <v/>
      </c>
      <c r="AJ229" t="str">
        <f t="shared" si="37"/>
        <v/>
      </c>
      <c r="AK229" t="str">
        <f t="shared" si="38"/>
        <v/>
      </c>
      <c r="AL229" t="str">
        <f t="shared" si="39"/>
        <v/>
      </c>
    </row>
    <row r="230" spans="13:38">
      <c r="M230" s="45"/>
      <c r="V230" s="14"/>
      <c r="AF230" s="14" t="str">
        <f t="shared" si="33"/>
        <v/>
      </c>
      <c r="AG230" t="str">
        <f t="shared" si="34"/>
        <v/>
      </c>
      <c r="AH230" t="str">
        <f t="shared" si="35"/>
        <v/>
      </c>
      <c r="AI230" t="str">
        <f t="shared" si="36"/>
        <v/>
      </c>
      <c r="AJ230" t="str">
        <f t="shared" si="37"/>
        <v/>
      </c>
      <c r="AK230" t="str">
        <f t="shared" si="38"/>
        <v/>
      </c>
      <c r="AL230" t="str">
        <f t="shared" si="39"/>
        <v/>
      </c>
    </row>
    <row r="231" spans="13:38">
      <c r="M231" s="45"/>
      <c r="V231" s="14"/>
      <c r="AF231" s="14" t="str">
        <f t="shared" si="33"/>
        <v/>
      </c>
      <c r="AG231" t="str">
        <f t="shared" si="34"/>
        <v/>
      </c>
      <c r="AH231" t="str">
        <f t="shared" si="35"/>
        <v/>
      </c>
      <c r="AI231" t="str">
        <f t="shared" si="36"/>
        <v/>
      </c>
      <c r="AJ231" t="str">
        <f t="shared" si="37"/>
        <v/>
      </c>
      <c r="AK231" t="str">
        <f t="shared" si="38"/>
        <v/>
      </c>
      <c r="AL231" t="str">
        <f t="shared" si="39"/>
        <v/>
      </c>
    </row>
    <row r="232" spans="13:38">
      <c r="M232" s="45"/>
      <c r="V232" s="14"/>
      <c r="AF232" s="14" t="str">
        <f t="shared" si="33"/>
        <v/>
      </c>
      <c r="AG232" t="str">
        <f t="shared" si="34"/>
        <v/>
      </c>
      <c r="AH232" t="str">
        <f t="shared" si="35"/>
        <v/>
      </c>
      <c r="AI232" t="str">
        <f t="shared" si="36"/>
        <v/>
      </c>
      <c r="AJ232" t="str">
        <f t="shared" si="37"/>
        <v/>
      </c>
      <c r="AK232" t="str">
        <f t="shared" si="38"/>
        <v/>
      </c>
      <c r="AL232" t="str">
        <f t="shared" si="39"/>
        <v/>
      </c>
    </row>
    <row r="233" spans="13:38">
      <c r="M233" s="45"/>
      <c r="V233" s="14"/>
      <c r="AF233" s="14" t="str">
        <f t="shared" si="33"/>
        <v/>
      </c>
      <c r="AG233" t="str">
        <f t="shared" si="34"/>
        <v/>
      </c>
      <c r="AH233" t="str">
        <f t="shared" si="35"/>
        <v/>
      </c>
      <c r="AI233" t="str">
        <f t="shared" si="36"/>
        <v/>
      </c>
      <c r="AJ233" t="str">
        <f t="shared" si="37"/>
        <v/>
      </c>
      <c r="AK233" t="str">
        <f t="shared" si="38"/>
        <v/>
      </c>
      <c r="AL233" t="str">
        <f t="shared" si="39"/>
        <v/>
      </c>
    </row>
    <row r="234" spans="13:38">
      <c r="M234" s="45"/>
      <c r="V234" s="14"/>
      <c r="AF234" s="14" t="str">
        <f t="shared" si="33"/>
        <v/>
      </c>
      <c r="AG234" t="str">
        <f t="shared" si="34"/>
        <v/>
      </c>
      <c r="AH234" t="str">
        <f t="shared" si="35"/>
        <v/>
      </c>
      <c r="AI234" t="str">
        <f t="shared" si="36"/>
        <v/>
      </c>
      <c r="AJ234" t="str">
        <f t="shared" si="37"/>
        <v/>
      </c>
      <c r="AK234" t="str">
        <f t="shared" si="38"/>
        <v/>
      </c>
      <c r="AL234" t="str">
        <f t="shared" si="39"/>
        <v/>
      </c>
    </row>
    <row r="235" spans="13:38">
      <c r="M235" s="45"/>
      <c r="V235" s="14"/>
      <c r="AF235" s="14" t="str">
        <f t="shared" si="33"/>
        <v/>
      </c>
      <c r="AG235" t="str">
        <f t="shared" si="34"/>
        <v/>
      </c>
      <c r="AH235" t="str">
        <f t="shared" si="35"/>
        <v/>
      </c>
      <c r="AI235" t="str">
        <f t="shared" si="36"/>
        <v/>
      </c>
      <c r="AJ235" t="str">
        <f t="shared" si="37"/>
        <v/>
      </c>
      <c r="AK235" t="str">
        <f t="shared" si="38"/>
        <v/>
      </c>
      <c r="AL235" t="str">
        <f t="shared" si="39"/>
        <v/>
      </c>
    </row>
    <row r="236" spans="13:38">
      <c r="M236" s="45"/>
      <c r="V236" s="14"/>
      <c r="AF236" s="14" t="str">
        <f t="shared" si="33"/>
        <v/>
      </c>
      <c r="AG236" t="str">
        <f t="shared" si="34"/>
        <v/>
      </c>
      <c r="AH236" t="str">
        <f t="shared" si="35"/>
        <v/>
      </c>
      <c r="AI236" t="str">
        <f t="shared" si="36"/>
        <v/>
      </c>
      <c r="AJ236" t="str">
        <f t="shared" si="37"/>
        <v/>
      </c>
      <c r="AK236" t="str">
        <f t="shared" si="38"/>
        <v/>
      </c>
      <c r="AL236" t="str">
        <f t="shared" si="39"/>
        <v/>
      </c>
    </row>
    <row r="237" spans="13:38">
      <c r="M237" s="45"/>
      <c r="V237" s="14"/>
      <c r="AF237" s="14" t="str">
        <f t="shared" si="33"/>
        <v/>
      </c>
      <c r="AG237" t="str">
        <f t="shared" si="34"/>
        <v/>
      </c>
      <c r="AH237" t="str">
        <f t="shared" si="35"/>
        <v/>
      </c>
      <c r="AI237" t="str">
        <f t="shared" si="36"/>
        <v/>
      </c>
      <c r="AJ237" t="str">
        <f t="shared" si="37"/>
        <v/>
      </c>
      <c r="AK237" t="str">
        <f t="shared" si="38"/>
        <v/>
      </c>
      <c r="AL237" t="str">
        <f t="shared" si="39"/>
        <v/>
      </c>
    </row>
    <row r="238" spans="13:38">
      <c r="M238" s="45"/>
      <c r="V238" s="14"/>
      <c r="AF238" s="14" t="str">
        <f t="shared" si="33"/>
        <v/>
      </c>
      <c r="AG238" t="str">
        <f t="shared" si="34"/>
        <v/>
      </c>
      <c r="AH238" t="str">
        <f t="shared" si="35"/>
        <v/>
      </c>
      <c r="AI238" t="str">
        <f t="shared" si="36"/>
        <v/>
      </c>
      <c r="AJ238" t="str">
        <f t="shared" si="37"/>
        <v/>
      </c>
      <c r="AK238" t="str">
        <f t="shared" si="38"/>
        <v/>
      </c>
      <c r="AL238" t="str">
        <f t="shared" si="39"/>
        <v/>
      </c>
    </row>
    <row r="239" spans="13:38">
      <c r="M239" s="45"/>
      <c r="V239" s="14"/>
      <c r="AF239" s="14" t="str">
        <f t="shared" si="33"/>
        <v/>
      </c>
      <c r="AG239" t="str">
        <f t="shared" si="34"/>
        <v/>
      </c>
      <c r="AH239" t="str">
        <f t="shared" si="35"/>
        <v/>
      </c>
      <c r="AI239" t="str">
        <f t="shared" si="36"/>
        <v/>
      </c>
      <c r="AJ239" t="str">
        <f t="shared" si="37"/>
        <v/>
      </c>
      <c r="AK239" t="str">
        <f t="shared" si="38"/>
        <v/>
      </c>
      <c r="AL239" t="str">
        <f t="shared" si="39"/>
        <v/>
      </c>
    </row>
    <row r="240" spans="13:38">
      <c r="M240" s="45"/>
      <c r="V240" s="14"/>
      <c r="AF240" s="14" t="str">
        <f t="shared" si="33"/>
        <v/>
      </c>
      <c r="AG240" t="str">
        <f t="shared" si="34"/>
        <v/>
      </c>
      <c r="AH240" t="str">
        <f t="shared" si="35"/>
        <v/>
      </c>
      <c r="AI240" t="str">
        <f t="shared" si="36"/>
        <v/>
      </c>
      <c r="AJ240" t="str">
        <f t="shared" si="37"/>
        <v/>
      </c>
      <c r="AK240" t="str">
        <f t="shared" si="38"/>
        <v/>
      </c>
      <c r="AL240" t="str">
        <f t="shared" si="39"/>
        <v/>
      </c>
    </row>
    <row r="241" spans="13:38">
      <c r="M241" s="45"/>
      <c r="V241" s="14"/>
      <c r="AF241" s="14" t="str">
        <f t="shared" si="33"/>
        <v/>
      </c>
      <c r="AG241" t="str">
        <f t="shared" si="34"/>
        <v/>
      </c>
      <c r="AH241" t="str">
        <f t="shared" si="35"/>
        <v/>
      </c>
      <c r="AI241" t="str">
        <f t="shared" si="36"/>
        <v/>
      </c>
      <c r="AJ241" t="str">
        <f t="shared" si="37"/>
        <v/>
      </c>
      <c r="AK241" t="str">
        <f t="shared" si="38"/>
        <v/>
      </c>
      <c r="AL241" t="str">
        <f t="shared" si="39"/>
        <v/>
      </c>
    </row>
    <row r="242" spans="13:38">
      <c r="M242" s="45"/>
      <c r="V242" s="14"/>
      <c r="AF242" s="14" t="str">
        <f t="shared" si="33"/>
        <v/>
      </c>
      <c r="AG242" t="str">
        <f t="shared" si="34"/>
        <v/>
      </c>
      <c r="AH242" t="str">
        <f t="shared" si="35"/>
        <v/>
      </c>
      <c r="AI242" t="str">
        <f t="shared" si="36"/>
        <v/>
      </c>
      <c r="AJ242" t="str">
        <f t="shared" si="37"/>
        <v/>
      </c>
      <c r="AK242" t="str">
        <f t="shared" si="38"/>
        <v/>
      </c>
      <c r="AL242" t="str">
        <f t="shared" si="39"/>
        <v/>
      </c>
    </row>
    <row r="243" spans="13:38">
      <c r="M243" s="45"/>
      <c r="V243" s="14"/>
      <c r="AF243" s="14" t="str">
        <f t="shared" si="33"/>
        <v/>
      </c>
      <c r="AG243" t="str">
        <f t="shared" si="34"/>
        <v/>
      </c>
      <c r="AH243" t="str">
        <f t="shared" si="35"/>
        <v/>
      </c>
      <c r="AI243" t="str">
        <f t="shared" si="36"/>
        <v/>
      </c>
      <c r="AJ243" t="str">
        <f t="shared" si="37"/>
        <v/>
      </c>
      <c r="AK243" t="str">
        <f t="shared" si="38"/>
        <v/>
      </c>
      <c r="AL243" t="str">
        <f t="shared" si="39"/>
        <v/>
      </c>
    </row>
    <row r="244" spans="13:38">
      <c r="M244" s="45"/>
      <c r="V244" s="14"/>
      <c r="AF244" s="14" t="str">
        <f t="shared" si="33"/>
        <v/>
      </c>
      <c r="AG244" t="str">
        <f t="shared" si="34"/>
        <v/>
      </c>
      <c r="AH244" t="str">
        <f t="shared" si="35"/>
        <v/>
      </c>
      <c r="AI244" t="str">
        <f t="shared" si="36"/>
        <v/>
      </c>
      <c r="AJ244" t="str">
        <f t="shared" si="37"/>
        <v/>
      </c>
      <c r="AK244" t="str">
        <f t="shared" si="38"/>
        <v/>
      </c>
      <c r="AL244" t="str">
        <f t="shared" si="39"/>
        <v/>
      </c>
    </row>
    <row r="245" spans="13:38">
      <c r="M245" s="45"/>
      <c r="V245" s="14"/>
      <c r="AF245" s="14" t="str">
        <f t="shared" si="33"/>
        <v/>
      </c>
      <c r="AG245" t="str">
        <f t="shared" si="34"/>
        <v/>
      </c>
      <c r="AH245" t="str">
        <f t="shared" si="35"/>
        <v/>
      </c>
      <c r="AI245" t="str">
        <f t="shared" si="36"/>
        <v/>
      </c>
      <c r="AJ245" t="str">
        <f t="shared" si="37"/>
        <v/>
      </c>
      <c r="AK245" t="str">
        <f t="shared" si="38"/>
        <v/>
      </c>
      <c r="AL245" t="str">
        <f t="shared" si="39"/>
        <v/>
      </c>
    </row>
    <row r="246" spans="13:38">
      <c r="M246" s="45"/>
      <c r="V246" s="14"/>
      <c r="AF246" s="14" t="str">
        <f t="shared" si="33"/>
        <v/>
      </c>
      <c r="AG246" t="str">
        <f t="shared" si="34"/>
        <v/>
      </c>
      <c r="AH246" t="str">
        <f t="shared" si="35"/>
        <v/>
      </c>
      <c r="AI246" t="str">
        <f t="shared" si="36"/>
        <v/>
      </c>
      <c r="AJ246" t="str">
        <f t="shared" si="37"/>
        <v/>
      </c>
      <c r="AK246" t="str">
        <f t="shared" si="38"/>
        <v/>
      </c>
      <c r="AL246" t="str">
        <f t="shared" si="39"/>
        <v/>
      </c>
    </row>
    <row r="247" spans="13:38">
      <c r="M247" s="45"/>
      <c r="V247" s="14"/>
      <c r="AF247" s="14" t="str">
        <f t="shared" si="33"/>
        <v/>
      </c>
      <c r="AG247" t="str">
        <f t="shared" si="34"/>
        <v/>
      </c>
      <c r="AH247" t="str">
        <f t="shared" si="35"/>
        <v/>
      </c>
      <c r="AI247" t="str">
        <f t="shared" si="36"/>
        <v/>
      </c>
      <c r="AJ247" t="str">
        <f t="shared" si="37"/>
        <v/>
      </c>
      <c r="AK247" t="str">
        <f t="shared" si="38"/>
        <v/>
      </c>
      <c r="AL247" t="str">
        <f t="shared" si="39"/>
        <v/>
      </c>
    </row>
    <row r="248" spans="13:38">
      <c r="M248" s="45"/>
      <c r="V248" s="14"/>
      <c r="AF248" s="14" t="str">
        <f t="shared" si="33"/>
        <v/>
      </c>
      <c r="AG248" t="str">
        <f t="shared" si="34"/>
        <v/>
      </c>
      <c r="AH248" t="str">
        <f t="shared" si="35"/>
        <v/>
      </c>
      <c r="AI248" t="str">
        <f t="shared" si="36"/>
        <v/>
      </c>
      <c r="AJ248" t="str">
        <f t="shared" si="37"/>
        <v/>
      </c>
      <c r="AK248" t="str">
        <f t="shared" si="38"/>
        <v/>
      </c>
      <c r="AL248" t="str">
        <f t="shared" si="39"/>
        <v/>
      </c>
    </row>
    <row r="249" spans="13:38">
      <c r="M249" s="45"/>
      <c r="V249" s="14"/>
      <c r="AF249" s="14" t="str">
        <f t="shared" si="33"/>
        <v/>
      </c>
      <c r="AG249" t="str">
        <f t="shared" si="34"/>
        <v/>
      </c>
      <c r="AH249" t="str">
        <f t="shared" si="35"/>
        <v/>
      </c>
      <c r="AI249" t="str">
        <f t="shared" si="36"/>
        <v/>
      </c>
      <c r="AJ249" t="str">
        <f t="shared" si="37"/>
        <v/>
      </c>
      <c r="AK249" t="str">
        <f t="shared" si="38"/>
        <v/>
      </c>
      <c r="AL249" t="str">
        <f t="shared" si="39"/>
        <v/>
      </c>
    </row>
    <row r="250" spans="13:38">
      <c r="M250" s="45"/>
      <c r="V250" s="14"/>
      <c r="AF250" s="14" t="str">
        <f t="shared" si="33"/>
        <v/>
      </c>
      <c r="AG250" t="str">
        <f t="shared" si="34"/>
        <v/>
      </c>
      <c r="AH250" t="str">
        <f t="shared" si="35"/>
        <v/>
      </c>
      <c r="AI250" t="str">
        <f t="shared" si="36"/>
        <v/>
      </c>
      <c r="AJ250" t="str">
        <f t="shared" si="37"/>
        <v/>
      </c>
      <c r="AK250" t="str">
        <f t="shared" si="38"/>
        <v/>
      </c>
      <c r="AL250" t="str">
        <f t="shared" si="39"/>
        <v/>
      </c>
    </row>
    <row r="251" spans="13:38">
      <c r="M251" s="45"/>
      <c r="V251" s="14"/>
      <c r="AF251" s="14" t="str">
        <f t="shared" si="33"/>
        <v/>
      </c>
      <c r="AG251" t="str">
        <f t="shared" si="34"/>
        <v/>
      </c>
      <c r="AH251" t="str">
        <f t="shared" si="35"/>
        <v/>
      </c>
      <c r="AI251" t="str">
        <f t="shared" si="36"/>
        <v/>
      </c>
      <c r="AJ251" t="str">
        <f t="shared" si="37"/>
        <v/>
      </c>
      <c r="AK251" t="str">
        <f t="shared" si="38"/>
        <v/>
      </c>
      <c r="AL251" t="str">
        <f t="shared" si="39"/>
        <v/>
      </c>
    </row>
    <row r="252" spans="13:38">
      <c r="M252" s="45"/>
      <c r="V252" s="14"/>
      <c r="AF252" s="14" t="str">
        <f t="shared" si="33"/>
        <v/>
      </c>
      <c r="AG252" t="str">
        <f t="shared" si="34"/>
        <v/>
      </c>
      <c r="AH252" t="str">
        <f t="shared" si="35"/>
        <v/>
      </c>
      <c r="AI252" t="str">
        <f t="shared" si="36"/>
        <v/>
      </c>
      <c r="AJ252" t="str">
        <f t="shared" si="37"/>
        <v/>
      </c>
      <c r="AK252" t="str">
        <f t="shared" si="38"/>
        <v/>
      </c>
      <c r="AL252" t="str">
        <f t="shared" si="39"/>
        <v/>
      </c>
    </row>
    <row r="253" spans="13:38">
      <c r="M253" s="45"/>
      <c r="V253" s="14"/>
      <c r="AF253" s="14" t="str">
        <f t="shared" si="33"/>
        <v/>
      </c>
      <c r="AG253" t="str">
        <f t="shared" si="34"/>
        <v/>
      </c>
      <c r="AH253" t="str">
        <f t="shared" si="35"/>
        <v/>
      </c>
      <c r="AI253" t="str">
        <f t="shared" si="36"/>
        <v/>
      </c>
      <c r="AJ253" t="str">
        <f t="shared" si="37"/>
        <v/>
      </c>
      <c r="AK253" t="str">
        <f t="shared" si="38"/>
        <v/>
      </c>
      <c r="AL253" t="str">
        <f t="shared" si="39"/>
        <v/>
      </c>
    </row>
    <row r="254" spans="13:38">
      <c r="M254" s="45"/>
      <c r="V254" s="14"/>
      <c r="AF254" s="14" t="str">
        <f t="shared" si="33"/>
        <v/>
      </c>
      <c r="AG254" t="str">
        <f t="shared" si="34"/>
        <v/>
      </c>
      <c r="AH254" t="str">
        <f t="shared" si="35"/>
        <v/>
      </c>
      <c r="AI254" t="str">
        <f t="shared" si="36"/>
        <v/>
      </c>
      <c r="AJ254" t="str">
        <f t="shared" si="37"/>
        <v/>
      </c>
      <c r="AK254" t="str">
        <f t="shared" si="38"/>
        <v/>
      </c>
      <c r="AL254" t="str">
        <f t="shared" si="39"/>
        <v/>
      </c>
    </row>
    <row r="255" spans="13:38">
      <c r="M255" s="45"/>
      <c r="V255" s="14"/>
      <c r="AF255" s="14" t="str">
        <f t="shared" si="33"/>
        <v/>
      </c>
      <c r="AG255" t="str">
        <f t="shared" si="34"/>
        <v/>
      </c>
      <c r="AH255" t="str">
        <f t="shared" si="35"/>
        <v/>
      </c>
      <c r="AI255" t="str">
        <f t="shared" si="36"/>
        <v/>
      </c>
      <c r="AJ255" t="str">
        <f t="shared" si="37"/>
        <v/>
      </c>
      <c r="AK255" t="str">
        <f t="shared" si="38"/>
        <v/>
      </c>
      <c r="AL255" t="str">
        <f t="shared" si="39"/>
        <v/>
      </c>
    </row>
    <row r="256" spans="13:38">
      <c r="M256" s="45"/>
      <c r="V256" s="14"/>
      <c r="AF256" s="14" t="str">
        <f t="shared" si="33"/>
        <v/>
      </c>
      <c r="AG256" t="str">
        <f t="shared" si="34"/>
        <v/>
      </c>
      <c r="AH256" t="str">
        <f t="shared" si="35"/>
        <v/>
      </c>
      <c r="AI256" t="str">
        <f t="shared" si="36"/>
        <v/>
      </c>
      <c r="AJ256" t="str">
        <f t="shared" si="37"/>
        <v/>
      </c>
      <c r="AK256" t="str">
        <f t="shared" si="38"/>
        <v/>
      </c>
      <c r="AL256" t="str">
        <f t="shared" si="39"/>
        <v/>
      </c>
    </row>
    <row r="257" spans="13:38">
      <c r="M257" s="45"/>
      <c r="V257" s="14"/>
      <c r="AF257" s="14" t="str">
        <f t="shared" si="33"/>
        <v/>
      </c>
      <c r="AG257" t="str">
        <f t="shared" si="34"/>
        <v/>
      </c>
      <c r="AH257" t="str">
        <f t="shared" si="35"/>
        <v/>
      </c>
      <c r="AI257" t="str">
        <f t="shared" si="36"/>
        <v/>
      </c>
      <c r="AJ257" t="str">
        <f t="shared" si="37"/>
        <v/>
      </c>
      <c r="AK257" t="str">
        <f t="shared" si="38"/>
        <v/>
      </c>
      <c r="AL257" t="str">
        <f t="shared" si="39"/>
        <v/>
      </c>
    </row>
    <row r="258" spans="13:38">
      <c r="M258" s="45"/>
      <c r="V258" s="14"/>
      <c r="AF258" s="14" t="str">
        <f t="shared" si="33"/>
        <v/>
      </c>
      <c r="AG258" t="str">
        <f t="shared" si="34"/>
        <v/>
      </c>
      <c r="AH258" t="str">
        <f t="shared" si="35"/>
        <v/>
      </c>
      <c r="AI258" t="str">
        <f t="shared" si="36"/>
        <v/>
      </c>
      <c r="AJ258" t="str">
        <f t="shared" si="37"/>
        <v/>
      </c>
      <c r="AK258" t="str">
        <f t="shared" si="38"/>
        <v/>
      </c>
      <c r="AL258" t="str">
        <f t="shared" si="39"/>
        <v/>
      </c>
    </row>
    <row r="259" spans="13:38">
      <c r="M259" s="45"/>
      <c r="V259" s="14"/>
      <c r="AF259" s="14" t="str">
        <f t="shared" si="33"/>
        <v/>
      </c>
      <c r="AG259" t="str">
        <f t="shared" si="34"/>
        <v/>
      </c>
      <c r="AH259" t="str">
        <f t="shared" si="35"/>
        <v/>
      </c>
      <c r="AI259" t="str">
        <f t="shared" si="36"/>
        <v/>
      </c>
      <c r="AJ259" t="str">
        <f t="shared" si="37"/>
        <v/>
      </c>
      <c r="AK259" t="str">
        <f t="shared" si="38"/>
        <v/>
      </c>
      <c r="AL259" t="str">
        <f t="shared" si="39"/>
        <v/>
      </c>
    </row>
    <row r="260" spans="13:38">
      <c r="M260" s="45"/>
      <c r="V260" s="14"/>
      <c r="AF260" s="14" t="str">
        <f t="shared" ref="AF260:AF323" si="40">IF($V260="", "", $V260)</f>
        <v/>
      </c>
      <c r="AG260" t="str">
        <f t="shared" ref="AG260:AG323" si="41">IF($X260&lt;0, "NA", IF(ISERROR($W260/$X260), "", $W260/$X260))</f>
        <v/>
      </c>
      <c r="AH260" t="str">
        <f t="shared" ref="AH260:AH323" si="42">IF($Y260&lt;0, "NA", IF(ISERROR($W260/$Y260), "", $W260/$Y260))</f>
        <v/>
      </c>
      <c r="AI260" t="str">
        <f t="shared" ref="AI260:AI323" si="43">IF($Z260&lt;0, "NA", IF(ISERROR($W260/$Z260), "", $W260/$Z260))</f>
        <v/>
      </c>
      <c r="AJ260" t="str">
        <f t="shared" ref="AJ260:AJ323" si="44">IF($AB260&lt;0, "NA", IF(ISERROR($AA260/$AB260), "", $AA260/$AB260))</f>
        <v/>
      </c>
      <c r="AK260" t="str">
        <f t="shared" ref="AK260:AK323" si="45">IF($AC260&lt;0, "NA", IF(ISERROR($AA260/$AC260), "", $AA260/$AC260))</f>
        <v/>
      </c>
      <c r="AL260" t="str">
        <f t="shared" ref="AL260:AL323" si="46">IF($AD260&lt;0, "NA", IF(ISERROR($AA260/$AD260), "", $AA260/$AD260))</f>
        <v/>
      </c>
    </row>
    <row r="261" spans="13:38">
      <c r="M261" s="45"/>
      <c r="V261" s="14"/>
      <c r="AF261" s="14" t="str">
        <f t="shared" si="40"/>
        <v/>
      </c>
      <c r="AG261" t="str">
        <f t="shared" si="41"/>
        <v/>
      </c>
      <c r="AH261" t="str">
        <f t="shared" si="42"/>
        <v/>
      </c>
      <c r="AI261" t="str">
        <f t="shared" si="43"/>
        <v/>
      </c>
      <c r="AJ261" t="str">
        <f t="shared" si="44"/>
        <v/>
      </c>
      <c r="AK261" t="str">
        <f t="shared" si="45"/>
        <v/>
      </c>
      <c r="AL261" t="str">
        <f t="shared" si="46"/>
        <v/>
      </c>
    </row>
    <row r="262" spans="13:38">
      <c r="M262" s="45"/>
      <c r="V262" s="14"/>
      <c r="AF262" s="14" t="str">
        <f t="shared" si="40"/>
        <v/>
      </c>
      <c r="AG262" t="str">
        <f t="shared" si="41"/>
        <v/>
      </c>
      <c r="AH262" t="str">
        <f t="shared" si="42"/>
        <v/>
      </c>
      <c r="AI262" t="str">
        <f t="shared" si="43"/>
        <v/>
      </c>
      <c r="AJ262" t="str">
        <f t="shared" si="44"/>
        <v/>
      </c>
      <c r="AK262" t="str">
        <f t="shared" si="45"/>
        <v/>
      </c>
      <c r="AL262" t="str">
        <f t="shared" si="46"/>
        <v/>
      </c>
    </row>
    <row r="263" spans="13:38">
      <c r="M263" s="45"/>
      <c r="V263" s="14"/>
      <c r="AF263" s="14" t="str">
        <f t="shared" si="40"/>
        <v/>
      </c>
      <c r="AG263" t="str">
        <f t="shared" si="41"/>
        <v/>
      </c>
      <c r="AH263" t="str">
        <f t="shared" si="42"/>
        <v/>
      </c>
      <c r="AI263" t="str">
        <f t="shared" si="43"/>
        <v/>
      </c>
      <c r="AJ263" t="str">
        <f t="shared" si="44"/>
        <v/>
      </c>
      <c r="AK263" t="str">
        <f t="shared" si="45"/>
        <v/>
      </c>
      <c r="AL263" t="str">
        <f t="shared" si="46"/>
        <v/>
      </c>
    </row>
    <row r="264" spans="13:38">
      <c r="M264" s="45"/>
      <c r="V264" s="14"/>
      <c r="AF264" s="14" t="str">
        <f t="shared" si="40"/>
        <v/>
      </c>
      <c r="AG264" t="str">
        <f t="shared" si="41"/>
        <v/>
      </c>
      <c r="AH264" t="str">
        <f t="shared" si="42"/>
        <v/>
      </c>
      <c r="AI264" t="str">
        <f t="shared" si="43"/>
        <v/>
      </c>
      <c r="AJ264" t="str">
        <f t="shared" si="44"/>
        <v/>
      </c>
      <c r="AK264" t="str">
        <f t="shared" si="45"/>
        <v/>
      </c>
      <c r="AL264" t="str">
        <f t="shared" si="46"/>
        <v/>
      </c>
    </row>
    <row r="265" spans="13:38">
      <c r="M265" s="45"/>
      <c r="V265" s="14"/>
      <c r="AF265" s="14" t="str">
        <f t="shared" si="40"/>
        <v/>
      </c>
      <c r="AG265" t="str">
        <f t="shared" si="41"/>
        <v/>
      </c>
      <c r="AH265" t="str">
        <f t="shared" si="42"/>
        <v/>
      </c>
      <c r="AI265" t="str">
        <f t="shared" si="43"/>
        <v/>
      </c>
      <c r="AJ265" t="str">
        <f t="shared" si="44"/>
        <v/>
      </c>
      <c r="AK265" t="str">
        <f t="shared" si="45"/>
        <v/>
      </c>
      <c r="AL265" t="str">
        <f t="shared" si="46"/>
        <v/>
      </c>
    </row>
    <row r="266" spans="13:38">
      <c r="M266" s="45"/>
      <c r="V266" s="14"/>
      <c r="AF266" s="14" t="str">
        <f t="shared" si="40"/>
        <v/>
      </c>
      <c r="AG266" t="str">
        <f t="shared" si="41"/>
        <v/>
      </c>
      <c r="AH266" t="str">
        <f t="shared" si="42"/>
        <v/>
      </c>
      <c r="AI266" t="str">
        <f t="shared" si="43"/>
        <v/>
      </c>
      <c r="AJ266" t="str">
        <f t="shared" si="44"/>
        <v/>
      </c>
      <c r="AK266" t="str">
        <f t="shared" si="45"/>
        <v/>
      </c>
      <c r="AL266" t="str">
        <f t="shared" si="46"/>
        <v/>
      </c>
    </row>
    <row r="267" spans="13:38">
      <c r="M267" s="45"/>
      <c r="V267" s="14"/>
      <c r="AF267" s="14" t="str">
        <f t="shared" si="40"/>
        <v/>
      </c>
      <c r="AG267" t="str">
        <f t="shared" si="41"/>
        <v/>
      </c>
      <c r="AH267" t="str">
        <f t="shared" si="42"/>
        <v/>
      </c>
      <c r="AI267" t="str">
        <f t="shared" si="43"/>
        <v/>
      </c>
      <c r="AJ267" t="str">
        <f t="shared" si="44"/>
        <v/>
      </c>
      <c r="AK267" t="str">
        <f t="shared" si="45"/>
        <v/>
      </c>
      <c r="AL267" t="str">
        <f t="shared" si="46"/>
        <v/>
      </c>
    </row>
    <row r="268" spans="13:38">
      <c r="M268" s="45"/>
      <c r="V268" s="14"/>
      <c r="AF268" s="14" t="str">
        <f t="shared" si="40"/>
        <v/>
      </c>
      <c r="AG268" t="str">
        <f t="shared" si="41"/>
        <v/>
      </c>
      <c r="AH268" t="str">
        <f t="shared" si="42"/>
        <v/>
      </c>
      <c r="AI268" t="str">
        <f t="shared" si="43"/>
        <v/>
      </c>
      <c r="AJ268" t="str">
        <f t="shared" si="44"/>
        <v/>
      </c>
      <c r="AK268" t="str">
        <f t="shared" si="45"/>
        <v/>
      </c>
      <c r="AL268" t="str">
        <f t="shared" si="46"/>
        <v/>
      </c>
    </row>
    <row r="269" spans="13:38">
      <c r="M269" s="45"/>
      <c r="V269" s="14"/>
      <c r="AF269" s="14" t="str">
        <f t="shared" si="40"/>
        <v/>
      </c>
      <c r="AG269" t="str">
        <f t="shared" si="41"/>
        <v/>
      </c>
      <c r="AH269" t="str">
        <f t="shared" si="42"/>
        <v/>
      </c>
      <c r="AI269" t="str">
        <f t="shared" si="43"/>
        <v/>
      </c>
      <c r="AJ269" t="str">
        <f t="shared" si="44"/>
        <v/>
      </c>
      <c r="AK269" t="str">
        <f t="shared" si="45"/>
        <v/>
      </c>
      <c r="AL269" t="str">
        <f t="shared" si="46"/>
        <v/>
      </c>
    </row>
    <row r="270" spans="13:38">
      <c r="M270" s="45"/>
      <c r="V270" s="14"/>
      <c r="AF270" s="14" t="str">
        <f t="shared" si="40"/>
        <v/>
      </c>
      <c r="AG270" t="str">
        <f t="shared" si="41"/>
        <v/>
      </c>
      <c r="AH270" t="str">
        <f t="shared" si="42"/>
        <v/>
      </c>
      <c r="AI270" t="str">
        <f t="shared" si="43"/>
        <v/>
      </c>
      <c r="AJ270" t="str">
        <f t="shared" si="44"/>
        <v/>
      </c>
      <c r="AK270" t="str">
        <f t="shared" si="45"/>
        <v/>
      </c>
      <c r="AL270" t="str">
        <f t="shared" si="46"/>
        <v/>
      </c>
    </row>
    <row r="271" spans="13:38">
      <c r="M271" s="45"/>
      <c r="V271" s="14"/>
      <c r="AF271" s="14" t="str">
        <f t="shared" si="40"/>
        <v/>
      </c>
      <c r="AG271" t="str">
        <f t="shared" si="41"/>
        <v/>
      </c>
      <c r="AH271" t="str">
        <f t="shared" si="42"/>
        <v/>
      </c>
      <c r="AI271" t="str">
        <f t="shared" si="43"/>
        <v/>
      </c>
      <c r="AJ271" t="str">
        <f t="shared" si="44"/>
        <v/>
      </c>
      <c r="AK271" t="str">
        <f t="shared" si="45"/>
        <v/>
      </c>
      <c r="AL271" t="str">
        <f t="shared" si="46"/>
        <v/>
      </c>
    </row>
    <row r="272" spans="13:38">
      <c r="M272" s="45"/>
      <c r="V272" s="14"/>
      <c r="AF272" s="14" t="str">
        <f t="shared" si="40"/>
        <v/>
      </c>
      <c r="AG272" t="str">
        <f t="shared" si="41"/>
        <v/>
      </c>
      <c r="AH272" t="str">
        <f t="shared" si="42"/>
        <v/>
      </c>
      <c r="AI272" t="str">
        <f t="shared" si="43"/>
        <v/>
      </c>
      <c r="AJ272" t="str">
        <f t="shared" si="44"/>
        <v/>
      </c>
      <c r="AK272" t="str">
        <f t="shared" si="45"/>
        <v/>
      </c>
      <c r="AL272" t="str">
        <f t="shared" si="46"/>
        <v/>
      </c>
    </row>
    <row r="273" spans="13:38">
      <c r="M273" s="45"/>
      <c r="V273" s="14"/>
      <c r="AF273" s="14" t="str">
        <f t="shared" si="40"/>
        <v/>
      </c>
      <c r="AG273" t="str">
        <f t="shared" si="41"/>
        <v/>
      </c>
      <c r="AH273" t="str">
        <f t="shared" si="42"/>
        <v/>
      </c>
      <c r="AI273" t="str">
        <f t="shared" si="43"/>
        <v/>
      </c>
      <c r="AJ273" t="str">
        <f t="shared" si="44"/>
        <v/>
      </c>
      <c r="AK273" t="str">
        <f t="shared" si="45"/>
        <v/>
      </c>
      <c r="AL273" t="str">
        <f t="shared" si="46"/>
        <v/>
      </c>
    </row>
    <row r="274" spans="13:38">
      <c r="M274" s="45"/>
      <c r="V274" s="14"/>
      <c r="AF274" s="14" t="str">
        <f t="shared" si="40"/>
        <v/>
      </c>
      <c r="AG274" t="str">
        <f t="shared" si="41"/>
        <v/>
      </c>
      <c r="AH274" t="str">
        <f t="shared" si="42"/>
        <v/>
      </c>
      <c r="AI274" t="str">
        <f t="shared" si="43"/>
        <v/>
      </c>
      <c r="AJ274" t="str">
        <f t="shared" si="44"/>
        <v/>
      </c>
      <c r="AK274" t="str">
        <f t="shared" si="45"/>
        <v/>
      </c>
      <c r="AL274" t="str">
        <f t="shared" si="46"/>
        <v/>
      </c>
    </row>
    <row r="275" spans="13:38">
      <c r="M275" s="45"/>
      <c r="V275" s="14"/>
      <c r="AF275" s="14" t="str">
        <f t="shared" si="40"/>
        <v/>
      </c>
      <c r="AG275" t="str">
        <f t="shared" si="41"/>
        <v/>
      </c>
      <c r="AH275" t="str">
        <f t="shared" si="42"/>
        <v/>
      </c>
      <c r="AI275" t="str">
        <f t="shared" si="43"/>
        <v/>
      </c>
      <c r="AJ275" t="str">
        <f t="shared" si="44"/>
        <v/>
      </c>
      <c r="AK275" t="str">
        <f t="shared" si="45"/>
        <v/>
      </c>
      <c r="AL275" t="str">
        <f t="shared" si="46"/>
        <v/>
      </c>
    </row>
    <row r="276" spans="13:38">
      <c r="M276" s="45"/>
      <c r="V276" s="14"/>
      <c r="AF276" s="14" t="str">
        <f t="shared" si="40"/>
        <v/>
      </c>
      <c r="AG276" t="str">
        <f t="shared" si="41"/>
        <v/>
      </c>
      <c r="AH276" t="str">
        <f t="shared" si="42"/>
        <v/>
      </c>
      <c r="AI276" t="str">
        <f t="shared" si="43"/>
        <v/>
      </c>
      <c r="AJ276" t="str">
        <f t="shared" si="44"/>
        <v/>
      </c>
      <c r="AK276" t="str">
        <f t="shared" si="45"/>
        <v/>
      </c>
      <c r="AL276" t="str">
        <f t="shared" si="46"/>
        <v/>
      </c>
    </row>
    <row r="277" spans="13:38">
      <c r="M277" s="45"/>
      <c r="V277" s="14"/>
      <c r="AF277" s="14" t="str">
        <f t="shared" si="40"/>
        <v/>
      </c>
      <c r="AG277" t="str">
        <f t="shared" si="41"/>
        <v/>
      </c>
      <c r="AH277" t="str">
        <f t="shared" si="42"/>
        <v/>
      </c>
      <c r="AI277" t="str">
        <f t="shared" si="43"/>
        <v/>
      </c>
      <c r="AJ277" t="str">
        <f t="shared" si="44"/>
        <v/>
      </c>
      <c r="AK277" t="str">
        <f t="shared" si="45"/>
        <v/>
      </c>
      <c r="AL277" t="str">
        <f t="shared" si="46"/>
        <v/>
      </c>
    </row>
    <row r="278" spans="13:38">
      <c r="M278" s="45"/>
      <c r="V278" s="14"/>
      <c r="AF278" s="14" t="str">
        <f t="shared" si="40"/>
        <v/>
      </c>
      <c r="AG278" t="str">
        <f t="shared" si="41"/>
        <v/>
      </c>
      <c r="AH278" t="str">
        <f t="shared" si="42"/>
        <v/>
      </c>
      <c r="AI278" t="str">
        <f t="shared" si="43"/>
        <v/>
      </c>
      <c r="AJ278" t="str">
        <f t="shared" si="44"/>
        <v/>
      </c>
      <c r="AK278" t="str">
        <f t="shared" si="45"/>
        <v/>
      </c>
      <c r="AL278" t="str">
        <f t="shared" si="46"/>
        <v/>
      </c>
    </row>
    <row r="279" spans="13:38">
      <c r="M279" s="45"/>
      <c r="V279" s="14"/>
      <c r="AF279" s="14" t="str">
        <f t="shared" si="40"/>
        <v/>
      </c>
      <c r="AG279" t="str">
        <f t="shared" si="41"/>
        <v/>
      </c>
      <c r="AH279" t="str">
        <f t="shared" si="42"/>
        <v/>
      </c>
      <c r="AI279" t="str">
        <f t="shared" si="43"/>
        <v/>
      </c>
      <c r="AJ279" t="str">
        <f t="shared" si="44"/>
        <v/>
      </c>
      <c r="AK279" t="str">
        <f t="shared" si="45"/>
        <v/>
      </c>
      <c r="AL279" t="str">
        <f t="shared" si="46"/>
        <v/>
      </c>
    </row>
    <row r="280" spans="13:38">
      <c r="M280" s="45"/>
      <c r="V280" s="14"/>
      <c r="AF280" s="14" t="str">
        <f t="shared" si="40"/>
        <v/>
      </c>
      <c r="AG280" t="str">
        <f t="shared" si="41"/>
        <v/>
      </c>
      <c r="AH280" t="str">
        <f t="shared" si="42"/>
        <v/>
      </c>
      <c r="AI280" t="str">
        <f t="shared" si="43"/>
        <v/>
      </c>
      <c r="AJ280" t="str">
        <f t="shared" si="44"/>
        <v/>
      </c>
      <c r="AK280" t="str">
        <f t="shared" si="45"/>
        <v/>
      </c>
      <c r="AL280" t="str">
        <f t="shared" si="46"/>
        <v/>
      </c>
    </row>
    <row r="281" spans="13:38">
      <c r="M281" s="45"/>
      <c r="V281" s="14"/>
      <c r="AF281" s="14" t="str">
        <f t="shared" si="40"/>
        <v/>
      </c>
      <c r="AG281" t="str">
        <f t="shared" si="41"/>
        <v/>
      </c>
      <c r="AH281" t="str">
        <f t="shared" si="42"/>
        <v/>
      </c>
      <c r="AI281" t="str">
        <f t="shared" si="43"/>
        <v/>
      </c>
      <c r="AJ281" t="str">
        <f t="shared" si="44"/>
        <v/>
      </c>
      <c r="AK281" t="str">
        <f t="shared" si="45"/>
        <v/>
      </c>
      <c r="AL281" t="str">
        <f t="shared" si="46"/>
        <v/>
      </c>
    </row>
    <row r="282" spans="13:38">
      <c r="M282" s="45"/>
      <c r="V282" s="14"/>
      <c r="AF282" s="14" t="str">
        <f t="shared" si="40"/>
        <v/>
      </c>
      <c r="AG282" t="str">
        <f t="shared" si="41"/>
        <v/>
      </c>
      <c r="AH282" t="str">
        <f t="shared" si="42"/>
        <v/>
      </c>
      <c r="AI282" t="str">
        <f t="shared" si="43"/>
        <v/>
      </c>
      <c r="AJ282" t="str">
        <f t="shared" si="44"/>
        <v/>
      </c>
      <c r="AK282" t="str">
        <f t="shared" si="45"/>
        <v/>
      </c>
      <c r="AL282" t="str">
        <f t="shared" si="46"/>
        <v/>
      </c>
    </row>
    <row r="283" spans="13:38">
      <c r="M283" s="45"/>
      <c r="V283" s="14"/>
      <c r="AF283" s="14" t="str">
        <f t="shared" si="40"/>
        <v/>
      </c>
      <c r="AG283" t="str">
        <f t="shared" si="41"/>
        <v/>
      </c>
      <c r="AH283" t="str">
        <f t="shared" si="42"/>
        <v/>
      </c>
      <c r="AI283" t="str">
        <f t="shared" si="43"/>
        <v/>
      </c>
      <c r="AJ283" t="str">
        <f t="shared" si="44"/>
        <v/>
      </c>
      <c r="AK283" t="str">
        <f t="shared" si="45"/>
        <v/>
      </c>
      <c r="AL283" t="str">
        <f t="shared" si="46"/>
        <v/>
      </c>
    </row>
    <row r="284" spans="13:38">
      <c r="M284" s="45"/>
      <c r="V284" s="14"/>
      <c r="AF284" s="14" t="str">
        <f t="shared" si="40"/>
        <v/>
      </c>
      <c r="AG284" t="str">
        <f t="shared" si="41"/>
        <v/>
      </c>
      <c r="AH284" t="str">
        <f t="shared" si="42"/>
        <v/>
      </c>
      <c r="AI284" t="str">
        <f t="shared" si="43"/>
        <v/>
      </c>
      <c r="AJ284" t="str">
        <f t="shared" si="44"/>
        <v/>
      </c>
      <c r="AK284" t="str">
        <f t="shared" si="45"/>
        <v/>
      </c>
      <c r="AL284" t="str">
        <f t="shared" si="46"/>
        <v/>
      </c>
    </row>
    <row r="285" spans="13:38">
      <c r="M285" s="45"/>
      <c r="V285" s="14"/>
      <c r="AF285" s="14" t="str">
        <f t="shared" si="40"/>
        <v/>
      </c>
      <c r="AG285" t="str">
        <f t="shared" si="41"/>
        <v/>
      </c>
      <c r="AH285" t="str">
        <f t="shared" si="42"/>
        <v/>
      </c>
      <c r="AI285" t="str">
        <f t="shared" si="43"/>
        <v/>
      </c>
      <c r="AJ285" t="str">
        <f t="shared" si="44"/>
        <v/>
      </c>
      <c r="AK285" t="str">
        <f t="shared" si="45"/>
        <v/>
      </c>
      <c r="AL285" t="str">
        <f t="shared" si="46"/>
        <v/>
      </c>
    </row>
    <row r="286" spans="13:38">
      <c r="M286" s="45"/>
      <c r="V286" s="14"/>
      <c r="AF286" s="14" t="str">
        <f t="shared" si="40"/>
        <v/>
      </c>
      <c r="AG286" t="str">
        <f t="shared" si="41"/>
        <v/>
      </c>
      <c r="AH286" t="str">
        <f t="shared" si="42"/>
        <v/>
      </c>
      <c r="AI286" t="str">
        <f t="shared" si="43"/>
        <v/>
      </c>
      <c r="AJ286" t="str">
        <f t="shared" si="44"/>
        <v/>
      </c>
      <c r="AK286" t="str">
        <f t="shared" si="45"/>
        <v/>
      </c>
      <c r="AL286" t="str">
        <f t="shared" si="46"/>
        <v/>
      </c>
    </row>
    <row r="287" spans="13:38">
      <c r="M287" s="45"/>
      <c r="V287" s="14"/>
      <c r="AF287" s="14" t="str">
        <f t="shared" si="40"/>
        <v/>
      </c>
      <c r="AG287" t="str">
        <f t="shared" si="41"/>
        <v/>
      </c>
      <c r="AH287" t="str">
        <f t="shared" si="42"/>
        <v/>
      </c>
      <c r="AI287" t="str">
        <f t="shared" si="43"/>
        <v/>
      </c>
      <c r="AJ287" t="str">
        <f t="shared" si="44"/>
        <v/>
      </c>
      <c r="AK287" t="str">
        <f t="shared" si="45"/>
        <v/>
      </c>
      <c r="AL287" t="str">
        <f t="shared" si="46"/>
        <v/>
      </c>
    </row>
    <row r="288" spans="13:38">
      <c r="M288" s="45"/>
      <c r="V288" s="14"/>
      <c r="AF288" s="14" t="str">
        <f t="shared" si="40"/>
        <v/>
      </c>
      <c r="AG288" t="str">
        <f t="shared" si="41"/>
        <v/>
      </c>
      <c r="AH288" t="str">
        <f t="shared" si="42"/>
        <v/>
      </c>
      <c r="AI288" t="str">
        <f t="shared" si="43"/>
        <v/>
      </c>
      <c r="AJ288" t="str">
        <f t="shared" si="44"/>
        <v/>
      </c>
      <c r="AK288" t="str">
        <f t="shared" si="45"/>
        <v/>
      </c>
      <c r="AL288" t="str">
        <f t="shared" si="46"/>
        <v/>
      </c>
    </row>
    <row r="289" spans="13:38">
      <c r="M289" s="45"/>
      <c r="V289" s="14"/>
      <c r="AF289" s="14" t="str">
        <f t="shared" si="40"/>
        <v/>
      </c>
      <c r="AG289" t="str">
        <f t="shared" si="41"/>
        <v/>
      </c>
      <c r="AH289" t="str">
        <f t="shared" si="42"/>
        <v/>
      </c>
      <c r="AI289" t="str">
        <f t="shared" si="43"/>
        <v/>
      </c>
      <c r="AJ289" t="str">
        <f t="shared" si="44"/>
        <v/>
      </c>
      <c r="AK289" t="str">
        <f t="shared" si="45"/>
        <v/>
      </c>
      <c r="AL289" t="str">
        <f t="shared" si="46"/>
        <v/>
      </c>
    </row>
    <row r="290" spans="13:38">
      <c r="M290" s="45"/>
      <c r="V290" s="14"/>
      <c r="AF290" s="14" t="str">
        <f t="shared" si="40"/>
        <v/>
      </c>
      <c r="AG290" t="str">
        <f t="shared" si="41"/>
        <v/>
      </c>
      <c r="AH290" t="str">
        <f t="shared" si="42"/>
        <v/>
      </c>
      <c r="AI290" t="str">
        <f t="shared" si="43"/>
        <v/>
      </c>
      <c r="AJ290" t="str">
        <f t="shared" si="44"/>
        <v/>
      </c>
      <c r="AK290" t="str">
        <f t="shared" si="45"/>
        <v/>
      </c>
      <c r="AL290" t="str">
        <f t="shared" si="46"/>
        <v/>
      </c>
    </row>
    <row r="291" spans="13:38">
      <c r="M291" s="45"/>
      <c r="V291" s="14"/>
      <c r="AF291" s="14" t="str">
        <f t="shared" si="40"/>
        <v/>
      </c>
      <c r="AG291" t="str">
        <f t="shared" si="41"/>
        <v/>
      </c>
      <c r="AH291" t="str">
        <f t="shared" si="42"/>
        <v/>
      </c>
      <c r="AI291" t="str">
        <f t="shared" si="43"/>
        <v/>
      </c>
      <c r="AJ291" t="str">
        <f t="shared" si="44"/>
        <v/>
      </c>
      <c r="AK291" t="str">
        <f t="shared" si="45"/>
        <v/>
      </c>
      <c r="AL291" t="str">
        <f t="shared" si="46"/>
        <v/>
      </c>
    </row>
    <row r="292" spans="13:38">
      <c r="M292" s="45"/>
      <c r="V292" s="14"/>
      <c r="AF292" s="14" t="str">
        <f t="shared" si="40"/>
        <v/>
      </c>
      <c r="AG292" t="str">
        <f t="shared" si="41"/>
        <v/>
      </c>
      <c r="AH292" t="str">
        <f t="shared" si="42"/>
        <v/>
      </c>
      <c r="AI292" t="str">
        <f t="shared" si="43"/>
        <v/>
      </c>
      <c r="AJ292" t="str">
        <f t="shared" si="44"/>
        <v/>
      </c>
      <c r="AK292" t="str">
        <f t="shared" si="45"/>
        <v/>
      </c>
      <c r="AL292" t="str">
        <f t="shared" si="46"/>
        <v/>
      </c>
    </row>
    <row r="293" spans="13:38">
      <c r="M293" s="45"/>
      <c r="V293" s="14"/>
      <c r="AF293" s="14" t="str">
        <f t="shared" si="40"/>
        <v/>
      </c>
      <c r="AG293" t="str">
        <f t="shared" si="41"/>
        <v/>
      </c>
      <c r="AH293" t="str">
        <f t="shared" si="42"/>
        <v/>
      </c>
      <c r="AI293" t="str">
        <f t="shared" si="43"/>
        <v/>
      </c>
      <c r="AJ293" t="str">
        <f t="shared" si="44"/>
        <v/>
      </c>
      <c r="AK293" t="str">
        <f t="shared" si="45"/>
        <v/>
      </c>
      <c r="AL293" t="str">
        <f t="shared" si="46"/>
        <v/>
      </c>
    </row>
    <row r="294" spans="13:38">
      <c r="M294" s="45"/>
      <c r="V294" s="14"/>
      <c r="AF294" s="14" t="str">
        <f t="shared" si="40"/>
        <v/>
      </c>
      <c r="AG294" t="str">
        <f t="shared" si="41"/>
        <v/>
      </c>
      <c r="AH294" t="str">
        <f t="shared" si="42"/>
        <v/>
      </c>
      <c r="AI294" t="str">
        <f t="shared" si="43"/>
        <v/>
      </c>
      <c r="AJ294" t="str">
        <f t="shared" si="44"/>
        <v/>
      </c>
      <c r="AK294" t="str">
        <f t="shared" si="45"/>
        <v/>
      </c>
      <c r="AL294" t="str">
        <f t="shared" si="46"/>
        <v/>
      </c>
    </row>
    <row r="295" spans="13:38">
      <c r="M295" s="45"/>
      <c r="V295" s="14"/>
      <c r="AF295" s="14" t="str">
        <f t="shared" si="40"/>
        <v/>
      </c>
      <c r="AG295" t="str">
        <f t="shared" si="41"/>
        <v/>
      </c>
      <c r="AH295" t="str">
        <f t="shared" si="42"/>
        <v/>
      </c>
      <c r="AI295" t="str">
        <f t="shared" si="43"/>
        <v/>
      </c>
      <c r="AJ295" t="str">
        <f t="shared" si="44"/>
        <v/>
      </c>
      <c r="AK295" t="str">
        <f t="shared" si="45"/>
        <v/>
      </c>
      <c r="AL295" t="str">
        <f t="shared" si="46"/>
        <v/>
      </c>
    </row>
    <row r="296" spans="13:38">
      <c r="M296" s="45"/>
      <c r="V296" s="14"/>
      <c r="AF296" s="14" t="str">
        <f t="shared" si="40"/>
        <v/>
      </c>
      <c r="AG296" t="str">
        <f t="shared" si="41"/>
        <v/>
      </c>
      <c r="AH296" t="str">
        <f t="shared" si="42"/>
        <v/>
      </c>
      <c r="AI296" t="str">
        <f t="shared" si="43"/>
        <v/>
      </c>
      <c r="AJ296" t="str">
        <f t="shared" si="44"/>
        <v/>
      </c>
      <c r="AK296" t="str">
        <f t="shared" si="45"/>
        <v/>
      </c>
      <c r="AL296" t="str">
        <f t="shared" si="46"/>
        <v/>
      </c>
    </row>
    <row r="297" spans="13:38">
      <c r="M297" s="45"/>
      <c r="V297" s="14"/>
      <c r="AF297" s="14" t="str">
        <f t="shared" si="40"/>
        <v/>
      </c>
      <c r="AG297" t="str">
        <f t="shared" si="41"/>
        <v/>
      </c>
      <c r="AH297" t="str">
        <f t="shared" si="42"/>
        <v/>
      </c>
      <c r="AI297" t="str">
        <f t="shared" si="43"/>
        <v/>
      </c>
      <c r="AJ297" t="str">
        <f t="shared" si="44"/>
        <v/>
      </c>
      <c r="AK297" t="str">
        <f t="shared" si="45"/>
        <v/>
      </c>
      <c r="AL297" t="str">
        <f t="shared" si="46"/>
        <v/>
      </c>
    </row>
    <row r="298" spans="13:38">
      <c r="M298" s="45"/>
      <c r="V298" s="14"/>
      <c r="AF298" s="14" t="str">
        <f t="shared" si="40"/>
        <v/>
      </c>
      <c r="AG298" t="str">
        <f t="shared" si="41"/>
        <v/>
      </c>
      <c r="AH298" t="str">
        <f t="shared" si="42"/>
        <v/>
      </c>
      <c r="AI298" t="str">
        <f t="shared" si="43"/>
        <v/>
      </c>
      <c r="AJ298" t="str">
        <f t="shared" si="44"/>
        <v/>
      </c>
      <c r="AK298" t="str">
        <f t="shared" si="45"/>
        <v/>
      </c>
      <c r="AL298" t="str">
        <f t="shared" si="46"/>
        <v/>
      </c>
    </row>
    <row r="299" spans="13:38">
      <c r="M299" s="45"/>
      <c r="V299" s="14"/>
      <c r="AF299" s="14" t="str">
        <f t="shared" si="40"/>
        <v/>
      </c>
      <c r="AG299" t="str">
        <f t="shared" si="41"/>
        <v/>
      </c>
      <c r="AH299" t="str">
        <f t="shared" si="42"/>
        <v/>
      </c>
      <c r="AI299" t="str">
        <f t="shared" si="43"/>
        <v/>
      </c>
      <c r="AJ299" t="str">
        <f t="shared" si="44"/>
        <v/>
      </c>
      <c r="AK299" t="str">
        <f t="shared" si="45"/>
        <v/>
      </c>
      <c r="AL299" t="str">
        <f t="shared" si="46"/>
        <v/>
      </c>
    </row>
    <row r="300" spans="13:38">
      <c r="M300" s="45"/>
      <c r="V300" s="14"/>
      <c r="AF300" s="14" t="str">
        <f t="shared" si="40"/>
        <v/>
      </c>
      <c r="AG300" t="str">
        <f t="shared" si="41"/>
        <v/>
      </c>
      <c r="AH300" t="str">
        <f t="shared" si="42"/>
        <v/>
      </c>
      <c r="AI300" t="str">
        <f t="shared" si="43"/>
        <v/>
      </c>
      <c r="AJ300" t="str">
        <f t="shared" si="44"/>
        <v/>
      </c>
      <c r="AK300" t="str">
        <f t="shared" si="45"/>
        <v/>
      </c>
      <c r="AL300" t="str">
        <f t="shared" si="46"/>
        <v/>
      </c>
    </row>
    <row r="301" spans="13:38">
      <c r="M301" s="45"/>
      <c r="V301" s="14"/>
      <c r="AF301" s="14" t="str">
        <f t="shared" si="40"/>
        <v/>
      </c>
      <c r="AG301" t="str">
        <f t="shared" si="41"/>
        <v/>
      </c>
      <c r="AH301" t="str">
        <f t="shared" si="42"/>
        <v/>
      </c>
      <c r="AI301" t="str">
        <f t="shared" si="43"/>
        <v/>
      </c>
      <c r="AJ301" t="str">
        <f t="shared" si="44"/>
        <v/>
      </c>
      <c r="AK301" t="str">
        <f t="shared" si="45"/>
        <v/>
      </c>
      <c r="AL301" t="str">
        <f t="shared" si="46"/>
        <v/>
      </c>
    </row>
    <row r="302" spans="13:38">
      <c r="M302" s="45"/>
      <c r="V302" s="14"/>
      <c r="AF302" s="14" t="str">
        <f t="shared" si="40"/>
        <v/>
      </c>
      <c r="AG302" t="str">
        <f t="shared" si="41"/>
        <v/>
      </c>
      <c r="AH302" t="str">
        <f t="shared" si="42"/>
        <v/>
      </c>
      <c r="AI302" t="str">
        <f t="shared" si="43"/>
        <v/>
      </c>
      <c r="AJ302" t="str">
        <f t="shared" si="44"/>
        <v/>
      </c>
      <c r="AK302" t="str">
        <f t="shared" si="45"/>
        <v/>
      </c>
      <c r="AL302" t="str">
        <f t="shared" si="46"/>
        <v/>
      </c>
    </row>
    <row r="303" spans="13:38">
      <c r="M303" s="45"/>
      <c r="V303" s="14"/>
      <c r="AF303" s="14" t="str">
        <f t="shared" si="40"/>
        <v/>
      </c>
      <c r="AG303" t="str">
        <f t="shared" si="41"/>
        <v/>
      </c>
      <c r="AH303" t="str">
        <f t="shared" si="42"/>
        <v/>
      </c>
      <c r="AI303" t="str">
        <f t="shared" si="43"/>
        <v/>
      </c>
      <c r="AJ303" t="str">
        <f t="shared" si="44"/>
        <v/>
      </c>
      <c r="AK303" t="str">
        <f t="shared" si="45"/>
        <v/>
      </c>
      <c r="AL303" t="str">
        <f t="shared" si="46"/>
        <v/>
      </c>
    </row>
    <row r="304" spans="13:38">
      <c r="M304" s="45"/>
      <c r="V304" s="14"/>
      <c r="AF304" s="14" t="str">
        <f t="shared" si="40"/>
        <v/>
      </c>
      <c r="AG304" t="str">
        <f t="shared" si="41"/>
        <v/>
      </c>
      <c r="AH304" t="str">
        <f t="shared" si="42"/>
        <v/>
      </c>
      <c r="AI304" t="str">
        <f t="shared" si="43"/>
        <v/>
      </c>
      <c r="AJ304" t="str">
        <f t="shared" si="44"/>
        <v/>
      </c>
      <c r="AK304" t="str">
        <f t="shared" si="45"/>
        <v/>
      </c>
      <c r="AL304" t="str">
        <f t="shared" si="46"/>
        <v/>
      </c>
    </row>
    <row r="305" spans="13:38">
      <c r="M305" s="45"/>
      <c r="V305" s="14"/>
      <c r="AF305" s="14" t="str">
        <f t="shared" si="40"/>
        <v/>
      </c>
      <c r="AG305" t="str">
        <f t="shared" si="41"/>
        <v/>
      </c>
      <c r="AH305" t="str">
        <f t="shared" si="42"/>
        <v/>
      </c>
      <c r="AI305" t="str">
        <f t="shared" si="43"/>
        <v/>
      </c>
      <c r="AJ305" t="str">
        <f t="shared" si="44"/>
        <v/>
      </c>
      <c r="AK305" t="str">
        <f t="shared" si="45"/>
        <v/>
      </c>
      <c r="AL305" t="str">
        <f t="shared" si="46"/>
        <v/>
      </c>
    </row>
    <row r="306" spans="13:38">
      <c r="M306" s="45"/>
      <c r="V306" s="14"/>
      <c r="AF306" s="14" t="str">
        <f t="shared" si="40"/>
        <v/>
      </c>
      <c r="AG306" t="str">
        <f t="shared" si="41"/>
        <v/>
      </c>
      <c r="AH306" t="str">
        <f t="shared" si="42"/>
        <v/>
      </c>
      <c r="AI306" t="str">
        <f t="shared" si="43"/>
        <v/>
      </c>
      <c r="AJ306" t="str">
        <f t="shared" si="44"/>
        <v/>
      </c>
      <c r="AK306" t="str">
        <f t="shared" si="45"/>
        <v/>
      </c>
      <c r="AL306" t="str">
        <f t="shared" si="46"/>
        <v/>
      </c>
    </row>
    <row r="307" spans="13:38">
      <c r="M307" s="45"/>
      <c r="V307" s="14"/>
      <c r="AF307" s="14" t="str">
        <f t="shared" si="40"/>
        <v/>
      </c>
      <c r="AG307" t="str">
        <f t="shared" si="41"/>
        <v/>
      </c>
      <c r="AH307" t="str">
        <f t="shared" si="42"/>
        <v/>
      </c>
      <c r="AI307" t="str">
        <f t="shared" si="43"/>
        <v/>
      </c>
      <c r="AJ307" t="str">
        <f t="shared" si="44"/>
        <v/>
      </c>
      <c r="AK307" t="str">
        <f t="shared" si="45"/>
        <v/>
      </c>
      <c r="AL307" t="str">
        <f t="shared" si="46"/>
        <v/>
      </c>
    </row>
    <row r="308" spans="13:38">
      <c r="M308" s="45"/>
      <c r="V308" s="14"/>
      <c r="AF308" s="14" t="str">
        <f t="shared" si="40"/>
        <v/>
      </c>
      <c r="AG308" t="str">
        <f t="shared" si="41"/>
        <v/>
      </c>
      <c r="AH308" t="str">
        <f t="shared" si="42"/>
        <v/>
      </c>
      <c r="AI308" t="str">
        <f t="shared" si="43"/>
        <v/>
      </c>
      <c r="AJ308" t="str">
        <f t="shared" si="44"/>
        <v/>
      </c>
      <c r="AK308" t="str">
        <f t="shared" si="45"/>
        <v/>
      </c>
      <c r="AL308" t="str">
        <f t="shared" si="46"/>
        <v/>
      </c>
    </row>
    <row r="309" spans="13:38">
      <c r="M309" s="45"/>
      <c r="V309" s="14"/>
      <c r="AF309" s="14" t="str">
        <f t="shared" si="40"/>
        <v/>
      </c>
      <c r="AG309" t="str">
        <f t="shared" si="41"/>
        <v/>
      </c>
      <c r="AH309" t="str">
        <f t="shared" si="42"/>
        <v/>
      </c>
      <c r="AI309" t="str">
        <f t="shared" si="43"/>
        <v/>
      </c>
      <c r="AJ309" t="str">
        <f t="shared" si="44"/>
        <v/>
      </c>
      <c r="AK309" t="str">
        <f t="shared" si="45"/>
        <v/>
      </c>
      <c r="AL309" t="str">
        <f t="shared" si="46"/>
        <v/>
      </c>
    </row>
    <row r="310" spans="13:38">
      <c r="M310" s="45"/>
      <c r="V310" s="14"/>
      <c r="AF310" s="14" t="str">
        <f t="shared" si="40"/>
        <v/>
      </c>
      <c r="AG310" t="str">
        <f t="shared" si="41"/>
        <v/>
      </c>
      <c r="AH310" t="str">
        <f t="shared" si="42"/>
        <v/>
      </c>
      <c r="AI310" t="str">
        <f t="shared" si="43"/>
        <v/>
      </c>
      <c r="AJ310" t="str">
        <f t="shared" si="44"/>
        <v/>
      </c>
      <c r="AK310" t="str">
        <f t="shared" si="45"/>
        <v/>
      </c>
      <c r="AL310" t="str">
        <f t="shared" si="46"/>
        <v/>
      </c>
    </row>
    <row r="311" spans="13:38">
      <c r="M311" s="45"/>
      <c r="V311" s="14"/>
      <c r="AF311" s="14" t="str">
        <f t="shared" si="40"/>
        <v/>
      </c>
      <c r="AG311" t="str">
        <f t="shared" si="41"/>
        <v/>
      </c>
      <c r="AH311" t="str">
        <f t="shared" si="42"/>
        <v/>
      </c>
      <c r="AI311" t="str">
        <f t="shared" si="43"/>
        <v/>
      </c>
      <c r="AJ311" t="str">
        <f t="shared" si="44"/>
        <v/>
      </c>
      <c r="AK311" t="str">
        <f t="shared" si="45"/>
        <v/>
      </c>
      <c r="AL311" t="str">
        <f t="shared" si="46"/>
        <v/>
      </c>
    </row>
    <row r="312" spans="13:38">
      <c r="M312" s="45"/>
      <c r="V312" s="14"/>
      <c r="AF312" s="14" t="str">
        <f t="shared" si="40"/>
        <v/>
      </c>
      <c r="AG312" t="str">
        <f t="shared" si="41"/>
        <v/>
      </c>
      <c r="AH312" t="str">
        <f t="shared" si="42"/>
        <v/>
      </c>
      <c r="AI312" t="str">
        <f t="shared" si="43"/>
        <v/>
      </c>
      <c r="AJ312" t="str">
        <f t="shared" si="44"/>
        <v/>
      </c>
      <c r="AK312" t="str">
        <f t="shared" si="45"/>
        <v/>
      </c>
      <c r="AL312" t="str">
        <f t="shared" si="46"/>
        <v/>
      </c>
    </row>
    <row r="313" spans="13:38">
      <c r="M313" s="45"/>
      <c r="V313" s="14"/>
      <c r="AF313" s="14" t="str">
        <f t="shared" si="40"/>
        <v/>
      </c>
      <c r="AG313" t="str">
        <f t="shared" si="41"/>
        <v/>
      </c>
      <c r="AH313" t="str">
        <f t="shared" si="42"/>
        <v/>
      </c>
      <c r="AI313" t="str">
        <f t="shared" si="43"/>
        <v/>
      </c>
      <c r="AJ313" t="str">
        <f t="shared" si="44"/>
        <v/>
      </c>
      <c r="AK313" t="str">
        <f t="shared" si="45"/>
        <v/>
      </c>
      <c r="AL313" t="str">
        <f t="shared" si="46"/>
        <v/>
      </c>
    </row>
    <row r="314" spans="13:38">
      <c r="M314" s="45"/>
      <c r="V314" s="14"/>
      <c r="AF314" s="14" t="str">
        <f t="shared" si="40"/>
        <v/>
      </c>
      <c r="AG314" t="str">
        <f t="shared" si="41"/>
        <v/>
      </c>
      <c r="AH314" t="str">
        <f t="shared" si="42"/>
        <v/>
      </c>
      <c r="AI314" t="str">
        <f t="shared" si="43"/>
        <v/>
      </c>
      <c r="AJ314" t="str">
        <f t="shared" si="44"/>
        <v/>
      </c>
      <c r="AK314" t="str">
        <f t="shared" si="45"/>
        <v/>
      </c>
      <c r="AL314" t="str">
        <f t="shared" si="46"/>
        <v/>
      </c>
    </row>
    <row r="315" spans="13:38">
      <c r="M315" s="45"/>
      <c r="V315" s="14"/>
      <c r="AF315" s="14" t="str">
        <f t="shared" si="40"/>
        <v/>
      </c>
      <c r="AG315" t="str">
        <f t="shared" si="41"/>
        <v/>
      </c>
      <c r="AH315" t="str">
        <f t="shared" si="42"/>
        <v/>
      </c>
      <c r="AI315" t="str">
        <f t="shared" si="43"/>
        <v/>
      </c>
      <c r="AJ315" t="str">
        <f t="shared" si="44"/>
        <v/>
      </c>
      <c r="AK315" t="str">
        <f t="shared" si="45"/>
        <v/>
      </c>
      <c r="AL315" t="str">
        <f t="shared" si="46"/>
        <v/>
      </c>
    </row>
    <row r="316" spans="13:38">
      <c r="M316" s="45"/>
      <c r="V316" s="14"/>
      <c r="AF316" s="14" t="str">
        <f t="shared" si="40"/>
        <v/>
      </c>
      <c r="AG316" t="str">
        <f t="shared" si="41"/>
        <v/>
      </c>
      <c r="AH316" t="str">
        <f t="shared" si="42"/>
        <v/>
      </c>
      <c r="AI316" t="str">
        <f t="shared" si="43"/>
        <v/>
      </c>
      <c r="AJ316" t="str">
        <f t="shared" si="44"/>
        <v/>
      </c>
      <c r="AK316" t="str">
        <f t="shared" si="45"/>
        <v/>
      </c>
      <c r="AL316" t="str">
        <f t="shared" si="46"/>
        <v/>
      </c>
    </row>
    <row r="317" spans="13:38">
      <c r="M317" s="45"/>
      <c r="V317" s="14"/>
      <c r="AF317" s="14" t="str">
        <f t="shared" si="40"/>
        <v/>
      </c>
      <c r="AG317" t="str">
        <f t="shared" si="41"/>
        <v/>
      </c>
      <c r="AH317" t="str">
        <f t="shared" si="42"/>
        <v/>
      </c>
      <c r="AI317" t="str">
        <f t="shared" si="43"/>
        <v/>
      </c>
      <c r="AJ317" t="str">
        <f t="shared" si="44"/>
        <v/>
      </c>
      <c r="AK317" t="str">
        <f t="shared" si="45"/>
        <v/>
      </c>
      <c r="AL317" t="str">
        <f t="shared" si="46"/>
        <v/>
      </c>
    </row>
    <row r="318" spans="13:38">
      <c r="M318" s="45"/>
      <c r="V318" s="14"/>
      <c r="AF318" s="14" t="str">
        <f t="shared" si="40"/>
        <v/>
      </c>
      <c r="AG318" t="str">
        <f t="shared" si="41"/>
        <v/>
      </c>
      <c r="AH318" t="str">
        <f t="shared" si="42"/>
        <v/>
      </c>
      <c r="AI318" t="str">
        <f t="shared" si="43"/>
        <v/>
      </c>
      <c r="AJ318" t="str">
        <f t="shared" si="44"/>
        <v/>
      </c>
      <c r="AK318" t="str">
        <f t="shared" si="45"/>
        <v/>
      </c>
      <c r="AL318" t="str">
        <f t="shared" si="46"/>
        <v/>
      </c>
    </row>
    <row r="319" spans="13:38">
      <c r="M319" s="45"/>
      <c r="V319" s="14"/>
      <c r="AF319" s="14" t="str">
        <f t="shared" si="40"/>
        <v/>
      </c>
      <c r="AG319" t="str">
        <f t="shared" si="41"/>
        <v/>
      </c>
      <c r="AH319" t="str">
        <f t="shared" si="42"/>
        <v/>
      </c>
      <c r="AI319" t="str">
        <f t="shared" si="43"/>
        <v/>
      </c>
      <c r="AJ319" t="str">
        <f t="shared" si="44"/>
        <v/>
      </c>
      <c r="AK319" t="str">
        <f t="shared" si="45"/>
        <v/>
      </c>
      <c r="AL319" t="str">
        <f t="shared" si="46"/>
        <v/>
      </c>
    </row>
    <row r="320" spans="13:38">
      <c r="M320" s="45"/>
      <c r="V320" s="14"/>
      <c r="AF320" s="14" t="str">
        <f t="shared" si="40"/>
        <v/>
      </c>
      <c r="AG320" t="str">
        <f t="shared" si="41"/>
        <v/>
      </c>
      <c r="AH320" t="str">
        <f t="shared" si="42"/>
        <v/>
      </c>
      <c r="AI320" t="str">
        <f t="shared" si="43"/>
        <v/>
      </c>
      <c r="AJ320" t="str">
        <f t="shared" si="44"/>
        <v/>
      </c>
      <c r="AK320" t="str">
        <f t="shared" si="45"/>
        <v/>
      </c>
      <c r="AL320" t="str">
        <f t="shared" si="46"/>
        <v/>
      </c>
    </row>
    <row r="321" spans="13:38">
      <c r="M321" s="45"/>
      <c r="V321" s="14"/>
      <c r="AF321" s="14" t="str">
        <f t="shared" si="40"/>
        <v/>
      </c>
      <c r="AG321" t="str">
        <f t="shared" si="41"/>
        <v/>
      </c>
      <c r="AH321" t="str">
        <f t="shared" si="42"/>
        <v/>
      </c>
      <c r="AI321" t="str">
        <f t="shared" si="43"/>
        <v/>
      </c>
      <c r="AJ321" t="str">
        <f t="shared" si="44"/>
        <v/>
      </c>
      <c r="AK321" t="str">
        <f t="shared" si="45"/>
        <v/>
      </c>
      <c r="AL321" t="str">
        <f t="shared" si="46"/>
        <v/>
      </c>
    </row>
    <row r="322" spans="13:38">
      <c r="M322" s="45"/>
      <c r="V322" s="14"/>
      <c r="AF322" s="14" t="str">
        <f t="shared" si="40"/>
        <v/>
      </c>
      <c r="AG322" t="str">
        <f t="shared" si="41"/>
        <v/>
      </c>
      <c r="AH322" t="str">
        <f t="shared" si="42"/>
        <v/>
      </c>
      <c r="AI322" t="str">
        <f t="shared" si="43"/>
        <v/>
      </c>
      <c r="AJ322" t="str">
        <f t="shared" si="44"/>
        <v/>
      </c>
      <c r="AK322" t="str">
        <f t="shared" si="45"/>
        <v/>
      </c>
      <c r="AL322" t="str">
        <f t="shared" si="46"/>
        <v/>
      </c>
    </row>
    <row r="323" spans="13:38">
      <c r="M323" s="45"/>
      <c r="V323" s="14"/>
      <c r="AF323" s="14" t="str">
        <f t="shared" si="40"/>
        <v/>
      </c>
      <c r="AG323" t="str">
        <f t="shared" si="41"/>
        <v/>
      </c>
      <c r="AH323" t="str">
        <f t="shared" si="42"/>
        <v/>
      </c>
      <c r="AI323" t="str">
        <f t="shared" si="43"/>
        <v/>
      </c>
      <c r="AJ323" t="str">
        <f t="shared" si="44"/>
        <v/>
      </c>
      <c r="AK323" t="str">
        <f t="shared" si="45"/>
        <v/>
      </c>
      <c r="AL323" t="str">
        <f t="shared" si="46"/>
        <v/>
      </c>
    </row>
    <row r="324" spans="13:38">
      <c r="M324" s="45"/>
      <c r="V324" s="14"/>
      <c r="AF324" s="14" t="str">
        <f t="shared" ref="AF324:AF387" si="47">IF($V324="", "", $V324)</f>
        <v/>
      </c>
      <c r="AG324" t="str">
        <f t="shared" ref="AG324:AG387" si="48">IF($X324&lt;0, "NA", IF(ISERROR($W324/$X324), "", $W324/$X324))</f>
        <v/>
      </c>
      <c r="AH324" t="str">
        <f t="shared" ref="AH324:AH387" si="49">IF($Y324&lt;0, "NA", IF(ISERROR($W324/$Y324), "", $W324/$Y324))</f>
        <v/>
      </c>
      <c r="AI324" t="str">
        <f t="shared" ref="AI324:AI387" si="50">IF($Z324&lt;0, "NA", IF(ISERROR($W324/$Z324), "", $W324/$Z324))</f>
        <v/>
      </c>
      <c r="AJ324" t="str">
        <f t="shared" ref="AJ324:AJ387" si="51">IF($AB324&lt;0, "NA", IF(ISERROR($AA324/$AB324), "", $AA324/$AB324))</f>
        <v/>
      </c>
      <c r="AK324" t="str">
        <f t="shared" ref="AK324:AK387" si="52">IF($AC324&lt;0, "NA", IF(ISERROR($AA324/$AC324), "", $AA324/$AC324))</f>
        <v/>
      </c>
      <c r="AL324" t="str">
        <f t="shared" ref="AL324:AL387" si="53">IF($AD324&lt;0, "NA", IF(ISERROR($AA324/$AD324), "", $AA324/$AD324))</f>
        <v/>
      </c>
    </row>
    <row r="325" spans="13:38">
      <c r="M325" s="45"/>
      <c r="V325" s="14"/>
      <c r="AF325" s="14" t="str">
        <f t="shared" si="47"/>
        <v/>
      </c>
      <c r="AG325" t="str">
        <f t="shared" si="48"/>
        <v/>
      </c>
      <c r="AH325" t="str">
        <f t="shared" si="49"/>
        <v/>
      </c>
      <c r="AI325" t="str">
        <f t="shared" si="50"/>
        <v/>
      </c>
      <c r="AJ325" t="str">
        <f t="shared" si="51"/>
        <v/>
      </c>
      <c r="AK325" t="str">
        <f t="shared" si="52"/>
        <v/>
      </c>
      <c r="AL325" t="str">
        <f t="shared" si="53"/>
        <v/>
      </c>
    </row>
    <row r="326" spans="13:38">
      <c r="M326" s="45"/>
      <c r="V326" s="14"/>
      <c r="AF326" s="14" t="str">
        <f t="shared" si="47"/>
        <v/>
      </c>
      <c r="AG326" t="str">
        <f t="shared" si="48"/>
        <v/>
      </c>
      <c r="AH326" t="str">
        <f t="shared" si="49"/>
        <v/>
      </c>
      <c r="AI326" t="str">
        <f t="shared" si="50"/>
        <v/>
      </c>
      <c r="AJ326" t="str">
        <f t="shared" si="51"/>
        <v/>
      </c>
      <c r="AK326" t="str">
        <f t="shared" si="52"/>
        <v/>
      </c>
      <c r="AL326" t="str">
        <f t="shared" si="53"/>
        <v/>
      </c>
    </row>
    <row r="327" spans="13:38">
      <c r="M327" s="45"/>
      <c r="V327" s="14"/>
      <c r="AF327" s="14" t="str">
        <f t="shared" si="47"/>
        <v/>
      </c>
      <c r="AG327" t="str">
        <f t="shared" si="48"/>
        <v/>
      </c>
      <c r="AH327" t="str">
        <f t="shared" si="49"/>
        <v/>
      </c>
      <c r="AI327" t="str">
        <f t="shared" si="50"/>
        <v/>
      </c>
      <c r="AJ327" t="str">
        <f t="shared" si="51"/>
        <v/>
      </c>
      <c r="AK327" t="str">
        <f t="shared" si="52"/>
        <v/>
      </c>
      <c r="AL327" t="str">
        <f t="shared" si="53"/>
        <v/>
      </c>
    </row>
    <row r="328" spans="13:38">
      <c r="M328" s="45"/>
      <c r="V328" s="14"/>
      <c r="AF328" s="14" t="str">
        <f t="shared" si="47"/>
        <v/>
      </c>
      <c r="AG328" t="str">
        <f t="shared" si="48"/>
        <v/>
      </c>
      <c r="AH328" t="str">
        <f t="shared" si="49"/>
        <v/>
      </c>
      <c r="AI328" t="str">
        <f t="shared" si="50"/>
        <v/>
      </c>
      <c r="AJ328" t="str">
        <f t="shared" si="51"/>
        <v/>
      </c>
      <c r="AK328" t="str">
        <f t="shared" si="52"/>
        <v/>
      </c>
      <c r="AL328" t="str">
        <f t="shared" si="53"/>
        <v/>
      </c>
    </row>
    <row r="329" spans="13:38">
      <c r="M329" s="45"/>
      <c r="V329" s="14"/>
      <c r="AF329" s="14" t="str">
        <f t="shared" si="47"/>
        <v/>
      </c>
      <c r="AG329" t="str">
        <f t="shared" si="48"/>
        <v/>
      </c>
      <c r="AH329" t="str">
        <f t="shared" si="49"/>
        <v/>
      </c>
      <c r="AI329" t="str">
        <f t="shared" si="50"/>
        <v/>
      </c>
      <c r="AJ329" t="str">
        <f t="shared" si="51"/>
        <v/>
      </c>
      <c r="AK329" t="str">
        <f t="shared" si="52"/>
        <v/>
      </c>
      <c r="AL329" t="str">
        <f t="shared" si="53"/>
        <v/>
      </c>
    </row>
    <row r="330" spans="13:38">
      <c r="M330" s="45"/>
      <c r="V330" s="14"/>
      <c r="AF330" s="14" t="str">
        <f t="shared" si="47"/>
        <v/>
      </c>
      <c r="AG330" t="str">
        <f t="shared" si="48"/>
        <v/>
      </c>
      <c r="AH330" t="str">
        <f t="shared" si="49"/>
        <v/>
      </c>
      <c r="AI330" t="str">
        <f t="shared" si="50"/>
        <v/>
      </c>
      <c r="AJ330" t="str">
        <f t="shared" si="51"/>
        <v/>
      </c>
      <c r="AK330" t="str">
        <f t="shared" si="52"/>
        <v/>
      </c>
      <c r="AL330" t="str">
        <f t="shared" si="53"/>
        <v/>
      </c>
    </row>
    <row r="331" spans="13:38">
      <c r="M331" s="45"/>
      <c r="V331" s="14"/>
      <c r="AF331" s="14" t="str">
        <f t="shared" si="47"/>
        <v/>
      </c>
      <c r="AG331" t="str">
        <f t="shared" si="48"/>
        <v/>
      </c>
      <c r="AH331" t="str">
        <f t="shared" si="49"/>
        <v/>
      </c>
      <c r="AI331" t="str">
        <f t="shared" si="50"/>
        <v/>
      </c>
      <c r="AJ331" t="str">
        <f t="shared" si="51"/>
        <v/>
      </c>
      <c r="AK331" t="str">
        <f t="shared" si="52"/>
        <v/>
      </c>
      <c r="AL331" t="str">
        <f t="shared" si="53"/>
        <v/>
      </c>
    </row>
    <row r="332" spans="13:38">
      <c r="M332" s="45"/>
      <c r="V332" s="14"/>
      <c r="AF332" s="14" t="str">
        <f t="shared" si="47"/>
        <v/>
      </c>
      <c r="AG332" t="str">
        <f t="shared" si="48"/>
        <v/>
      </c>
      <c r="AH332" t="str">
        <f t="shared" si="49"/>
        <v/>
      </c>
      <c r="AI332" t="str">
        <f t="shared" si="50"/>
        <v/>
      </c>
      <c r="AJ332" t="str">
        <f t="shared" si="51"/>
        <v/>
      </c>
      <c r="AK332" t="str">
        <f t="shared" si="52"/>
        <v/>
      </c>
      <c r="AL332" t="str">
        <f t="shared" si="53"/>
        <v/>
      </c>
    </row>
    <row r="333" spans="13:38">
      <c r="M333" s="45"/>
      <c r="V333" s="14"/>
      <c r="AF333" s="14" t="str">
        <f t="shared" si="47"/>
        <v/>
      </c>
      <c r="AG333" t="str">
        <f t="shared" si="48"/>
        <v/>
      </c>
      <c r="AH333" t="str">
        <f t="shared" si="49"/>
        <v/>
      </c>
      <c r="AI333" t="str">
        <f t="shared" si="50"/>
        <v/>
      </c>
      <c r="AJ333" t="str">
        <f t="shared" si="51"/>
        <v/>
      </c>
      <c r="AK333" t="str">
        <f t="shared" si="52"/>
        <v/>
      </c>
      <c r="AL333" t="str">
        <f t="shared" si="53"/>
        <v/>
      </c>
    </row>
    <row r="334" spans="13:38">
      <c r="M334" s="45"/>
      <c r="V334" s="14"/>
      <c r="AF334" s="14" t="str">
        <f t="shared" si="47"/>
        <v/>
      </c>
      <c r="AG334" t="str">
        <f t="shared" si="48"/>
        <v/>
      </c>
      <c r="AH334" t="str">
        <f t="shared" si="49"/>
        <v/>
      </c>
      <c r="AI334" t="str">
        <f t="shared" si="50"/>
        <v/>
      </c>
      <c r="AJ334" t="str">
        <f t="shared" si="51"/>
        <v/>
      </c>
      <c r="AK334" t="str">
        <f t="shared" si="52"/>
        <v/>
      </c>
      <c r="AL334" t="str">
        <f t="shared" si="53"/>
        <v/>
      </c>
    </row>
    <row r="335" spans="13:38">
      <c r="M335" s="45"/>
      <c r="V335" s="14"/>
      <c r="AF335" s="14" t="str">
        <f t="shared" si="47"/>
        <v/>
      </c>
      <c r="AG335" t="str">
        <f t="shared" si="48"/>
        <v/>
      </c>
      <c r="AH335" t="str">
        <f t="shared" si="49"/>
        <v/>
      </c>
      <c r="AI335" t="str">
        <f t="shared" si="50"/>
        <v/>
      </c>
      <c r="AJ335" t="str">
        <f t="shared" si="51"/>
        <v/>
      </c>
      <c r="AK335" t="str">
        <f t="shared" si="52"/>
        <v/>
      </c>
      <c r="AL335" t="str">
        <f t="shared" si="53"/>
        <v/>
      </c>
    </row>
    <row r="336" spans="13:38">
      <c r="M336" s="45"/>
      <c r="V336" s="14"/>
      <c r="AF336" s="14" t="str">
        <f t="shared" si="47"/>
        <v/>
      </c>
      <c r="AG336" t="str">
        <f t="shared" si="48"/>
        <v/>
      </c>
      <c r="AH336" t="str">
        <f t="shared" si="49"/>
        <v/>
      </c>
      <c r="AI336" t="str">
        <f t="shared" si="50"/>
        <v/>
      </c>
      <c r="AJ336" t="str">
        <f t="shared" si="51"/>
        <v/>
      </c>
      <c r="AK336" t="str">
        <f t="shared" si="52"/>
        <v/>
      </c>
      <c r="AL336" t="str">
        <f t="shared" si="53"/>
        <v/>
      </c>
    </row>
    <row r="337" spans="13:38">
      <c r="M337" s="45"/>
      <c r="V337" s="14"/>
      <c r="AF337" s="14" t="str">
        <f t="shared" si="47"/>
        <v/>
      </c>
      <c r="AG337" t="str">
        <f t="shared" si="48"/>
        <v/>
      </c>
      <c r="AH337" t="str">
        <f t="shared" si="49"/>
        <v/>
      </c>
      <c r="AI337" t="str">
        <f t="shared" si="50"/>
        <v/>
      </c>
      <c r="AJ337" t="str">
        <f t="shared" si="51"/>
        <v/>
      </c>
      <c r="AK337" t="str">
        <f t="shared" si="52"/>
        <v/>
      </c>
      <c r="AL337" t="str">
        <f t="shared" si="53"/>
        <v/>
      </c>
    </row>
    <row r="338" spans="13:38">
      <c r="M338" s="45"/>
      <c r="V338" s="14"/>
      <c r="AF338" s="14" t="str">
        <f t="shared" si="47"/>
        <v/>
      </c>
      <c r="AG338" t="str">
        <f t="shared" si="48"/>
        <v/>
      </c>
      <c r="AH338" t="str">
        <f t="shared" si="49"/>
        <v/>
      </c>
      <c r="AI338" t="str">
        <f t="shared" si="50"/>
        <v/>
      </c>
      <c r="AJ338" t="str">
        <f t="shared" si="51"/>
        <v/>
      </c>
      <c r="AK338" t="str">
        <f t="shared" si="52"/>
        <v/>
      </c>
      <c r="AL338" t="str">
        <f t="shared" si="53"/>
        <v/>
      </c>
    </row>
    <row r="339" spans="13:38">
      <c r="M339" s="45"/>
      <c r="V339" s="14"/>
      <c r="AF339" s="14" t="str">
        <f t="shared" si="47"/>
        <v/>
      </c>
      <c r="AG339" t="str">
        <f t="shared" si="48"/>
        <v/>
      </c>
      <c r="AH339" t="str">
        <f t="shared" si="49"/>
        <v/>
      </c>
      <c r="AI339" t="str">
        <f t="shared" si="50"/>
        <v/>
      </c>
      <c r="AJ339" t="str">
        <f t="shared" si="51"/>
        <v/>
      </c>
      <c r="AK339" t="str">
        <f t="shared" si="52"/>
        <v/>
      </c>
      <c r="AL339" t="str">
        <f t="shared" si="53"/>
        <v/>
      </c>
    </row>
    <row r="340" spans="13:38">
      <c r="M340" s="45"/>
      <c r="V340" s="14"/>
      <c r="AF340" s="14" t="str">
        <f t="shared" si="47"/>
        <v/>
      </c>
      <c r="AG340" t="str">
        <f t="shared" si="48"/>
        <v/>
      </c>
      <c r="AH340" t="str">
        <f t="shared" si="49"/>
        <v/>
      </c>
      <c r="AI340" t="str">
        <f t="shared" si="50"/>
        <v/>
      </c>
      <c r="AJ340" t="str">
        <f t="shared" si="51"/>
        <v/>
      </c>
      <c r="AK340" t="str">
        <f t="shared" si="52"/>
        <v/>
      </c>
      <c r="AL340" t="str">
        <f t="shared" si="53"/>
        <v/>
      </c>
    </row>
    <row r="341" spans="13:38">
      <c r="M341" s="45"/>
      <c r="V341" s="14"/>
      <c r="AF341" s="14" t="str">
        <f t="shared" si="47"/>
        <v/>
      </c>
      <c r="AG341" t="str">
        <f t="shared" si="48"/>
        <v/>
      </c>
      <c r="AH341" t="str">
        <f t="shared" si="49"/>
        <v/>
      </c>
      <c r="AI341" t="str">
        <f t="shared" si="50"/>
        <v/>
      </c>
      <c r="AJ341" t="str">
        <f t="shared" si="51"/>
        <v/>
      </c>
      <c r="AK341" t="str">
        <f t="shared" si="52"/>
        <v/>
      </c>
      <c r="AL341" t="str">
        <f t="shared" si="53"/>
        <v/>
      </c>
    </row>
    <row r="342" spans="13:38">
      <c r="M342" s="45"/>
      <c r="V342" s="14"/>
      <c r="AF342" s="14" t="str">
        <f t="shared" si="47"/>
        <v/>
      </c>
      <c r="AG342" t="str">
        <f t="shared" si="48"/>
        <v/>
      </c>
      <c r="AH342" t="str">
        <f t="shared" si="49"/>
        <v/>
      </c>
      <c r="AI342" t="str">
        <f t="shared" si="50"/>
        <v/>
      </c>
      <c r="AJ342" t="str">
        <f t="shared" si="51"/>
        <v/>
      </c>
      <c r="AK342" t="str">
        <f t="shared" si="52"/>
        <v/>
      </c>
      <c r="AL342" t="str">
        <f t="shared" si="53"/>
        <v/>
      </c>
    </row>
    <row r="343" spans="13:38">
      <c r="M343" s="45"/>
      <c r="V343" s="14"/>
      <c r="AF343" s="14" t="str">
        <f t="shared" si="47"/>
        <v/>
      </c>
      <c r="AG343" t="str">
        <f t="shared" si="48"/>
        <v/>
      </c>
      <c r="AH343" t="str">
        <f t="shared" si="49"/>
        <v/>
      </c>
      <c r="AI343" t="str">
        <f t="shared" si="50"/>
        <v/>
      </c>
      <c r="AJ343" t="str">
        <f t="shared" si="51"/>
        <v/>
      </c>
      <c r="AK343" t="str">
        <f t="shared" si="52"/>
        <v/>
      </c>
      <c r="AL343" t="str">
        <f t="shared" si="53"/>
        <v/>
      </c>
    </row>
    <row r="344" spans="13:38">
      <c r="M344" s="45"/>
      <c r="V344" s="14"/>
      <c r="AF344" s="14" t="str">
        <f t="shared" si="47"/>
        <v/>
      </c>
      <c r="AG344" t="str">
        <f t="shared" si="48"/>
        <v/>
      </c>
      <c r="AH344" t="str">
        <f t="shared" si="49"/>
        <v/>
      </c>
      <c r="AI344" t="str">
        <f t="shared" si="50"/>
        <v/>
      </c>
      <c r="AJ344" t="str">
        <f t="shared" si="51"/>
        <v/>
      </c>
      <c r="AK344" t="str">
        <f t="shared" si="52"/>
        <v/>
      </c>
      <c r="AL344" t="str">
        <f t="shared" si="53"/>
        <v/>
      </c>
    </row>
    <row r="345" spans="13:38">
      <c r="M345" s="45"/>
      <c r="V345" s="14"/>
      <c r="AF345" s="14" t="str">
        <f t="shared" si="47"/>
        <v/>
      </c>
      <c r="AG345" t="str">
        <f t="shared" si="48"/>
        <v/>
      </c>
      <c r="AH345" t="str">
        <f t="shared" si="49"/>
        <v/>
      </c>
      <c r="AI345" t="str">
        <f t="shared" si="50"/>
        <v/>
      </c>
      <c r="AJ345" t="str">
        <f t="shared" si="51"/>
        <v/>
      </c>
      <c r="AK345" t="str">
        <f t="shared" si="52"/>
        <v/>
      </c>
      <c r="AL345" t="str">
        <f t="shared" si="53"/>
        <v/>
      </c>
    </row>
    <row r="346" spans="13:38">
      <c r="M346" s="45"/>
      <c r="V346" s="14"/>
      <c r="AF346" s="14" t="str">
        <f t="shared" si="47"/>
        <v/>
      </c>
      <c r="AG346" t="str">
        <f t="shared" si="48"/>
        <v/>
      </c>
      <c r="AH346" t="str">
        <f t="shared" si="49"/>
        <v/>
      </c>
      <c r="AI346" t="str">
        <f t="shared" si="50"/>
        <v/>
      </c>
      <c r="AJ346" t="str">
        <f t="shared" si="51"/>
        <v/>
      </c>
      <c r="AK346" t="str">
        <f t="shared" si="52"/>
        <v/>
      </c>
      <c r="AL346" t="str">
        <f t="shared" si="53"/>
        <v/>
      </c>
    </row>
    <row r="347" spans="13:38">
      <c r="M347" s="45"/>
      <c r="V347" s="14"/>
      <c r="AF347" s="14" t="str">
        <f t="shared" si="47"/>
        <v/>
      </c>
      <c r="AG347" t="str">
        <f t="shared" si="48"/>
        <v/>
      </c>
      <c r="AH347" t="str">
        <f t="shared" si="49"/>
        <v/>
      </c>
      <c r="AI347" t="str">
        <f t="shared" si="50"/>
        <v/>
      </c>
      <c r="AJ347" t="str">
        <f t="shared" si="51"/>
        <v/>
      </c>
      <c r="AK347" t="str">
        <f t="shared" si="52"/>
        <v/>
      </c>
      <c r="AL347" t="str">
        <f t="shared" si="53"/>
        <v/>
      </c>
    </row>
    <row r="348" spans="13:38">
      <c r="M348" s="45"/>
      <c r="V348" s="14"/>
      <c r="AF348" s="14" t="str">
        <f t="shared" si="47"/>
        <v/>
      </c>
      <c r="AG348" t="str">
        <f t="shared" si="48"/>
        <v/>
      </c>
      <c r="AH348" t="str">
        <f t="shared" si="49"/>
        <v/>
      </c>
      <c r="AI348" t="str">
        <f t="shared" si="50"/>
        <v/>
      </c>
      <c r="AJ348" t="str">
        <f t="shared" si="51"/>
        <v/>
      </c>
      <c r="AK348" t="str">
        <f t="shared" si="52"/>
        <v/>
      </c>
      <c r="AL348" t="str">
        <f t="shared" si="53"/>
        <v/>
      </c>
    </row>
    <row r="349" spans="13:38">
      <c r="M349" s="45"/>
      <c r="V349" s="14"/>
      <c r="AF349" s="14" t="str">
        <f t="shared" si="47"/>
        <v/>
      </c>
      <c r="AG349" t="str">
        <f t="shared" si="48"/>
        <v/>
      </c>
      <c r="AH349" t="str">
        <f t="shared" si="49"/>
        <v/>
      </c>
      <c r="AI349" t="str">
        <f t="shared" si="50"/>
        <v/>
      </c>
      <c r="AJ349" t="str">
        <f t="shared" si="51"/>
        <v/>
      </c>
      <c r="AK349" t="str">
        <f t="shared" si="52"/>
        <v/>
      </c>
      <c r="AL349" t="str">
        <f t="shared" si="53"/>
        <v/>
      </c>
    </row>
    <row r="350" spans="13:38">
      <c r="M350" s="45"/>
      <c r="V350" s="14"/>
      <c r="AF350" s="14" t="str">
        <f t="shared" si="47"/>
        <v/>
      </c>
      <c r="AG350" t="str">
        <f t="shared" si="48"/>
        <v/>
      </c>
      <c r="AH350" t="str">
        <f t="shared" si="49"/>
        <v/>
      </c>
      <c r="AI350" t="str">
        <f t="shared" si="50"/>
        <v/>
      </c>
      <c r="AJ350" t="str">
        <f t="shared" si="51"/>
        <v/>
      </c>
      <c r="AK350" t="str">
        <f t="shared" si="52"/>
        <v/>
      </c>
      <c r="AL350" t="str">
        <f t="shared" si="53"/>
        <v/>
      </c>
    </row>
    <row r="351" spans="13:38">
      <c r="M351" s="45"/>
      <c r="V351" s="14"/>
      <c r="AF351" s="14" t="str">
        <f t="shared" si="47"/>
        <v/>
      </c>
      <c r="AG351" t="str">
        <f t="shared" si="48"/>
        <v/>
      </c>
      <c r="AH351" t="str">
        <f t="shared" si="49"/>
        <v/>
      </c>
      <c r="AI351" t="str">
        <f t="shared" si="50"/>
        <v/>
      </c>
      <c r="AJ351" t="str">
        <f t="shared" si="51"/>
        <v/>
      </c>
      <c r="AK351" t="str">
        <f t="shared" si="52"/>
        <v/>
      </c>
      <c r="AL351" t="str">
        <f t="shared" si="53"/>
        <v/>
      </c>
    </row>
    <row r="352" spans="13:38">
      <c r="M352" s="45"/>
      <c r="V352" s="14"/>
      <c r="AF352" s="14" t="str">
        <f t="shared" si="47"/>
        <v/>
      </c>
      <c r="AG352" t="str">
        <f t="shared" si="48"/>
        <v/>
      </c>
      <c r="AH352" t="str">
        <f t="shared" si="49"/>
        <v/>
      </c>
      <c r="AI352" t="str">
        <f t="shared" si="50"/>
        <v/>
      </c>
      <c r="AJ352" t="str">
        <f t="shared" si="51"/>
        <v/>
      </c>
      <c r="AK352" t="str">
        <f t="shared" si="52"/>
        <v/>
      </c>
      <c r="AL352" t="str">
        <f t="shared" si="53"/>
        <v/>
      </c>
    </row>
    <row r="353" spans="13:38">
      <c r="M353" s="45"/>
      <c r="V353" s="14"/>
      <c r="AF353" s="14" t="str">
        <f t="shared" si="47"/>
        <v/>
      </c>
      <c r="AG353" t="str">
        <f t="shared" si="48"/>
        <v/>
      </c>
      <c r="AH353" t="str">
        <f t="shared" si="49"/>
        <v/>
      </c>
      <c r="AI353" t="str">
        <f t="shared" si="50"/>
        <v/>
      </c>
      <c r="AJ353" t="str">
        <f t="shared" si="51"/>
        <v/>
      </c>
      <c r="AK353" t="str">
        <f t="shared" si="52"/>
        <v/>
      </c>
      <c r="AL353" t="str">
        <f t="shared" si="53"/>
        <v/>
      </c>
    </row>
    <row r="354" spans="13:38">
      <c r="M354" s="45"/>
      <c r="V354" s="14"/>
      <c r="AF354" s="14" t="str">
        <f t="shared" si="47"/>
        <v/>
      </c>
      <c r="AG354" t="str">
        <f t="shared" si="48"/>
        <v/>
      </c>
      <c r="AH354" t="str">
        <f t="shared" si="49"/>
        <v/>
      </c>
      <c r="AI354" t="str">
        <f t="shared" si="50"/>
        <v/>
      </c>
      <c r="AJ354" t="str">
        <f t="shared" si="51"/>
        <v/>
      </c>
      <c r="AK354" t="str">
        <f t="shared" si="52"/>
        <v/>
      </c>
      <c r="AL354" t="str">
        <f t="shared" si="53"/>
        <v/>
      </c>
    </row>
    <row r="355" spans="13:38">
      <c r="M355" s="45"/>
      <c r="V355" s="14"/>
      <c r="AF355" s="14" t="str">
        <f t="shared" si="47"/>
        <v/>
      </c>
      <c r="AG355" t="str">
        <f t="shared" si="48"/>
        <v/>
      </c>
      <c r="AH355" t="str">
        <f t="shared" si="49"/>
        <v/>
      </c>
      <c r="AI355" t="str">
        <f t="shared" si="50"/>
        <v/>
      </c>
      <c r="AJ355" t="str">
        <f t="shared" si="51"/>
        <v/>
      </c>
      <c r="AK355" t="str">
        <f t="shared" si="52"/>
        <v/>
      </c>
      <c r="AL355" t="str">
        <f t="shared" si="53"/>
        <v/>
      </c>
    </row>
    <row r="356" spans="13:38">
      <c r="M356" s="45"/>
      <c r="V356" s="14"/>
      <c r="AF356" s="14" t="str">
        <f t="shared" si="47"/>
        <v/>
      </c>
      <c r="AG356" t="str">
        <f t="shared" si="48"/>
        <v/>
      </c>
      <c r="AH356" t="str">
        <f t="shared" si="49"/>
        <v/>
      </c>
      <c r="AI356" t="str">
        <f t="shared" si="50"/>
        <v/>
      </c>
      <c r="AJ356" t="str">
        <f t="shared" si="51"/>
        <v/>
      </c>
      <c r="AK356" t="str">
        <f t="shared" si="52"/>
        <v/>
      </c>
      <c r="AL356" t="str">
        <f t="shared" si="53"/>
        <v/>
      </c>
    </row>
    <row r="357" spans="13:38">
      <c r="M357" s="45"/>
      <c r="V357" s="14"/>
      <c r="AF357" s="14" t="str">
        <f t="shared" si="47"/>
        <v/>
      </c>
      <c r="AG357" t="str">
        <f t="shared" si="48"/>
        <v/>
      </c>
      <c r="AH357" t="str">
        <f t="shared" si="49"/>
        <v/>
      </c>
      <c r="AI357" t="str">
        <f t="shared" si="50"/>
        <v/>
      </c>
      <c r="AJ357" t="str">
        <f t="shared" si="51"/>
        <v/>
      </c>
      <c r="AK357" t="str">
        <f t="shared" si="52"/>
        <v/>
      </c>
      <c r="AL357" t="str">
        <f t="shared" si="53"/>
        <v/>
      </c>
    </row>
    <row r="358" spans="13:38">
      <c r="M358" s="45"/>
      <c r="V358" s="14"/>
      <c r="AF358" s="14" t="str">
        <f t="shared" si="47"/>
        <v/>
      </c>
      <c r="AG358" t="str">
        <f t="shared" si="48"/>
        <v/>
      </c>
      <c r="AH358" t="str">
        <f t="shared" si="49"/>
        <v/>
      </c>
      <c r="AI358" t="str">
        <f t="shared" si="50"/>
        <v/>
      </c>
      <c r="AJ358" t="str">
        <f t="shared" si="51"/>
        <v/>
      </c>
      <c r="AK358" t="str">
        <f t="shared" si="52"/>
        <v/>
      </c>
      <c r="AL358" t="str">
        <f t="shared" si="53"/>
        <v/>
      </c>
    </row>
    <row r="359" spans="13:38">
      <c r="M359" s="45"/>
      <c r="V359" s="14"/>
      <c r="AF359" s="14" t="str">
        <f t="shared" si="47"/>
        <v/>
      </c>
      <c r="AG359" t="str">
        <f t="shared" si="48"/>
        <v/>
      </c>
      <c r="AH359" t="str">
        <f t="shared" si="49"/>
        <v/>
      </c>
      <c r="AI359" t="str">
        <f t="shared" si="50"/>
        <v/>
      </c>
      <c r="AJ359" t="str">
        <f t="shared" si="51"/>
        <v/>
      </c>
      <c r="AK359" t="str">
        <f t="shared" si="52"/>
        <v/>
      </c>
      <c r="AL359" t="str">
        <f t="shared" si="53"/>
        <v/>
      </c>
    </row>
    <row r="360" spans="13:38">
      <c r="M360" s="45"/>
      <c r="V360" s="14"/>
      <c r="AF360" s="14" t="str">
        <f t="shared" si="47"/>
        <v/>
      </c>
      <c r="AG360" t="str">
        <f t="shared" si="48"/>
        <v/>
      </c>
      <c r="AH360" t="str">
        <f t="shared" si="49"/>
        <v/>
      </c>
      <c r="AI360" t="str">
        <f t="shared" si="50"/>
        <v/>
      </c>
      <c r="AJ360" t="str">
        <f t="shared" si="51"/>
        <v/>
      </c>
      <c r="AK360" t="str">
        <f t="shared" si="52"/>
        <v/>
      </c>
      <c r="AL360" t="str">
        <f t="shared" si="53"/>
        <v/>
      </c>
    </row>
    <row r="361" spans="13:38">
      <c r="M361" s="45"/>
      <c r="V361" s="14"/>
      <c r="AF361" s="14" t="str">
        <f t="shared" si="47"/>
        <v/>
      </c>
      <c r="AG361" t="str">
        <f t="shared" si="48"/>
        <v/>
      </c>
      <c r="AH361" t="str">
        <f t="shared" si="49"/>
        <v/>
      </c>
      <c r="AI361" t="str">
        <f t="shared" si="50"/>
        <v/>
      </c>
      <c r="AJ361" t="str">
        <f t="shared" si="51"/>
        <v/>
      </c>
      <c r="AK361" t="str">
        <f t="shared" si="52"/>
        <v/>
      </c>
      <c r="AL361" t="str">
        <f t="shared" si="53"/>
        <v/>
      </c>
    </row>
    <row r="362" spans="13:38">
      <c r="M362" s="45"/>
      <c r="V362" s="14"/>
      <c r="AF362" s="14" t="str">
        <f t="shared" si="47"/>
        <v/>
      </c>
      <c r="AG362" t="str">
        <f t="shared" si="48"/>
        <v/>
      </c>
      <c r="AH362" t="str">
        <f t="shared" si="49"/>
        <v/>
      </c>
      <c r="AI362" t="str">
        <f t="shared" si="50"/>
        <v/>
      </c>
      <c r="AJ362" t="str">
        <f t="shared" si="51"/>
        <v/>
      </c>
      <c r="AK362" t="str">
        <f t="shared" si="52"/>
        <v/>
      </c>
      <c r="AL362" t="str">
        <f t="shared" si="53"/>
        <v/>
      </c>
    </row>
    <row r="363" spans="13:38">
      <c r="M363" s="45"/>
      <c r="V363" s="14"/>
      <c r="AF363" s="14" t="str">
        <f t="shared" si="47"/>
        <v/>
      </c>
      <c r="AG363" t="str">
        <f t="shared" si="48"/>
        <v/>
      </c>
      <c r="AH363" t="str">
        <f t="shared" si="49"/>
        <v/>
      </c>
      <c r="AI363" t="str">
        <f t="shared" si="50"/>
        <v/>
      </c>
      <c r="AJ363" t="str">
        <f t="shared" si="51"/>
        <v/>
      </c>
      <c r="AK363" t="str">
        <f t="shared" si="52"/>
        <v/>
      </c>
      <c r="AL363" t="str">
        <f t="shared" si="53"/>
        <v/>
      </c>
    </row>
    <row r="364" spans="13:38">
      <c r="M364" s="45"/>
      <c r="V364" s="14"/>
      <c r="AF364" s="14" t="str">
        <f t="shared" si="47"/>
        <v/>
      </c>
      <c r="AG364" t="str">
        <f t="shared" si="48"/>
        <v/>
      </c>
      <c r="AH364" t="str">
        <f t="shared" si="49"/>
        <v/>
      </c>
      <c r="AI364" t="str">
        <f t="shared" si="50"/>
        <v/>
      </c>
      <c r="AJ364" t="str">
        <f t="shared" si="51"/>
        <v/>
      </c>
      <c r="AK364" t="str">
        <f t="shared" si="52"/>
        <v/>
      </c>
      <c r="AL364" t="str">
        <f t="shared" si="53"/>
        <v/>
      </c>
    </row>
    <row r="365" spans="13:38">
      <c r="M365" s="45"/>
      <c r="V365" s="14"/>
      <c r="AF365" s="14" t="str">
        <f t="shared" si="47"/>
        <v/>
      </c>
      <c r="AG365" t="str">
        <f t="shared" si="48"/>
        <v/>
      </c>
      <c r="AH365" t="str">
        <f t="shared" si="49"/>
        <v/>
      </c>
      <c r="AI365" t="str">
        <f t="shared" si="50"/>
        <v/>
      </c>
      <c r="AJ365" t="str">
        <f t="shared" si="51"/>
        <v/>
      </c>
      <c r="AK365" t="str">
        <f t="shared" si="52"/>
        <v/>
      </c>
      <c r="AL365" t="str">
        <f t="shared" si="53"/>
        <v/>
      </c>
    </row>
    <row r="366" spans="13:38">
      <c r="M366" s="45"/>
      <c r="V366" s="14"/>
      <c r="AF366" s="14" t="str">
        <f t="shared" si="47"/>
        <v/>
      </c>
      <c r="AG366" t="str">
        <f t="shared" si="48"/>
        <v/>
      </c>
      <c r="AH366" t="str">
        <f t="shared" si="49"/>
        <v/>
      </c>
      <c r="AI366" t="str">
        <f t="shared" si="50"/>
        <v/>
      </c>
      <c r="AJ366" t="str">
        <f t="shared" si="51"/>
        <v/>
      </c>
      <c r="AK366" t="str">
        <f t="shared" si="52"/>
        <v/>
      </c>
      <c r="AL366" t="str">
        <f t="shared" si="53"/>
        <v/>
      </c>
    </row>
    <row r="367" spans="13:38">
      <c r="M367" s="45"/>
      <c r="V367" s="14"/>
      <c r="AF367" s="14" t="str">
        <f t="shared" si="47"/>
        <v/>
      </c>
      <c r="AG367" t="str">
        <f t="shared" si="48"/>
        <v/>
      </c>
      <c r="AH367" t="str">
        <f t="shared" si="49"/>
        <v/>
      </c>
      <c r="AI367" t="str">
        <f t="shared" si="50"/>
        <v/>
      </c>
      <c r="AJ367" t="str">
        <f t="shared" si="51"/>
        <v/>
      </c>
      <c r="AK367" t="str">
        <f t="shared" si="52"/>
        <v/>
      </c>
      <c r="AL367" t="str">
        <f t="shared" si="53"/>
        <v/>
      </c>
    </row>
    <row r="368" spans="13:38">
      <c r="M368" s="45"/>
      <c r="V368" s="14"/>
      <c r="AF368" s="14" t="str">
        <f t="shared" si="47"/>
        <v/>
      </c>
      <c r="AG368" t="str">
        <f t="shared" si="48"/>
        <v/>
      </c>
      <c r="AH368" t="str">
        <f t="shared" si="49"/>
        <v/>
      </c>
      <c r="AI368" t="str">
        <f t="shared" si="50"/>
        <v/>
      </c>
      <c r="AJ368" t="str">
        <f t="shared" si="51"/>
        <v/>
      </c>
      <c r="AK368" t="str">
        <f t="shared" si="52"/>
        <v/>
      </c>
      <c r="AL368" t="str">
        <f t="shared" si="53"/>
        <v/>
      </c>
    </row>
    <row r="369" spans="13:38">
      <c r="M369" s="45"/>
      <c r="V369" s="14"/>
      <c r="AF369" s="14" t="str">
        <f t="shared" si="47"/>
        <v/>
      </c>
      <c r="AG369" t="str">
        <f t="shared" si="48"/>
        <v/>
      </c>
      <c r="AH369" t="str">
        <f t="shared" si="49"/>
        <v/>
      </c>
      <c r="AI369" t="str">
        <f t="shared" si="50"/>
        <v/>
      </c>
      <c r="AJ369" t="str">
        <f t="shared" si="51"/>
        <v/>
      </c>
      <c r="AK369" t="str">
        <f t="shared" si="52"/>
        <v/>
      </c>
      <c r="AL369" t="str">
        <f t="shared" si="53"/>
        <v/>
      </c>
    </row>
    <row r="370" spans="13:38">
      <c r="M370" s="45"/>
      <c r="V370" s="14"/>
      <c r="AF370" s="14" t="str">
        <f t="shared" si="47"/>
        <v/>
      </c>
      <c r="AG370" t="str">
        <f t="shared" si="48"/>
        <v/>
      </c>
      <c r="AH370" t="str">
        <f t="shared" si="49"/>
        <v/>
      </c>
      <c r="AI370" t="str">
        <f t="shared" si="50"/>
        <v/>
      </c>
      <c r="AJ370" t="str">
        <f t="shared" si="51"/>
        <v/>
      </c>
      <c r="AK370" t="str">
        <f t="shared" si="52"/>
        <v/>
      </c>
      <c r="AL370" t="str">
        <f t="shared" si="53"/>
        <v/>
      </c>
    </row>
    <row r="371" spans="13:38">
      <c r="M371" s="45"/>
      <c r="V371" s="14"/>
      <c r="AF371" s="14" t="str">
        <f t="shared" si="47"/>
        <v/>
      </c>
      <c r="AG371" t="str">
        <f t="shared" si="48"/>
        <v/>
      </c>
      <c r="AH371" t="str">
        <f t="shared" si="49"/>
        <v/>
      </c>
      <c r="AI371" t="str">
        <f t="shared" si="50"/>
        <v/>
      </c>
      <c r="AJ371" t="str">
        <f t="shared" si="51"/>
        <v/>
      </c>
      <c r="AK371" t="str">
        <f t="shared" si="52"/>
        <v/>
      </c>
      <c r="AL371" t="str">
        <f t="shared" si="53"/>
        <v/>
      </c>
    </row>
    <row r="372" spans="13:38">
      <c r="M372" s="45"/>
      <c r="V372" s="14"/>
      <c r="AF372" s="14" t="str">
        <f t="shared" si="47"/>
        <v/>
      </c>
      <c r="AG372" t="str">
        <f t="shared" si="48"/>
        <v/>
      </c>
      <c r="AH372" t="str">
        <f t="shared" si="49"/>
        <v/>
      </c>
      <c r="AI372" t="str">
        <f t="shared" si="50"/>
        <v/>
      </c>
      <c r="AJ372" t="str">
        <f t="shared" si="51"/>
        <v/>
      </c>
      <c r="AK372" t="str">
        <f t="shared" si="52"/>
        <v/>
      </c>
      <c r="AL372" t="str">
        <f t="shared" si="53"/>
        <v/>
      </c>
    </row>
    <row r="373" spans="13:38">
      <c r="M373" s="45"/>
      <c r="V373" s="14"/>
      <c r="AF373" s="14" t="str">
        <f t="shared" si="47"/>
        <v/>
      </c>
      <c r="AG373" t="str">
        <f t="shared" si="48"/>
        <v/>
      </c>
      <c r="AH373" t="str">
        <f t="shared" si="49"/>
        <v/>
      </c>
      <c r="AI373" t="str">
        <f t="shared" si="50"/>
        <v/>
      </c>
      <c r="AJ373" t="str">
        <f t="shared" si="51"/>
        <v/>
      </c>
      <c r="AK373" t="str">
        <f t="shared" si="52"/>
        <v/>
      </c>
      <c r="AL373" t="str">
        <f t="shared" si="53"/>
        <v/>
      </c>
    </row>
    <row r="374" spans="13:38">
      <c r="M374" s="45"/>
      <c r="V374" s="14"/>
      <c r="AF374" s="14" t="str">
        <f t="shared" si="47"/>
        <v/>
      </c>
      <c r="AG374" t="str">
        <f t="shared" si="48"/>
        <v/>
      </c>
      <c r="AH374" t="str">
        <f t="shared" si="49"/>
        <v/>
      </c>
      <c r="AI374" t="str">
        <f t="shared" si="50"/>
        <v/>
      </c>
      <c r="AJ374" t="str">
        <f t="shared" si="51"/>
        <v/>
      </c>
      <c r="AK374" t="str">
        <f t="shared" si="52"/>
        <v/>
      </c>
      <c r="AL374" t="str">
        <f t="shared" si="53"/>
        <v/>
      </c>
    </row>
    <row r="375" spans="13:38">
      <c r="M375" s="45"/>
      <c r="V375" s="14"/>
      <c r="AF375" s="14" t="str">
        <f t="shared" si="47"/>
        <v/>
      </c>
      <c r="AG375" t="str">
        <f t="shared" si="48"/>
        <v/>
      </c>
      <c r="AH375" t="str">
        <f t="shared" si="49"/>
        <v/>
      </c>
      <c r="AI375" t="str">
        <f t="shared" si="50"/>
        <v/>
      </c>
      <c r="AJ375" t="str">
        <f t="shared" si="51"/>
        <v/>
      </c>
      <c r="AK375" t="str">
        <f t="shared" si="52"/>
        <v/>
      </c>
      <c r="AL375" t="str">
        <f t="shared" si="53"/>
        <v/>
      </c>
    </row>
    <row r="376" spans="13:38">
      <c r="M376" s="45"/>
      <c r="V376" s="14"/>
      <c r="AF376" s="14" t="str">
        <f t="shared" si="47"/>
        <v/>
      </c>
      <c r="AG376" t="str">
        <f t="shared" si="48"/>
        <v/>
      </c>
      <c r="AH376" t="str">
        <f t="shared" si="49"/>
        <v/>
      </c>
      <c r="AI376" t="str">
        <f t="shared" si="50"/>
        <v/>
      </c>
      <c r="AJ376" t="str">
        <f t="shared" si="51"/>
        <v/>
      </c>
      <c r="AK376" t="str">
        <f t="shared" si="52"/>
        <v/>
      </c>
      <c r="AL376" t="str">
        <f t="shared" si="53"/>
        <v/>
      </c>
    </row>
    <row r="377" spans="13:38">
      <c r="M377" s="45"/>
      <c r="V377" s="14"/>
      <c r="AF377" s="14" t="str">
        <f t="shared" si="47"/>
        <v/>
      </c>
      <c r="AG377" t="str">
        <f t="shared" si="48"/>
        <v/>
      </c>
      <c r="AH377" t="str">
        <f t="shared" si="49"/>
        <v/>
      </c>
      <c r="AI377" t="str">
        <f t="shared" si="50"/>
        <v/>
      </c>
      <c r="AJ377" t="str">
        <f t="shared" si="51"/>
        <v/>
      </c>
      <c r="AK377" t="str">
        <f t="shared" si="52"/>
        <v/>
      </c>
      <c r="AL377" t="str">
        <f t="shared" si="53"/>
        <v/>
      </c>
    </row>
    <row r="378" spans="13:38">
      <c r="M378" s="45"/>
      <c r="V378" s="14"/>
      <c r="AF378" s="14" t="str">
        <f t="shared" si="47"/>
        <v/>
      </c>
      <c r="AG378" t="str">
        <f t="shared" si="48"/>
        <v/>
      </c>
      <c r="AH378" t="str">
        <f t="shared" si="49"/>
        <v/>
      </c>
      <c r="AI378" t="str">
        <f t="shared" si="50"/>
        <v/>
      </c>
      <c r="AJ378" t="str">
        <f t="shared" si="51"/>
        <v/>
      </c>
      <c r="AK378" t="str">
        <f t="shared" si="52"/>
        <v/>
      </c>
      <c r="AL378" t="str">
        <f t="shared" si="53"/>
        <v/>
      </c>
    </row>
    <row r="379" spans="13:38">
      <c r="M379" s="45"/>
      <c r="V379" s="14"/>
      <c r="AF379" s="14" t="str">
        <f t="shared" si="47"/>
        <v/>
      </c>
      <c r="AG379" t="str">
        <f t="shared" si="48"/>
        <v/>
      </c>
      <c r="AH379" t="str">
        <f t="shared" si="49"/>
        <v/>
      </c>
      <c r="AI379" t="str">
        <f t="shared" si="50"/>
        <v/>
      </c>
      <c r="AJ379" t="str">
        <f t="shared" si="51"/>
        <v/>
      </c>
      <c r="AK379" t="str">
        <f t="shared" si="52"/>
        <v/>
      </c>
      <c r="AL379" t="str">
        <f t="shared" si="53"/>
        <v/>
      </c>
    </row>
    <row r="380" spans="13:38">
      <c r="M380" s="45"/>
      <c r="V380" s="14"/>
      <c r="AF380" s="14" t="str">
        <f t="shared" si="47"/>
        <v/>
      </c>
      <c r="AG380" t="str">
        <f t="shared" si="48"/>
        <v/>
      </c>
      <c r="AH380" t="str">
        <f t="shared" si="49"/>
        <v/>
      </c>
      <c r="AI380" t="str">
        <f t="shared" si="50"/>
        <v/>
      </c>
      <c r="AJ380" t="str">
        <f t="shared" si="51"/>
        <v/>
      </c>
      <c r="AK380" t="str">
        <f t="shared" si="52"/>
        <v/>
      </c>
      <c r="AL380" t="str">
        <f t="shared" si="53"/>
        <v/>
      </c>
    </row>
    <row r="381" spans="13:38">
      <c r="M381" s="45"/>
      <c r="V381" s="14"/>
      <c r="AF381" s="14" t="str">
        <f t="shared" si="47"/>
        <v/>
      </c>
      <c r="AG381" t="str">
        <f t="shared" si="48"/>
        <v/>
      </c>
      <c r="AH381" t="str">
        <f t="shared" si="49"/>
        <v/>
      </c>
      <c r="AI381" t="str">
        <f t="shared" si="50"/>
        <v/>
      </c>
      <c r="AJ381" t="str">
        <f t="shared" si="51"/>
        <v/>
      </c>
      <c r="AK381" t="str">
        <f t="shared" si="52"/>
        <v/>
      </c>
      <c r="AL381" t="str">
        <f t="shared" si="53"/>
        <v/>
      </c>
    </row>
    <row r="382" spans="13:38">
      <c r="M382" s="45"/>
      <c r="V382" s="14"/>
      <c r="AF382" s="14" t="str">
        <f t="shared" si="47"/>
        <v/>
      </c>
      <c r="AG382" t="str">
        <f t="shared" si="48"/>
        <v/>
      </c>
      <c r="AH382" t="str">
        <f t="shared" si="49"/>
        <v/>
      </c>
      <c r="AI382" t="str">
        <f t="shared" si="50"/>
        <v/>
      </c>
      <c r="AJ382" t="str">
        <f t="shared" si="51"/>
        <v/>
      </c>
      <c r="AK382" t="str">
        <f t="shared" si="52"/>
        <v/>
      </c>
      <c r="AL382" t="str">
        <f t="shared" si="53"/>
        <v/>
      </c>
    </row>
    <row r="383" spans="13:38">
      <c r="M383" s="45"/>
      <c r="V383" s="14"/>
      <c r="AF383" s="14" t="str">
        <f t="shared" si="47"/>
        <v/>
      </c>
      <c r="AG383" t="str">
        <f t="shared" si="48"/>
        <v/>
      </c>
      <c r="AH383" t="str">
        <f t="shared" si="49"/>
        <v/>
      </c>
      <c r="AI383" t="str">
        <f t="shared" si="50"/>
        <v/>
      </c>
      <c r="AJ383" t="str">
        <f t="shared" si="51"/>
        <v/>
      </c>
      <c r="AK383" t="str">
        <f t="shared" si="52"/>
        <v/>
      </c>
      <c r="AL383" t="str">
        <f t="shared" si="53"/>
        <v/>
      </c>
    </row>
    <row r="384" spans="13:38">
      <c r="M384" s="45"/>
      <c r="V384" s="14"/>
      <c r="AF384" s="14" t="str">
        <f t="shared" si="47"/>
        <v/>
      </c>
      <c r="AG384" t="str">
        <f t="shared" si="48"/>
        <v/>
      </c>
      <c r="AH384" t="str">
        <f t="shared" si="49"/>
        <v/>
      </c>
      <c r="AI384" t="str">
        <f t="shared" si="50"/>
        <v/>
      </c>
      <c r="AJ384" t="str">
        <f t="shared" si="51"/>
        <v/>
      </c>
      <c r="AK384" t="str">
        <f t="shared" si="52"/>
        <v/>
      </c>
      <c r="AL384" t="str">
        <f t="shared" si="53"/>
        <v/>
      </c>
    </row>
    <row r="385" spans="13:38">
      <c r="M385" s="45"/>
      <c r="V385" s="14"/>
      <c r="AF385" s="14" t="str">
        <f t="shared" si="47"/>
        <v/>
      </c>
      <c r="AG385" t="str">
        <f t="shared" si="48"/>
        <v/>
      </c>
      <c r="AH385" t="str">
        <f t="shared" si="49"/>
        <v/>
      </c>
      <c r="AI385" t="str">
        <f t="shared" si="50"/>
        <v/>
      </c>
      <c r="AJ385" t="str">
        <f t="shared" si="51"/>
        <v/>
      </c>
      <c r="AK385" t="str">
        <f t="shared" si="52"/>
        <v/>
      </c>
      <c r="AL385" t="str">
        <f t="shared" si="53"/>
        <v/>
      </c>
    </row>
    <row r="386" spans="13:38">
      <c r="M386" s="45"/>
      <c r="V386" s="14"/>
      <c r="AF386" s="14" t="str">
        <f t="shared" si="47"/>
        <v/>
      </c>
      <c r="AG386" t="str">
        <f t="shared" si="48"/>
        <v/>
      </c>
      <c r="AH386" t="str">
        <f t="shared" si="49"/>
        <v/>
      </c>
      <c r="AI386" t="str">
        <f t="shared" si="50"/>
        <v/>
      </c>
      <c r="AJ386" t="str">
        <f t="shared" si="51"/>
        <v/>
      </c>
      <c r="AK386" t="str">
        <f t="shared" si="52"/>
        <v/>
      </c>
      <c r="AL386" t="str">
        <f t="shared" si="53"/>
        <v/>
      </c>
    </row>
    <row r="387" spans="13:38">
      <c r="M387" s="45"/>
      <c r="V387" s="14"/>
      <c r="AF387" s="14" t="str">
        <f t="shared" si="47"/>
        <v/>
      </c>
      <c r="AG387" t="str">
        <f t="shared" si="48"/>
        <v/>
      </c>
      <c r="AH387" t="str">
        <f t="shared" si="49"/>
        <v/>
      </c>
      <c r="AI387" t="str">
        <f t="shared" si="50"/>
        <v/>
      </c>
      <c r="AJ387" t="str">
        <f t="shared" si="51"/>
        <v/>
      </c>
      <c r="AK387" t="str">
        <f t="shared" si="52"/>
        <v/>
      </c>
      <c r="AL387" t="str">
        <f t="shared" si="53"/>
        <v/>
      </c>
    </row>
    <row r="388" spans="13:38">
      <c r="M388" s="45"/>
      <c r="V388" s="14"/>
      <c r="AF388" s="14" t="str">
        <f t="shared" ref="AF388:AF451" si="54">IF($V388="", "", $V388)</f>
        <v/>
      </c>
      <c r="AG388" t="str">
        <f t="shared" ref="AG388:AG451" si="55">IF($X388&lt;0, "NA", IF(ISERROR($W388/$X388), "", $W388/$X388))</f>
        <v/>
      </c>
      <c r="AH388" t="str">
        <f t="shared" ref="AH388:AH451" si="56">IF($Y388&lt;0, "NA", IF(ISERROR($W388/$Y388), "", $W388/$Y388))</f>
        <v/>
      </c>
      <c r="AI388" t="str">
        <f t="shared" ref="AI388:AI451" si="57">IF($Z388&lt;0, "NA", IF(ISERROR($W388/$Z388), "", $W388/$Z388))</f>
        <v/>
      </c>
      <c r="AJ388" t="str">
        <f t="shared" ref="AJ388:AJ451" si="58">IF($AB388&lt;0, "NA", IF(ISERROR($AA388/$AB388), "", $AA388/$AB388))</f>
        <v/>
      </c>
      <c r="AK388" t="str">
        <f t="shared" ref="AK388:AK451" si="59">IF($AC388&lt;0, "NA", IF(ISERROR($AA388/$AC388), "", $AA388/$AC388))</f>
        <v/>
      </c>
      <c r="AL388" t="str">
        <f t="shared" ref="AL388:AL451" si="60">IF($AD388&lt;0, "NA", IF(ISERROR($AA388/$AD388), "", $AA388/$AD388))</f>
        <v/>
      </c>
    </row>
    <row r="389" spans="13:38">
      <c r="M389" s="45"/>
      <c r="V389" s="14"/>
      <c r="AF389" s="14" t="str">
        <f t="shared" si="54"/>
        <v/>
      </c>
      <c r="AG389" t="str">
        <f t="shared" si="55"/>
        <v/>
      </c>
      <c r="AH389" t="str">
        <f t="shared" si="56"/>
        <v/>
      </c>
      <c r="AI389" t="str">
        <f t="shared" si="57"/>
        <v/>
      </c>
      <c r="AJ389" t="str">
        <f t="shared" si="58"/>
        <v/>
      </c>
      <c r="AK389" t="str">
        <f t="shared" si="59"/>
        <v/>
      </c>
      <c r="AL389" t="str">
        <f t="shared" si="60"/>
        <v/>
      </c>
    </row>
    <row r="390" spans="13:38">
      <c r="M390" s="45"/>
      <c r="V390" s="14"/>
      <c r="AF390" s="14" t="str">
        <f t="shared" si="54"/>
        <v/>
      </c>
      <c r="AG390" t="str">
        <f t="shared" si="55"/>
        <v/>
      </c>
      <c r="AH390" t="str">
        <f t="shared" si="56"/>
        <v/>
      </c>
      <c r="AI390" t="str">
        <f t="shared" si="57"/>
        <v/>
      </c>
      <c r="AJ390" t="str">
        <f t="shared" si="58"/>
        <v/>
      </c>
      <c r="AK390" t="str">
        <f t="shared" si="59"/>
        <v/>
      </c>
      <c r="AL390" t="str">
        <f t="shared" si="60"/>
        <v/>
      </c>
    </row>
    <row r="391" spans="13:38">
      <c r="M391" s="45"/>
      <c r="V391" s="14"/>
      <c r="AF391" s="14" t="str">
        <f t="shared" si="54"/>
        <v/>
      </c>
      <c r="AG391" t="str">
        <f t="shared" si="55"/>
        <v/>
      </c>
      <c r="AH391" t="str">
        <f t="shared" si="56"/>
        <v/>
      </c>
      <c r="AI391" t="str">
        <f t="shared" si="57"/>
        <v/>
      </c>
      <c r="AJ391" t="str">
        <f t="shared" si="58"/>
        <v/>
      </c>
      <c r="AK391" t="str">
        <f t="shared" si="59"/>
        <v/>
      </c>
      <c r="AL391" t="str">
        <f t="shared" si="60"/>
        <v/>
      </c>
    </row>
    <row r="392" spans="13:38">
      <c r="M392" s="45"/>
      <c r="V392" s="14"/>
      <c r="AF392" s="14" t="str">
        <f t="shared" si="54"/>
        <v/>
      </c>
      <c r="AG392" t="str">
        <f t="shared" si="55"/>
        <v/>
      </c>
      <c r="AH392" t="str">
        <f t="shared" si="56"/>
        <v/>
      </c>
      <c r="AI392" t="str">
        <f t="shared" si="57"/>
        <v/>
      </c>
      <c r="AJ392" t="str">
        <f t="shared" si="58"/>
        <v/>
      </c>
      <c r="AK392" t="str">
        <f t="shared" si="59"/>
        <v/>
      </c>
      <c r="AL392" t="str">
        <f t="shared" si="60"/>
        <v/>
      </c>
    </row>
    <row r="393" spans="13:38">
      <c r="M393" s="45"/>
      <c r="V393" s="14"/>
      <c r="AF393" s="14" t="str">
        <f t="shared" si="54"/>
        <v/>
      </c>
      <c r="AG393" t="str">
        <f t="shared" si="55"/>
        <v/>
      </c>
      <c r="AH393" t="str">
        <f t="shared" si="56"/>
        <v/>
      </c>
      <c r="AI393" t="str">
        <f t="shared" si="57"/>
        <v/>
      </c>
      <c r="AJ393" t="str">
        <f t="shared" si="58"/>
        <v/>
      </c>
      <c r="AK393" t="str">
        <f t="shared" si="59"/>
        <v/>
      </c>
      <c r="AL393" t="str">
        <f t="shared" si="60"/>
        <v/>
      </c>
    </row>
    <row r="394" spans="13:38">
      <c r="M394" s="45"/>
      <c r="V394" s="14"/>
      <c r="AF394" s="14" t="str">
        <f t="shared" si="54"/>
        <v/>
      </c>
      <c r="AG394" t="str">
        <f t="shared" si="55"/>
        <v/>
      </c>
      <c r="AH394" t="str">
        <f t="shared" si="56"/>
        <v/>
      </c>
      <c r="AI394" t="str">
        <f t="shared" si="57"/>
        <v/>
      </c>
      <c r="AJ394" t="str">
        <f t="shared" si="58"/>
        <v/>
      </c>
      <c r="AK394" t="str">
        <f t="shared" si="59"/>
        <v/>
      </c>
      <c r="AL394" t="str">
        <f t="shared" si="60"/>
        <v/>
      </c>
    </row>
    <row r="395" spans="13:38">
      <c r="M395" s="45"/>
      <c r="V395" s="14"/>
      <c r="AF395" s="14" t="str">
        <f t="shared" si="54"/>
        <v/>
      </c>
      <c r="AG395" t="str">
        <f t="shared" si="55"/>
        <v/>
      </c>
      <c r="AH395" t="str">
        <f t="shared" si="56"/>
        <v/>
      </c>
      <c r="AI395" t="str">
        <f t="shared" si="57"/>
        <v/>
      </c>
      <c r="AJ395" t="str">
        <f t="shared" si="58"/>
        <v/>
      </c>
      <c r="AK395" t="str">
        <f t="shared" si="59"/>
        <v/>
      </c>
      <c r="AL395" t="str">
        <f t="shared" si="60"/>
        <v/>
      </c>
    </row>
    <row r="396" spans="13:38">
      <c r="M396" s="45"/>
      <c r="V396" s="14"/>
      <c r="AF396" s="14" t="str">
        <f t="shared" si="54"/>
        <v/>
      </c>
      <c r="AG396" t="str">
        <f t="shared" si="55"/>
        <v/>
      </c>
      <c r="AH396" t="str">
        <f t="shared" si="56"/>
        <v/>
      </c>
      <c r="AI396" t="str">
        <f t="shared" si="57"/>
        <v/>
      </c>
      <c r="AJ396" t="str">
        <f t="shared" si="58"/>
        <v/>
      </c>
      <c r="AK396" t="str">
        <f t="shared" si="59"/>
        <v/>
      </c>
      <c r="AL396" t="str">
        <f t="shared" si="60"/>
        <v/>
      </c>
    </row>
    <row r="397" spans="13:38">
      <c r="M397" s="45"/>
      <c r="V397" s="14"/>
      <c r="AF397" s="14" t="str">
        <f t="shared" si="54"/>
        <v/>
      </c>
      <c r="AG397" t="str">
        <f t="shared" si="55"/>
        <v/>
      </c>
      <c r="AH397" t="str">
        <f t="shared" si="56"/>
        <v/>
      </c>
      <c r="AI397" t="str">
        <f t="shared" si="57"/>
        <v/>
      </c>
      <c r="AJ397" t="str">
        <f t="shared" si="58"/>
        <v/>
      </c>
      <c r="AK397" t="str">
        <f t="shared" si="59"/>
        <v/>
      </c>
      <c r="AL397" t="str">
        <f t="shared" si="60"/>
        <v/>
      </c>
    </row>
    <row r="398" spans="13:38">
      <c r="M398" s="45"/>
      <c r="V398" s="14"/>
      <c r="AF398" s="14" t="str">
        <f t="shared" si="54"/>
        <v/>
      </c>
      <c r="AG398" t="str">
        <f t="shared" si="55"/>
        <v/>
      </c>
      <c r="AH398" t="str">
        <f t="shared" si="56"/>
        <v/>
      </c>
      <c r="AI398" t="str">
        <f t="shared" si="57"/>
        <v/>
      </c>
      <c r="AJ398" t="str">
        <f t="shared" si="58"/>
        <v/>
      </c>
      <c r="AK398" t="str">
        <f t="shared" si="59"/>
        <v/>
      </c>
      <c r="AL398" t="str">
        <f t="shared" si="60"/>
        <v/>
      </c>
    </row>
    <row r="399" spans="13:38">
      <c r="M399" s="45"/>
      <c r="V399" s="14"/>
      <c r="AF399" s="14" t="str">
        <f t="shared" si="54"/>
        <v/>
      </c>
      <c r="AG399" t="str">
        <f t="shared" si="55"/>
        <v/>
      </c>
      <c r="AH399" t="str">
        <f t="shared" si="56"/>
        <v/>
      </c>
      <c r="AI399" t="str">
        <f t="shared" si="57"/>
        <v/>
      </c>
      <c r="AJ399" t="str">
        <f t="shared" si="58"/>
        <v/>
      </c>
      <c r="AK399" t="str">
        <f t="shared" si="59"/>
        <v/>
      </c>
      <c r="AL399" t="str">
        <f t="shared" si="60"/>
        <v/>
      </c>
    </row>
    <row r="400" spans="13:38">
      <c r="M400" s="45"/>
      <c r="V400" s="14"/>
      <c r="AF400" s="14" t="str">
        <f t="shared" si="54"/>
        <v/>
      </c>
      <c r="AG400" t="str">
        <f t="shared" si="55"/>
        <v/>
      </c>
      <c r="AH400" t="str">
        <f t="shared" si="56"/>
        <v/>
      </c>
      <c r="AI400" t="str">
        <f t="shared" si="57"/>
        <v/>
      </c>
      <c r="AJ400" t="str">
        <f t="shared" si="58"/>
        <v/>
      </c>
      <c r="AK400" t="str">
        <f t="shared" si="59"/>
        <v/>
      </c>
      <c r="AL400" t="str">
        <f t="shared" si="60"/>
        <v/>
      </c>
    </row>
    <row r="401" spans="13:38">
      <c r="M401" s="45"/>
      <c r="V401" s="14"/>
      <c r="AF401" s="14" t="str">
        <f t="shared" si="54"/>
        <v/>
      </c>
      <c r="AG401" t="str">
        <f t="shared" si="55"/>
        <v/>
      </c>
      <c r="AH401" t="str">
        <f t="shared" si="56"/>
        <v/>
      </c>
      <c r="AI401" t="str">
        <f t="shared" si="57"/>
        <v/>
      </c>
      <c r="AJ401" t="str">
        <f t="shared" si="58"/>
        <v/>
      </c>
      <c r="AK401" t="str">
        <f t="shared" si="59"/>
        <v/>
      </c>
      <c r="AL401" t="str">
        <f t="shared" si="60"/>
        <v/>
      </c>
    </row>
    <row r="402" spans="13:38">
      <c r="M402" s="45"/>
      <c r="V402" s="14"/>
      <c r="AF402" s="14" t="str">
        <f t="shared" si="54"/>
        <v/>
      </c>
      <c r="AG402" t="str">
        <f t="shared" si="55"/>
        <v/>
      </c>
      <c r="AH402" t="str">
        <f t="shared" si="56"/>
        <v/>
      </c>
      <c r="AI402" t="str">
        <f t="shared" si="57"/>
        <v/>
      </c>
      <c r="AJ402" t="str">
        <f t="shared" si="58"/>
        <v/>
      </c>
      <c r="AK402" t="str">
        <f t="shared" si="59"/>
        <v/>
      </c>
      <c r="AL402" t="str">
        <f t="shared" si="60"/>
        <v/>
      </c>
    </row>
    <row r="403" spans="13:38">
      <c r="M403" s="45"/>
      <c r="V403" s="14"/>
      <c r="AF403" s="14" t="str">
        <f t="shared" si="54"/>
        <v/>
      </c>
      <c r="AG403" t="str">
        <f t="shared" si="55"/>
        <v/>
      </c>
      <c r="AH403" t="str">
        <f t="shared" si="56"/>
        <v/>
      </c>
      <c r="AI403" t="str">
        <f t="shared" si="57"/>
        <v/>
      </c>
      <c r="AJ403" t="str">
        <f t="shared" si="58"/>
        <v/>
      </c>
      <c r="AK403" t="str">
        <f t="shared" si="59"/>
        <v/>
      </c>
      <c r="AL403" t="str">
        <f t="shared" si="60"/>
        <v/>
      </c>
    </row>
    <row r="404" spans="13:38">
      <c r="M404" s="45"/>
      <c r="V404" s="14"/>
      <c r="AF404" s="14" t="str">
        <f t="shared" si="54"/>
        <v/>
      </c>
      <c r="AG404" t="str">
        <f t="shared" si="55"/>
        <v/>
      </c>
      <c r="AH404" t="str">
        <f t="shared" si="56"/>
        <v/>
      </c>
      <c r="AI404" t="str">
        <f t="shared" si="57"/>
        <v/>
      </c>
      <c r="AJ404" t="str">
        <f t="shared" si="58"/>
        <v/>
      </c>
      <c r="AK404" t="str">
        <f t="shared" si="59"/>
        <v/>
      </c>
      <c r="AL404" t="str">
        <f t="shared" si="60"/>
        <v/>
      </c>
    </row>
    <row r="405" spans="13:38">
      <c r="M405" s="45"/>
      <c r="V405" s="14"/>
      <c r="AF405" s="14" t="str">
        <f t="shared" si="54"/>
        <v/>
      </c>
      <c r="AG405" t="str">
        <f t="shared" si="55"/>
        <v/>
      </c>
      <c r="AH405" t="str">
        <f t="shared" si="56"/>
        <v/>
      </c>
      <c r="AI405" t="str">
        <f t="shared" si="57"/>
        <v/>
      </c>
      <c r="AJ405" t="str">
        <f t="shared" si="58"/>
        <v/>
      </c>
      <c r="AK405" t="str">
        <f t="shared" si="59"/>
        <v/>
      </c>
      <c r="AL405" t="str">
        <f t="shared" si="60"/>
        <v/>
      </c>
    </row>
    <row r="406" spans="13:38">
      <c r="M406" s="45"/>
      <c r="V406" s="14"/>
      <c r="AF406" s="14" t="str">
        <f t="shared" si="54"/>
        <v/>
      </c>
      <c r="AG406" t="str">
        <f t="shared" si="55"/>
        <v/>
      </c>
      <c r="AH406" t="str">
        <f t="shared" si="56"/>
        <v/>
      </c>
      <c r="AI406" t="str">
        <f t="shared" si="57"/>
        <v/>
      </c>
      <c r="AJ406" t="str">
        <f t="shared" si="58"/>
        <v/>
      </c>
      <c r="AK406" t="str">
        <f t="shared" si="59"/>
        <v/>
      </c>
      <c r="AL406" t="str">
        <f t="shared" si="60"/>
        <v/>
      </c>
    </row>
    <row r="407" spans="13:38">
      <c r="M407" s="45"/>
      <c r="V407" s="14"/>
      <c r="AF407" s="14" t="str">
        <f t="shared" si="54"/>
        <v/>
      </c>
      <c r="AG407" t="str">
        <f t="shared" si="55"/>
        <v/>
      </c>
      <c r="AH407" t="str">
        <f t="shared" si="56"/>
        <v/>
      </c>
      <c r="AI407" t="str">
        <f t="shared" si="57"/>
        <v/>
      </c>
      <c r="AJ407" t="str">
        <f t="shared" si="58"/>
        <v/>
      </c>
      <c r="AK407" t="str">
        <f t="shared" si="59"/>
        <v/>
      </c>
      <c r="AL407" t="str">
        <f t="shared" si="60"/>
        <v/>
      </c>
    </row>
    <row r="408" spans="13:38">
      <c r="M408" s="45"/>
      <c r="V408" s="14"/>
      <c r="AF408" s="14" t="str">
        <f t="shared" si="54"/>
        <v/>
      </c>
      <c r="AG408" t="str">
        <f t="shared" si="55"/>
        <v/>
      </c>
      <c r="AH408" t="str">
        <f t="shared" si="56"/>
        <v/>
      </c>
      <c r="AI408" t="str">
        <f t="shared" si="57"/>
        <v/>
      </c>
      <c r="AJ408" t="str">
        <f t="shared" si="58"/>
        <v/>
      </c>
      <c r="AK408" t="str">
        <f t="shared" si="59"/>
        <v/>
      </c>
      <c r="AL408" t="str">
        <f t="shared" si="60"/>
        <v/>
      </c>
    </row>
    <row r="409" spans="13:38">
      <c r="M409" s="45"/>
      <c r="V409" s="14"/>
      <c r="AF409" s="14" t="str">
        <f t="shared" si="54"/>
        <v/>
      </c>
      <c r="AG409" t="str">
        <f t="shared" si="55"/>
        <v/>
      </c>
      <c r="AH409" t="str">
        <f t="shared" si="56"/>
        <v/>
      </c>
      <c r="AI409" t="str">
        <f t="shared" si="57"/>
        <v/>
      </c>
      <c r="AJ409" t="str">
        <f t="shared" si="58"/>
        <v/>
      </c>
      <c r="AK409" t="str">
        <f t="shared" si="59"/>
        <v/>
      </c>
      <c r="AL409" t="str">
        <f t="shared" si="60"/>
        <v/>
      </c>
    </row>
    <row r="410" spans="13:38">
      <c r="M410" s="45"/>
      <c r="V410" s="14"/>
      <c r="AF410" s="14" t="str">
        <f t="shared" si="54"/>
        <v/>
      </c>
      <c r="AG410" t="str">
        <f t="shared" si="55"/>
        <v/>
      </c>
      <c r="AH410" t="str">
        <f t="shared" si="56"/>
        <v/>
      </c>
      <c r="AI410" t="str">
        <f t="shared" si="57"/>
        <v/>
      </c>
      <c r="AJ410" t="str">
        <f t="shared" si="58"/>
        <v/>
      </c>
      <c r="AK410" t="str">
        <f t="shared" si="59"/>
        <v/>
      </c>
      <c r="AL410" t="str">
        <f t="shared" si="60"/>
        <v/>
      </c>
    </row>
    <row r="411" spans="13:38">
      <c r="M411" s="45"/>
      <c r="V411" s="14"/>
      <c r="AF411" s="14" t="str">
        <f t="shared" si="54"/>
        <v/>
      </c>
      <c r="AG411" t="str">
        <f t="shared" si="55"/>
        <v/>
      </c>
      <c r="AH411" t="str">
        <f t="shared" si="56"/>
        <v/>
      </c>
      <c r="AI411" t="str">
        <f t="shared" si="57"/>
        <v/>
      </c>
      <c r="AJ411" t="str">
        <f t="shared" si="58"/>
        <v/>
      </c>
      <c r="AK411" t="str">
        <f t="shared" si="59"/>
        <v/>
      </c>
      <c r="AL411" t="str">
        <f t="shared" si="60"/>
        <v/>
      </c>
    </row>
    <row r="412" spans="13:38">
      <c r="M412" s="45"/>
      <c r="V412" s="14"/>
      <c r="AF412" s="14" t="str">
        <f t="shared" si="54"/>
        <v/>
      </c>
      <c r="AG412" t="str">
        <f t="shared" si="55"/>
        <v/>
      </c>
      <c r="AH412" t="str">
        <f t="shared" si="56"/>
        <v/>
      </c>
      <c r="AI412" t="str">
        <f t="shared" si="57"/>
        <v/>
      </c>
      <c r="AJ412" t="str">
        <f t="shared" si="58"/>
        <v/>
      </c>
      <c r="AK412" t="str">
        <f t="shared" si="59"/>
        <v/>
      </c>
      <c r="AL412" t="str">
        <f t="shared" si="60"/>
        <v/>
      </c>
    </row>
    <row r="413" spans="13:38">
      <c r="M413" s="45"/>
      <c r="V413" s="14"/>
      <c r="AF413" s="14" t="str">
        <f t="shared" si="54"/>
        <v/>
      </c>
      <c r="AG413" t="str">
        <f t="shared" si="55"/>
        <v/>
      </c>
      <c r="AH413" t="str">
        <f t="shared" si="56"/>
        <v/>
      </c>
      <c r="AI413" t="str">
        <f t="shared" si="57"/>
        <v/>
      </c>
      <c r="AJ413" t="str">
        <f t="shared" si="58"/>
        <v/>
      </c>
      <c r="AK413" t="str">
        <f t="shared" si="59"/>
        <v/>
      </c>
      <c r="AL413" t="str">
        <f t="shared" si="60"/>
        <v/>
      </c>
    </row>
    <row r="414" spans="13:38">
      <c r="M414" s="45"/>
      <c r="V414" s="14"/>
      <c r="AF414" s="14" t="str">
        <f t="shared" si="54"/>
        <v/>
      </c>
      <c r="AG414" t="str">
        <f t="shared" si="55"/>
        <v/>
      </c>
      <c r="AH414" t="str">
        <f t="shared" si="56"/>
        <v/>
      </c>
      <c r="AI414" t="str">
        <f t="shared" si="57"/>
        <v/>
      </c>
      <c r="AJ414" t="str">
        <f t="shared" si="58"/>
        <v/>
      </c>
      <c r="AK414" t="str">
        <f t="shared" si="59"/>
        <v/>
      </c>
      <c r="AL414" t="str">
        <f t="shared" si="60"/>
        <v/>
      </c>
    </row>
    <row r="415" spans="13:38">
      <c r="M415" s="45"/>
      <c r="V415" s="14"/>
      <c r="AF415" s="14" t="str">
        <f t="shared" si="54"/>
        <v/>
      </c>
      <c r="AG415" t="str">
        <f t="shared" si="55"/>
        <v/>
      </c>
      <c r="AH415" t="str">
        <f t="shared" si="56"/>
        <v/>
      </c>
      <c r="AI415" t="str">
        <f t="shared" si="57"/>
        <v/>
      </c>
      <c r="AJ415" t="str">
        <f t="shared" si="58"/>
        <v/>
      </c>
      <c r="AK415" t="str">
        <f t="shared" si="59"/>
        <v/>
      </c>
      <c r="AL415" t="str">
        <f t="shared" si="60"/>
        <v/>
      </c>
    </row>
    <row r="416" spans="13:38">
      <c r="M416" s="45"/>
      <c r="V416" s="14"/>
      <c r="AF416" s="14" t="str">
        <f t="shared" si="54"/>
        <v/>
      </c>
      <c r="AG416" t="str">
        <f t="shared" si="55"/>
        <v/>
      </c>
      <c r="AH416" t="str">
        <f t="shared" si="56"/>
        <v/>
      </c>
      <c r="AI416" t="str">
        <f t="shared" si="57"/>
        <v/>
      </c>
      <c r="AJ416" t="str">
        <f t="shared" si="58"/>
        <v/>
      </c>
      <c r="AK416" t="str">
        <f t="shared" si="59"/>
        <v/>
      </c>
      <c r="AL416" t="str">
        <f t="shared" si="60"/>
        <v/>
      </c>
    </row>
    <row r="417" spans="13:38">
      <c r="M417" s="45"/>
      <c r="V417" s="14"/>
      <c r="AF417" s="14" t="str">
        <f t="shared" si="54"/>
        <v/>
      </c>
      <c r="AG417" t="str">
        <f t="shared" si="55"/>
        <v/>
      </c>
      <c r="AH417" t="str">
        <f t="shared" si="56"/>
        <v/>
      </c>
      <c r="AI417" t="str">
        <f t="shared" si="57"/>
        <v/>
      </c>
      <c r="AJ417" t="str">
        <f t="shared" si="58"/>
        <v/>
      </c>
      <c r="AK417" t="str">
        <f t="shared" si="59"/>
        <v/>
      </c>
      <c r="AL417" t="str">
        <f t="shared" si="60"/>
        <v/>
      </c>
    </row>
    <row r="418" spans="13:38">
      <c r="M418" s="45"/>
      <c r="V418" s="14"/>
      <c r="AF418" s="14" t="str">
        <f t="shared" si="54"/>
        <v/>
      </c>
      <c r="AG418" t="str">
        <f t="shared" si="55"/>
        <v/>
      </c>
      <c r="AH418" t="str">
        <f t="shared" si="56"/>
        <v/>
      </c>
      <c r="AI418" t="str">
        <f t="shared" si="57"/>
        <v/>
      </c>
      <c r="AJ418" t="str">
        <f t="shared" si="58"/>
        <v/>
      </c>
      <c r="AK418" t="str">
        <f t="shared" si="59"/>
        <v/>
      </c>
      <c r="AL418" t="str">
        <f t="shared" si="60"/>
        <v/>
      </c>
    </row>
    <row r="419" spans="13:38">
      <c r="M419" s="45"/>
      <c r="V419" s="14"/>
      <c r="AF419" s="14" t="str">
        <f t="shared" si="54"/>
        <v/>
      </c>
      <c r="AG419" t="str">
        <f t="shared" si="55"/>
        <v/>
      </c>
      <c r="AH419" t="str">
        <f t="shared" si="56"/>
        <v/>
      </c>
      <c r="AI419" t="str">
        <f t="shared" si="57"/>
        <v/>
      </c>
      <c r="AJ419" t="str">
        <f t="shared" si="58"/>
        <v/>
      </c>
      <c r="AK419" t="str">
        <f t="shared" si="59"/>
        <v/>
      </c>
      <c r="AL419" t="str">
        <f t="shared" si="60"/>
        <v/>
      </c>
    </row>
    <row r="420" spans="13:38">
      <c r="M420" s="45"/>
      <c r="V420" s="14"/>
      <c r="AF420" s="14" t="str">
        <f t="shared" si="54"/>
        <v/>
      </c>
      <c r="AG420" t="str">
        <f t="shared" si="55"/>
        <v/>
      </c>
      <c r="AH420" t="str">
        <f t="shared" si="56"/>
        <v/>
      </c>
      <c r="AI420" t="str">
        <f t="shared" si="57"/>
        <v/>
      </c>
      <c r="AJ420" t="str">
        <f t="shared" si="58"/>
        <v/>
      </c>
      <c r="AK420" t="str">
        <f t="shared" si="59"/>
        <v/>
      </c>
      <c r="AL420" t="str">
        <f t="shared" si="60"/>
        <v/>
      </c>
    </row>
    <row r="421" spans="13:38">
      <c r="M421" s="45"/>
      <c r="V421" s="14"/>
      <c r="AF421" s="14" t="str">
        <f t="shared" si="54"/>
        <v/>
      </c>
      <c r="AG421" t="str">
        <f t="shared" si="55"/>
        <v/>
      </c>
      <c r="AH421" t="str">
        <f t="shared" si="56"/>
        <v/>
      </c>
      <c r="AI421" t="str">
        <f t="shared" si="57"/>
        <v/>
      </c>
      <c r="AJ421" t="str">
        <f t="shared" si="58"/>
        <v/>
      </c>
      <c r="AK421" t="str">
        <f t="shared" si="59"/>
        <v/>
      </c>
      <c r="AL421" t="str">
        <f t="shared" si="60"/>
        <v/>
      </c>
    </row>
    <row r="422" spans="13:38">
      <c r="M422" s="45"/>
      <c r="V422" s="14"/>
      <c r="AF422" s="14" t="str">
        <f t="shared" si="54"/>
        <v/>
      </c>
      <c r="AG422" t="str">
        <f t="shared" si="55"/>
        <v/>
      </c>
      <c r="AH422" t="str">
        <f t="shared" si="56"/>
        <v/>
      </c>
      <c r="AI422" t="str">
        <f t="shared" si="57"/>
        <v/>
      </c>
      <c r="AJ422" t="str">
        <f t="shared" si="58"/>
        <v/>
      </c>
      <c r="AK422" t="str">
        <f t="shared" si="59"/>
        <v/>
      </c>
      <c r="AL422" t="str">
        <f t="shared" si="60"/>
        <v/>
      </c>
    </row>
    <row r="423" spans="13:38">
      <c r="M423" s="45"/>
      <c r="V423" s="14"/>
      <c r="AF423" s="14" t="str">
        <f t="shared" si="54"/>
        <v/>
      </c>
      <c r="AG423" t="str">
        <f t="shared" si="55"/>
        <v/>
      </c>
      <c r="AH423" t="str">
        <f t="shared" si="56"/>
        <v/>
      </c>
      <c r="AI423" t="str">
        <f t="shared" si="57"/>
        <v/>
      </c>
      <c r="AJ423" t="str">
        <f t="shared" si="58"/>
        <v/>
      </c>
      <c r="AK423" t="str">
        <f t="shared" si="59"/>
        <v/>
      </c>
      <c r="AL423" t="str">
        <f t="shared" si="60"/>
        <v/>
      </c>
    </row>
    <row r="424" spans="13:38">
      <c r="M424" s="45"/>
      <c r="V424" s="14"/>
      <c r="AF424" s="14" t="str">
        <f t="shared" si="54"/>
        <v/>
      </c>
      <c r="AG424" t="str">
        <f t="shared" si="55"/>
        <v/>
      </c>
      <c r="AH424" t="str">
        <f t="shared" si="56"/>
        <v/>
      </c>
      <c r="AI424" t="str">
        <f t="shared" si="57"/>
        <v/>
      </c>
      <c r="AJ424" t="str">
        <f t="shared" si="58"/>
        <v/>
      </c>
      <c r="AK424" t="str">
        <f t="shared" si="59"/>
        <v/>
      </c>
      <c r="AL424" t="str">
        <f t="shared" si="60"/>
        <v/>
      </c>
    </row>
    <row r="425" spans="13:38">
      <c r="M425" s="45"/>
      <c r="V425" s="14"/>
      <c r="AF425" s="14" t="str">
        <f t="shared" si="54"/>
        <v/>
      </c>
      <c r="AG425" t="str">
        <f t="shared" si="55"/>
        <v/>
      </c>
      <c r="AH425" t="str">
        <f t="shared" si="56"/>
        <v/>
      </c>
      <c r="AI425" t="str">
        <f t="shared" si="57"/>
        <v/>
      </c>
      <c r="AJ425" t="str">
        <f t="shared" si="58"/>
        <v/>
      </c>
      <c r="AK425" t="str">
        <f t="shared" si="59"/>
        <v/>
      </c>
      <c r="AL425" t="str">
        <f t="shared" si="60"/>
        <v/>
      </c>
    </row>
    <row r="426" spans="13:38">
      <c r="M426" s="45"/>
      <c r="V426" s="14"/>
      <c r="AF426" s="14" t="str">
        <f t="shared" si="54"/>
        <v/>
      </c>
      <c r="AG426" t="str">
        <f t="shared" si="55"/>
        <v/>
      </c>
      <c r="AH426" t="str">
        <f t="shared" si="56"/>
        <v/>
      </c>
      <c r="AI426" t="str">
        <f t="shared" si="57"/>
        <v/>
      </c>
      <c r="AJ426" t="str">
        <f t="shared" si="58"/>
        <v/>
      </c>
      <c r="AK426" t="str">
        <f t="shared" si="59"/>
        <v/>
      </c>
      <c r="AL426" t="str">
        <f t="shared" si="60"/>
        <v/>
      </c>
    </row>
    <row r="427" spans="13:38">
      <c r="M427" s="45"/>
      <c r="V427" s="14"/>
      <c r="AF427" s="14" t="str">
        <f t="shared" si="54"/>
        <v/>
      </c>
      <c r="AG427" t="str">
        <f t="shared" si="55"/>
        <v/>
      </c>
      <c r="AH427" t="str">
        <f t="shared" si="56"/>
        <v/>
      </c>
      <c r="AI427" t="str">
        <f t="shared" si="57"/>
        <v/>
      </c>
      <c r="AJ427" t="str">
        <f t="shared" si="58"/>
        <v/>
      </c>
      <c r="AK427" t="str">
        <f t="shared" si="59"/>
        <v/>
      </c>
      <c r="AL427" t="str">
        <f t="shared" si="60"/>
        <v/>
      </c>
    </row>
    <row r="428" spans="13:38">
      <c r="M428" s="45"/>
      <c r="V428" s="14"/>
      <c r="AF428" s="14" t="str">
        <f t="shared" si="54"/>
        <v/>
      </c>
      <c r="AG428" t="str">
        <f t="shared" si="55"/>
        <v/>
      </c>
      <c r="AH428" t="str">
        <f t="shared" si="56"/>
        <v/>
      </c>
      <c r="AI428" t="str">
        <f t="shared" si="57"/>
        <v/>
      </c>
      <c r="AJ428" t="str">
        <f t="shared" si="58"/>
        <v/>
      </c>
      <c r="AK428" t="str">
        <f t="shared" si="59"/>
        <v/>
      </c>
      <c r="AL428" t="str">
        <f t="shared" si="60"/>
        <v/>
      </c>
    </row>
    <row r="429" spans="13:38">
      <c r="M429" s="45"/>
      <c r="V429" s="14"/>
      <c r="AF429" s="14" t="str">
        <f t="shared" si="54"/>
        <v/>
      </c>
      <c r="AG429" t="str">
        <f t="shared" si="55"/>
        <v/>
      </c>
      <c r="AH429" t="str">
        <f t="shared" si="56"/>
        <v/>
      </c>
      <c r="AI429" t="str">
        <f t="shared" si="57"/>
        <v/>
      </c>
      <c r="AJ429" t="str">
        <f t="shared" si="58"/>
        <v/>
      </c>
      <c r="AK429" t="str">
        <f t="shared" si="59"/>
        <v/>
      </c>
      <c r="AL429" t="str">
        <f t="shared" si="60"/>
        <v/>
      </c>
    </row>
    <row r="430" spans="13:38">
      <c r="M430" s="45"/>
      <c r="V430" s="14"/>
      <c r="AF430" s="14" t="str">
        <f t="shared" si="54"/>
        <v/>
      </c>
      <c r="AG430" t="str">
        <f t="shared" si="55"/>
        <v/>
      </c>
      <c r="AH430" t="str">
        <f t="shared" si="56"/>
        <v/>
      </c>
      <c r="AI430" t="str">
        <f t="shared" si="57"/>
        <v/>
      </c>
      <c r="AJ430" t="str">
        <f t="shared" si="58"/>
        <v/>
      </c>
      <c r="AK430" t="str">
        <f t="shared" si="59"/>
        <v/>
      </c>
      <c r="AL430" t="str">
        <f t="shared" si="60"/>
        <v/>
      </c>
    </row>
    <row r="431" spans="13:38">
      <c r="M431" s="45"/>
      <c r="V431" s="14"/>
      <c r="AF431" s="14" t="str">
        <f t="shared" si="54"/>
        <v/>
      </c>
      <c r="AG431" t="str">
        <f t="shared" si="55"/>
        <v/>
      </c>
      <c r="AH431" t="str">
        <f t="shared" si="56"/>
        <v/>
      </c>
      <c r="AI431" t="str">
        <f t="shared" si="57"/>
        <v/>
      </c>
      <c r="AJ431" t="str">
        <f t="shared" si="58"/>
        <v/>
      </c>
      <c r="AK431" t="str">
        <f t="shared" si="59"/>
        <v/>
      </c>
      <c r="AL431" t="str">
        <f t="shared" si="60"/>
        <v/>
      </c>
    </row>
    <row r="432" spans="13:38">
      <c r="M432" s="45"/>
      <c r="V432" s="14"/>
      <c r="AF432" s="14" t="str">
        <f t="shared" si="54"/>
        <v/>
      </c>
      <c r="AG432" t="str">
        <f t="shared" si="55"/>
        <v/>
      </c>
      <c r="AH432" t="str">
        <f t="shared" si="56"/>
        <v/>
      </c>
      <c r="AI432" t="str">
        <f t="shared" si="57"/>
        <v/>
      </c>
      <c r="AJ432" t="str">
        <f t="shared" si="58"/>
        <v/>
      </c>
      <c r="AK432" t="str">
        <f t="shared" si="59"/>
        <v/>
      </c>
      <c r="AL432" t="str">
        <f t="shared" si="60"/>
        <v/>
      </c>
    </row>
    <row r="433" spans="13:38">
      <c r="M433" s="45"/>
      <c r="V433" s="14"/>
      <c r="AF433" s="14" t="str">
        <f t="shared" si="54"/>
        <v/>
      </c>
      <c r="AG433" t="str">
        <f t="shared" si="55"/>
        <v/>
      </c>
      <c r="AH433" t="str">
        <f t="shared" si="56"/>
        <v/>
      </c>
      <c r="AI433" t="str">
        <f t="shared" si="57"/>
        <v/>
      </c>
      <c r="AJ433" t="str">
        <f t="shared" si="58"/>
        <v/>
      </c>
      <c r="AK433" t="str">
        <f t="shared" si="59"/>
        <v/>
      </c>
      <c r="AL433" t="str">
        <f t="shared" si="60"/>
        <v/>
      </c>
    </row>
    <row r="434" spans="13:38">
      <c r="M434" s="45"/>
      <c r="V434" s="14"/>
      <c r="AF434" s="14" t="str">
        <f t="shared" si="54"/>
        <v/>
      </c>
      <c r="AG434" t="str">
        <f t="shared" si="55"/>
        <v/>
      </c>
      <c r="AH434" t="str">
        <f t="shared" si="56"/>
        <v/>
      </c>
      <c r="AI434" t="str">
        <f t="shared" si="57"/>
        <v/>
      </c>
      <c r="AJ434" t="str">
        <f t="shared" si="58"/>
        <v/>
      </c>
      <c r="AK434" t="str">
        <f t="shared" si="59"/>
        <v/>
      </c>
      <c r="AL434" t="str">
        <f t="shared" si="60"/>
        <v/>
      </c>
    </row>
    <row r="435" spans="13:38">
      <c r="M435" s="45"/>
      <c r="V435" s="14"/>
      <c r="AF435" s="14" t="str">
        <f t="shared" si="54"/>
        <v/>
      </c>
      <c r="AG435" t="str">
        <f t="shared" si="55"/>
        <v/>
      </c>
      <c r="AH435" t="str">
        <f t="shared" si="56"/>
        <v/>
      </c>
      <c r="AI435" t="str">
        <f t="shared" si="57"/>
        <v/>
      </c>
      <c r="AJ435" t="str">
        <f t="shared" si="58"/>
        <v/>
      </c>
      <c r="AK435" t="str">
        <f t="shared" si="59"/>
        <v/>
      </c>
      <c r="AL435" t="str">
        <f t="shared" si="60"/>
        <v/>
      </c>
    </row>
    <row r="436" spans="13:38">
      <c r="M436" s="45"/>
      <c r="V436" s="14"/>
      <c r="AF436" s="14" t="str">
        <f t="shared" si="54"/>
        <v/>
      </c>
      <c r="AG436" t="str">
        <f t="shared" si="55"/>
        <v/>
      </c>
      <c r="AH436" t="str">
        <f t="shared" si="56"/>
        <v/>
      </c>
      <c r="AI436" t="str">
        <f t="shared" si="57"/>
        <v/>
      </c>
      <c r="AJ436" t="str">
        <f t="shared" si="58"/>
        <v/>
      </c>
      <c r="AK436" t="str">
        <f t="shared" si="59"/>
        <v/>
      </c>
      <c r="AL436" t="str">
        <f t="shared" si="60"/>
        <v/>
      </c>
    </row>
    <row r="437" spans="13:38">
      <c r="M437" s="45"/>
      <c r="V437" s="14"/>
      <c r="AF437" s="14" t="str">
        <f t="shared" si="54"/>
        <v/>
      </c>
      <c r="AG437" t="str">
        <f t="shared" si="55"/>
        <v/>
      </c>
      <c r="AH437" t="str">
        <f t="shared" si="56"/>
        <v/>
      </c>
      <c r="AI437" t="str">
        <f t="shared" si="57"/>
        <v/>
      </c>
      <c r="AJ437" t="str">
        <f t="shared" si="58"/>
        <v/>
      </c>
      <c r="AK437" t="str">
        <f t="shared" si="59"/>
        <v/>
      </c>
      <c r="AL437" t="str">
        <f t="shared" si="60"/>
        <v/>
      </c>
    </row>
    <row r="438" spans="13:38">
      <c r="M438" s="45"/>
      <c r="V438" s="14"/>
      <c r="AF438" s="14" t="str">
        <f t="shared" si="54"/>
        <v/>
      </c>
      <c r="AG438" t="str">
        <f t="shared" si="55"/>
        <v/>
      </c>
      <c r="AH438" t="str">
        <f t="shared" si="56"/>
        <v/>
      </c>
      <c r="AI438" t="str">
        <f t="shared" si="57"/>
        <v/>
      </c>
      <c r="AJ438" t="str">
        <f t="shared" si="58"/>
        <v/>
      </c>
      <c r="AK438" t="str">
        <f t="shared" si="59"/>
        <v/>
      </c>
      <c r="AL438" t="str">
        <f t="shared" si="60"/>
        <v/>
      </c>
    </row>
    <row r="439" spans="13:38">
      <c r="M439" s="45"/>
      <c r="V439" s="14"/>
      <c r="AF439" s="14" t="str">
        <f t="shared" si="54"/>
        <v/>
      </c>
      <c r="AG439" t="str">
        <f t="shared" si="55"/>
        <v/>
      </c>
      <c r="AH439" t="str">
        <f t="shared" si="56"/>
        <v/>
      </c>
      <c r="AI439" t="str">
        <f t="shared" si="57"/>
        <v/>
      </c>
      <c r="AJ439" t="str">
        <f t="shared" si="58"/>
        <v/>
      </c>
      <c r="AK439" t="str">
        <f t="shared" si="59"/>
        <v/>
      </c>
      <c r="AL439" t="str">
        <f t="shared" si="60"/>
        <v/>
      </c>
    </row>
    <row r="440" spans="13:38">
      <c r="M440" s="45"/>
      <c r="V440" s="14"/>
      <c r="AF440" s="14" t="str">
        <f t="shared" si="54"/>
        <v/>
      </c>
      <c r="AG440" t="str">
        <f t="shared" si="55"/>
        <v/>
      </c>
      <c r="AH440" t="str">
        <f t="shared" si="56"/>
        <v/>
      </c>
      <c r="AI440" t="str">
        <f t="shared" si="57"/>
        <v/>
      </c>
      <c r="AJ440" t="str">
        <f t="shared" si="58"/>
        <v/>
      </c>
      <c r="AK440" t="str">
        <f t="shared" si="59"/>
        <v/>
      </c>
      <c r="AL440" t="str">
        <f t="shared" si="60"/>
        <v/>
      </c>
    </row>
    <row r="441" spans="13:38">
      <c r="M441" s="45"/>
      <c r="V441" s="14"/>
      <c r="AF441" s="14" t="str">
        <f t="shared" si="54"/>
        <v/>
      </c>
      <c r="AG441" t="str">
        <f t="shared" si="55"/>
        <v/>
      </c>
      <c r="AH441" t="str">
        <f t="shared" si="56"/>
        <v/>
      </c>
      <c r="AI441" t="str">
        <f t="shared" si="57"/>
        <v/>
      </c>
      <c r="AJ441" t="str">
        <f t="shared" si="58"/>
        <v/>
      </c>
      <c r="AK441" t="str">
        <f t="shared" si="59"/>
        <v/>
      </c>
      <c r="AL441" t="str">
        <f t="shared" si="60"/>
        <v/>
      </c>
    </row>
    <row r="442" spans="13:38">
      <c r="M442" s="45"/>
      <c r="V442" s="14"/>
      <c r="AF442" s="14" t="str">
        <f t="shared" si="54"/>
        <v/>
      </c>
      <c r="AG442" t="str">
        <f t="shared" si="55"/>
        <v/>
      </c>
      <c r="AH442" t="str">
        <f t="shared" si="56"/>
        <v/>
      </c>
      <c r="AI442" t="str">
        <f t="shared" si="57"/>
        <v/>
      </c>
      <c r="AJ442" t="str">
        <f t="shared" si="58"/>
        <v/>
      </c>
      <c r="AK442" t="str">
        <f t="shared" si="59"/>
        <v/>
      </c>
      <c r="AL442" t="str">
        <f t="shared" si="60"/>
        <v/>
      </c>
    </row>
    <row r="443" spans="13:38">
      <c r="M443" s="45"/>
      <c r="V443" s="14"/>
      <c r="AF443" s="14" t="str">
        <f t="shared" si="54"/>
        <v/>
      </c>
      <c r="AG443" t="str">
        <f t="shared" si="55"/>
        <v/>
      </c>
      <c r="AH443" t="str">
        <f t="shared" si="56"/>
        <v/>
      </c>
      <c r="AI443" t="str">
        <f t="shared" si="57"/>
        <v/>
      </c>
      <c r="AJ443" t="str">
        <f t="shared" si="58"/>
        <v/>
      </c>
      <c r="AK443" t="str">
        <f t="shared" si="59"/>
        <v/>
      </c>
      <c r="AL443" t="str">
        <f t="shared" si="60"/>
        <v/>
      </c>
    </row>
    <row r="444" spans="13:38">
      <c r="M444" s="45"/>
      <c r="V444" s="14"/>
      <c r="AF444" s="14" t="str">
        <f t="shared" si="54"/>
        <v/>
      </c>
      <c r="AG444" t="str">
        <f t="shared" si="55"/>
        <v/>
      </c>
      <c r="AH444" t="str">
        <f t="shared" si="56"/>
        <v/>
      </c>
      <c r="AI444" t="str">
        <f t="shared" si="57"/>
        <v/>
      </c>
      <c r="AJ444" t="str">
        <f t="shared" si="58"/>
        <v/>
      </c>
      <c r="AK444" t="str">
        <f t="shared" si="59"/>
        <v/>
      </c>
      <c r="AL444" t="str">
        <f t="shared" si="60"/>
        <v/>
      </c>
    </row>
    <row r="445" spans="13:38">
      <c r="M445" s="45"/>
      <c r="V445" s="14"/>
      <c r="AF445" s="14" t="str">
        <f t="shared" si="54"/>
        <v/>
      </c>
      <c r="AG445" t="str">
        <f t="shared" si="55"/>
        <v/>
      </c>
      <c r="AH445" t="str">
        <f t="shared" si="56"/>
        <v/>
      </c>
      <c r="AI445" t="str">
        <f t="shared" si="57"/>
        <v/>
      </c>
      <c r="AJ445" t="str">
        <f t="shared" si="58"/>
        <v/>
      </c>
      <c r="AK445" t="str">
        <f t="shared" si="59"/>
        <v/>
      </c>
      <c r="AL445" t="str">
        <f t="shared" si="60"/>
        <v/>
      </c>
    </row>
    <row r="446" spans="13:38">
      <c r="M446" s="45"/>
      <c r="V446" s="14"/>
      <c r="AF446" s="14" t="str">
        <f t="shared" si="54"/>
        <v/>
      </c>
      <c r="AG446" t="str">
        <f t="shared" si="55"/>
        <v/>
      </c>
      <c r="AH446" t="str">
        <f t="shared" si="56"/>
        <v/>
      </c>
      <c r="AI446" t="str">
        <f t="shared" si="57"/>
        <v/>
      </c>
      <c r="AJ446" t="str">
        <f t="shared" si="58"/>
        <v/>
      </c>
      <c r="AK446" t="str">
        <f t="shared" si="59"/>
        <v/>
      </c>
      <c r="AL446" t="str">
        <f t="shared" si="60"/>
        <v/>
      </c>
    </row>
    <row r="447" spans="13:38">
      <c r="M447" s="45"/>
      <c r="V447" s="14"/>
      <c r="AF447" s="14" t="str">
        <f t="shared" si="54"/>
        <v/>
      </c>
      <c r="AG447" t="str">
        <f t="shared" si="55"/>
        <v/>
      </c>
      <c r="AH447" t="str">
        <f t="shared" si="56"/>
        <v/>
      </c>
      <c r="AI447" t="str">
        <f t="shared" si="57"/>
        <v/>
      </c>
      <c r="AJ447" t="str">
        <f t="shared" si="58"/>
        <v/>
      </c>
      <c r="AK447" t="str">
        <f t="shared" si="59"/>
        <v/>
      </c>
      <c r="AL447" t="str">
        <f t="shared" si="60"/>
        <v/>
      </c>
    </row>
    <row r="448" spans="13:38">
      <c r="M448" s="45"/>
      <c r="V448" s="14"/>
      <c r="AF448" s="14" t="str">
        <f t="shared" si="54"/>
        <v/>
      </c>
      <c r="AG448" t="str">
        <f t="shared" si="55"/>
        <v/>
      </c>
      <c r="AH448" t="str">
        <f t="shared" si="56"/>
        <v/>
      </c>
      <c r="AI448" t="str">
        <f t="shared" si="57"/>
        <v/>
      </c>
      <c r="AJ448" t="str">
        <f t="shared" si="58"/>
        <v/>
      </c>
      <c r="AK448" t="str">
        <f t="shared" si="59"/>
        <v/>
      </c>
      <c r="AL448" t="str">
        <f t="shared" si="60"/>
        <v/>
      </c>
    </row>
    <row r="449" spans="13:38">
      <c r="M449" s="45"/>
      <c r="V449" s="14"/>
      <c r="AF449" s="14" t="str">
        <f t="shared" si="54"/>
        <v/>
      </c>
      <c r="AG449" t="str">
        <f t="shared" si="55"/>
        <v/>
      </c>
      <c r="AH449" t="str">
        <f t="shared" si="56"/>
        <v/>
      </c>
      <c r="AI449" t="str">
        <f t="shared" si="57"/>
        <v/>
      </c>
      <c r="AJ449" t="str">
        <f t="shared" si="58"/>
        <v/>
      </c>
      <c r="AK449" t="str">
        <f t="shared" si="59"/>
        <v/>
      </c>
      <c r="AL449" t="str">
        <f t="shared" si="60"/>
        <v/>
      </c>
    </row>
    <row r="450" spans="13:38">
      <c r="M450" s="45"/>
      <c r="V450" s="14"/>
      <c r="AF450" s="14" t="str">
        <f t="shared" si="54"/>
        <v/>
      </c>
      <c r="AG450" t="str">
        <f t="shared" si="55"/>
        <v/>
      </c>
      <c r="AH450" t="str">
        <f t="shared" si="56"/>
        <v/>
      </c>
      <c r="AI450" t="str">
        <f t="shared" si="57"/>
        <v/>
      </c>
      <c r="AJ450" t="str">
        <f t="shared" si="58"/>
        <v/>
      </c>
      <c r="AK450" t="str">
        <f t="shared" si="59"/>
        <v/>
      </c>
      <c r="AL450" t="str">
        <f t="shared" si="60"/>
        <v/>
      </c>
    </row>
    <row r="451" spans="13:38">
      <c r="M451" s="45"/>
      <c r="V451" s="14"/>
      <c r="AF451" s="14" t="str">
        <f t="shared" si="54"/>
        <v/>
      </c>
      <c r="AG451" t="str">
        <f t="shared" si="55"/>
        <v/>
      </c>
      <c r="AH451" t="str">
        <f t="shared" si="56"/>
        <v/>
      </c>
      <c r="AI451" t="str">
        <f t="shared" si="57"/>
        <v/>
      </c>
      <c r="AJ451" t="str">
        <f t="shared" si="58"/>
        <v/>
      </c>
      <c r="AK451" t="str">
        <f t="shared" si="59"/>
        <v/>
      </c>
      <c r="AL451" t="str">
        <f t="shared" si="60"/>
        <v/>
      </c>
    </row>
    <row r="452" spans="13:38">
      <c r="M452" s="45"/>
      <c r="V452" s="14"/>
      <c r="AF452" s="14" t="str">
        <f t="shared" ref="AF452:AF515" si="61">IF($V452="", "", $V452)</f>
        <v/>
      </c>
      <c r="AG452" t="str">
        <f t="shared" ref="AG452:AG515" si="62">IF($X452&lt;0, "NA", IF(ISERROR($W452/$X452), "", $W452/$X452))</f>
        <v/>
      </c>
      <c r="AH452" t="str">
        <f t="shared" ref="AH452:AH515" si="63">IF($Y452&lt;0, "NA", IF(ISERROR($W452/$Y452), "", $W452/$Y452))</f>
        <v/>
      </c>
      <c r="AI452" t="str">
        <f t="shared" ref="AI452:AI515" si="64">IF($Z452&lt;0, "NA", IF(ISERROR($W452/$Z452), "", $W452/$Z452))</f>
        <v/>
      </c>
      <c r="AJ452" t="str">
        <f t="shared" ref="AJ452:AJ515" si="65">IF($AB452&lt;0, "NA", IF(ISERROR($AA452/$AB452), "", $AA452/$AB452))</f>
        <v/>
      </c>
      <c r="AK452" t="str">
        <f t="shared" ref="AK452:AK515" si="66">IF($AC452&lt;0, "NA", IF(ISERROR($AA452/$AC452), "", $AA452/$AC452))</f>
        <v/>
      </c>
      <c r="AL452" t="str">
        <f t="shared" ref="AL452:AL515" si="67">IF($AD452&lt;0, "NA", IF(ISERROR($AA452/$AD452), "", $AA452/$AD452))</f>
        <v/>
      </c>
    </row>
    <row r="453" spans="13:38">
      <c r="M453" s="45"/>
      <c r="V453" s="14"/>
      <c r="AF453" s="14" t="str">
        <f t="shared" si="61"/>
        <v/>
      </c>
      <c r="AG453" t="str">
        <f t="shared" si="62"/>
        <v/>
      </c>
      <c r="AH453" t="str">
        <f t="shared" si="63"/>
        <v/>
      </c>
      <c r="AI453" t="str">
        <f t="shared" si="64"/>
        <v/>
      </c>
      <c r="AJ453" t="str">
        <f t="shared" si="65"/>
        <v/>
      </c>
      <c r="AK453" t="str">
        <f t="shared" si="66"/>
        <v/>
      </c>
      <c r="AL453" t="str">
        <f t="shared" si="67"/>
        <v/>
      </c>
    </row>
    <row r="454" spans="13:38">
      <c r="M454" s="45"/>
      <c r="V454" s="14"/>
      <c r="AF454" s="14" t="str">
        <f t="shared" si="61"/>
        <v/>
      </c>
      <c r="AG454" t="str">
        <f t="shared" si="62"/>
        <v/>
      </c>
      <c r="AH454" t="str">
        <f t="shared" si="63"/>
        <v/>
      </c>
      <c r="AI454" t="str">
        <f t="shared" si="64"/>
        <v/>
      </c>
      <c r="AJ454" t="str">
        <f t="shared" si="65"/>
        <v/>
      </c>
      <c r="AK454" t="str">
        <f t="shared" si="66"/>
        <v/>
      </c>
      <c r="AL454" t="str">
        <f t="shared" si="67"/>
        <v/>
      </c>
    </row>
    <row r="455" spans="13:38">
      <c r="M455" s="45"/>
      <c r="V455" s="14"/>
      <c r="AF455" s="14" t="str">
        <f t="shared" si="61"/>
        <v/>
      </c>
      <c r="AG455" t="str">
        <f t="shared" si="62"/>
        <v/>
      </c>
      <c r="AH455" t="str">
        <f t="shared" si="63"/>
        <v/>
      </c>
      <c r="AI455" t="str">
        <f t="shared" si="64"/>
        <v/>
      </c>
      <c r="AJ455" t="str">
        <f t="shared" si="65"/>
        <v/>
      </c>
      <c r="AK455" t="str">
        <f t="shared" si="66"/>
        <v/>
      </c>
      <c r="AL455" t="str">
        <f t="shared" si="67"/>
        <v/>
      </c>
    </row>
    <row r="456" spans="13:38">
      <c r="M456" s="45"/>
      <c r="V456" s="14"/>
      <c r="AF456" s="14" t="str">
        <f t="shared" si="61"/>
        <v/>
      </c>
      <c r="AG456" t="str">
        <f t="shared" si="62"/>
        <v/>
      </c>
      <c r="AH456" t="str">
        <f t="shared" si="63"/>
        <v/>
      </c>
      <c r="AI456" t="str">
        <f t="shared" si="64"/>
        <v/>
      </c>
      <c r="AJ456" t="str">
        <f t="shared" si="65"/>
        <v/>
      </c>
      <c r="AK456" t="str">
        <f t="shared" si="66"/>
        <v/>
      </c>
      <c r="AL456" t="str">
        <f t="shared" si="67"/>
        <v/>
      </c>
    </row>
    <row r="457" spans="13:38">
      <c r="M457" s="45"/>
      <c r="V457" s="14"/>
      <c r="AF457" s="14" t="str">
        <f t="shared" si="61"/>
        <v/>
      </c>
      <c r="AG457" t="str">
        <f t="shared" si="62"/>
        <v/>
      </c>
      <c r="AH457" t="str">
        <f t="shared" si="63"/>
        <v/>
      </c>
      <c r="AI457" t="str">
        <f t="shared" si="64"/>
        <v/>
      </c>
      <c r="AJ457" t="str">
        <f t="shared" si="65"/>
        <v/>
      </c>
      <c r="AK457" t="str">
        <f t="shared" si="66"/>
        <v/>
      </c>
      <c r="AL457" t="str">
        <f t="shared" si="67"/>
        <v/>
      </c>
    </row>
    <row r="458" spans="13:38">
      <c r="M458" s="45"/>
      <c r="V458" s="14"/>
      <c r="AF458" s="14" t="str">
        <f t="shared" si="61"/>
        <v/>
      </c>
      <c r="AG458" t="str">
        <f t="shared" si="62"/>
        <v/>
      </c>
      <c r="AH458" t="str">
        <f t="shared" si="63"/>
        <v/>
      </c>
      <c r="AI458" t="str">
        <f t="shared" si="64"/>
        <v/>
      </c>
      <c r="AJ458" t="str">
        <f t="shared" si="65"/>
        <v/>
      </c>
      <c r="AK458" t="str">
        <f t="shared" si="66"/>
        <v/>
      </c>
      <c r="AL458" t="str">
        <f t="shared" si="67"/>
        <v/>
      </c>
    </row>
    <row r="459" spans="13:38">
      <c r="M459" s="45"/>
      <c r="V459" s="14"/>
      <c r="AF459" s="14" t="str">
        <f t="shared" si="61"/>
        <v/>
      </c>
      <c r="AG459" t="str">
        <f t="shared" si="62"/>
        <v/>
      </c>
      <c r="AH459" t="str">
        <f t="shared" si="63"/>
        <v/>
      </c>
      <c r="AI459" t="str">
        <f t="shared" si="64"/>
        <v/>
      </c>
      <c r="AJ459" t="str">
        <f t="shared" si="65"/>
        <v/>
      </c>
      <c r="AK459" t="str">
        <f t="shared" si="66"/>
        <v/>
      </c>
      <c r="AL459" t="str">
        <f t="shared" si="67"/>
        <v/>
      </c>
    </row>
    <row r="460" spans="13:38">
      <c r="M460" s="45"/>
      <c r="V460" s="14"/>
      <c r="AF460" s="14" t="str">
        <f t="shared" si="61"/>
        <v/>
      </c>
      <c r="AG460" t="str">
        <f t="shared" si="62"/>
        <v/>
      </c>
      <c r="AH460" t="str">
        <f t="shared" si="63"/>
        <v/>
      </c>
      <c r="AI460" t="str">
        <f t="shared" si="64"/>
        <v/>
      </c>
      <c r="AJ460" t="str">
        <f t="shared" si="65"/>
        <v/>
      </c>
      <c r="AK460" t="str">
        <f t="shared" si="66"/>
        <v/>
      </c>
      <c r="AL460" t="str">
        <f t="shared" si="67"/>
        <v/>
      </c>
    </row>
    <row r="461" spans="13:38">
      <c r="M461" s="45"/>
      <c r="V461" s="14"/>
      <c r="AF461" s="14" t="str">
        <f t="shared" si="61"/>
        <v/>
      </c>
      <c r="AG461" t="str">
        <f t="shared" si="62"/>
        <v/>
      </c>
      <c r="AH461" t="str">
        <f t="shared" si="63"/>
        <v/>
      </c>
      <c r="AI461" t="str">
        <f t="shared" si="64"/>
        <v/>
      </c>
      <c r="AJ461" t="str">
        <f t="shared" si="65"/>
        <v/>
      </c>
      <c r="AK461" t="str">
        <f t="shared" si="66"/>
        <v/>
      </c>
      <c r="AL461" t="str">
        <f t="shared" si="67"/>
        <v/>
      </c>
    </row>
    <row r="462" spans="13:38">
      <c r="M462" s="45"/>
      <c r="V462" s="14"/>
      <c r="AF462" s="14" t="str">
        <f t="shared" si="61"/>
        <v/>
      </c>
      <c r="AG462" t="str">
        <f t="shared" si="62"/>
        <v/>
      </c>
      <c r="AH462" t="str">
        <f t="shared" si="63"/>
        <v/>
      </c>
      <c r="AI462" t="str">
        <f t="shared" si="64"/>
        <v/>
      </c>
      <c r="AJ462" t="str">
        <f t="shared" si="65"/>
        <v/>
      </c>
      <c r="AK462" t="str">
        <f t="shared" si="66"/>
        <v/>
      </c>
      <c r="AL462" t="str">
        <f t="shared" si="67"/>
        <v/>
      </c>
    </row>
    <row r="463" spans="13:38">
      <c r="M463" s="45"/>
      <c r="V463" s="14"/>
      <c r="AF463" s="14" t="str">
        <f t="shared" si="61"/>
        <v/>
      </c>
      <c r="AG463" t="str">
        <f t="shared" si="62"/>
        <v/>
      </c>
      <c r="AH463" t="str">
        <f t="shared" si="63"/>
        <v/>
      </c>
      <c r="AI463" t="str">
        <f t="shared" si="64"/>
        <v/>
      </c>
      <c r="AJ463" t="str">
        <f t="shared" si="65"/>
        <v/>
      </c>
      <c r="AK463" t="str">
        <f t="shared" si="66"/>
        <v/>
      </c>
      <c r="AL463" t="str">
        <f t="shared" si="67"/>
        <v/>
      </c>
    </row>
    <row r="464" spans="13:38">
      <c r="M464" s="45"/>
      <c r="V464" s="14"/>
      <c r="AF464" s="14" t="str">
        <f t="shared" si="61"/>
        <v/>
      </c>
      <c r="AG464" t="str">
        <f t="shared" si="62"/>
        <v/>
      </c>
      <c r="AH464" t="str">
        <f t="shared" si="63"/>
        <v/>
      </c>
      <c r="AI464" t="str">
        <f t="shared" si="64"/>
        <v/>
      </c>
      <c r="AJ464" t="str">
        <f t="shared" si="65"/>
        <v/>
      </c>
      <c r="AK464" t="str">
        <f t="shared" si="66"/>
        <v/>
      </c>
      <c r="AL464" t="str">
        <f t="shared" si="67"/>
        <v/>
      </c>
    </row>
    <row r="465" spans="13:38">
      <c r="M465" s="45"/>
      <c r="V465" s="14"/>
      <c r="AF465" s="14" t="str">
        <f t="shared" si="61"/>
        <v/>
      </c>
      <c r="AG465" t="str">
        <f t="shared" si="62"/>
        <v/>
      </c>
      <c r="AH465" t="str">
        <f t="shared" si="63"/>
        <v/>
      </c>
      <c r="AI465" t="str">
        <f t="shared" si="64"/>
        <v/>
      </c>
      <c r="AJ465" t="str">
        <f t="shared" si="65"/>
        <v/>
      </c>
      <c r="AK465" t="str">
        <f t="shared" si="66"/>
        <v/>
      </c>
      <c r="AL465" t="str">
        <f t="shared" si="67"/>
        <v/>
      </c>
    </row>
    <row r="466" spans="13:38">
      <c r="M466" s="45"/>
      <c r="V466" s="14"/>
      <c r="AF466" s="14" t="str">
        <f t="shared" si="61"/>
        <v/>
      </c>
      <c r="AG466" t="str">
        <f t="shared" si="62"/>
        <v/>
      </c>
      <c r="AH466" t="str">
        <f t="shared" si="63"/>
        <v/>
      </c>
      <c r="AI466" t="str">
        <f t="shared" si="64"/>
        <v/>
      </c>
      <c r="AJ466" t="str">
        <f t="shared" si="65"/>
        <v/>
      </c>
      <c r="AK466" t="str">
        <f t="shared" si="66"/>
        <v/>
      </c>
      <c r="AL466" t="str">
        <f t="shared" si="67"/>
        <v/>
      </c>
    </row>
    <row r="467" spans="13:38">
      <c r="M467" s="45"/>
      <c r="V467" s="14"/>
      <c r="AF467" s="14" t="str">
        <f t="shared" si="61"/>
        <v/>
      </c>
      <c r="AG467" t="str">
        <f t="shared" si="62"/>
        <v/>
      </c>
      <c r="AH467" t="str">
        <f t="shared" si="63"/>
        <v/>
      </c>
      <c r="AI467" t="str">
        <f t="shared" si="64"/>
        <v/>
      </c>
      <c r="AJ467" t="str">
        <f t="shared" si="65"/>
        <v/>
      </c>
      <c r="AK467" t="str">
        <f t="shared" si="66"/>
        <v/>
      </c>
      <c r="AL467" t="str">
        <f t="shared" si="67"/>
        <v/>
      </c>
    </row>
    <row r="468" spans="13:38">
      <c r="M468" s="45"/>
      <c r="V468" s="14"/>
      <c r="AF468" s="14" t="str">
        <f t="shared" si="61"/>
        <v/>
      </c>
      <c r="AG468" t="str">
        <f t="shared" si="62"/>
        <v/>
      </c>
      <c r="AH468" t="str">
        <f t="shared" si="63"/>
        <v/>
      </c>
      <c r="AI468" t="str">
        <f t="shared" si="64"/>
        <v/>
      </c>
      <c r="AJ468" t="str">
        <f t="shared" si="65"/>
        <v/>
      </c>
      <c r="AK468" t="str">
        <f t="shared" si="66"/>
        <v/>
      </c>
      <c r="AL468" t="str">
        <f t="shared" si="67"/>
        <v/>
      </c>
    </row>
    <row r="469" spans="13:38">
      <c r="M469" s="45"/>
      <c r="V469" s="14"/>
      <c r="AF469" s="14" t="str">
        <f t="shared" si="61"/>
        <v/>
      </c>
      <c r="AG469" t="str">
        <f t="shared" si="62"/>
        <v/>
      </c>
      <c r="AH469" t="str">
        <f t="shared" si="63"/>
        <v/>
      </c>
      <c r="AI469" t="str">
        <f t="shared" si="64"/>
        <v/>
      </c>
      <c r="AJ469" t="str">
        <f t="shared" si="65"/>
        <v/>
      </c>
      <c r="AK469" t="str">
        <f t="shared" si="66"/>
        <v/>
      </c>
      <c r="AL469" t="str">
        <f t="shared" si="67"/>
        <v/>
      </c>
    </row>
    <row r="470" spans="13:38">
      <c r="M470" s="45"/>
      <c r="V470" s="14"/>
      <c r="AF470" s="14" t="str">
        <f t="shared" si="61"/>
        <v/>
      </c>
      <c r="AG470" t="str">
        <f t="shared" si="62"/>
        <v/>
      </c>
      <c r="AH470" t="str">
        <f t="shared" si="63"/>
        <v/>
      </c>
      <c r="AI470" t="str">
        <f t="shared" si="64"/>
        <v/>
      </c>
      <c r="AJ470" t="str">
        <f t="shared" si="65"/>
        <v/>
      </c>
      <c r="AK470" t="str">
        <f t="shared" si="66"/>
        <v/>
      </c>
      <c r="AL470" t="str">
        <f t="shared" si="67"/>
        <v/>
      </c>
    </row>
    <row r="471" spans="13:38">
      <c r="M471" s="45"/>
      <c r="V471" s="14"/>
      <c r="AF471" s="14" t="str">
        <f t="shared" si="61"/>
        <v/>
      </c>
      <c r="AG471" t="str">
        <f t="shared" si="62"/>
        <v/>
      </c>
      <c r="AH471" t="str">
        <f t="shared" si="63"/>
        <v/>
      </c>
      <c r="AI471" t="str">
        <f t="shared" si="64"/>
        <v/>
      </c>
      <c r="AJ471" t="str">
        <f t="shared" si="65"/>
        <v/>
      </c>
      <c r="AK471" t="str">
        <f t="shared" si="66"/>
        <v/>
      </c>
      <c r="AL471" t="str">
        <f t="shared" si="67"/>
        <v/>
      </c>
    </row>
    <row r="472" spans="13:38">
      <c r="M472" s="45"/>
      <c r="V472" s="14"/>
      <c r="AF472" s="14" t="str">
        <f t="shared" si="61"/>
        <v/>
      </c>
      <c r="AG472" t="str">
        <f t="shared" si="62"/>
        <v/>
      </c>
      <c r="AH472" t="str">
        <f t="shared" si="63"/>
        <v/>
      </c>
      <c r="AI472" t="str">
        <f t="shared" si="64"/>
        <v/>
      </c>
      <c r="AJ472" t="str">
        <f t="shared" si="65"/>
        <v/>
      </c>
      <c r="AK472" t="str">
        <f t="shared" si="66"/>
        <v/>
      </c>
      <c r="AL472" t="str">
        <f t="shared" si="67"/>
        <v/>
      </c>
    </row>
    <row r="473" spans="13:38">
      <c r="M473" s="45"/>
      <c r="V473" s="14"/>
      <c r="AF473" s="14" t="str">
        <f t="shared" si="61"/>
        <v/>
      </c>
      <c r="AG473" t="str">
        <f t="shared" si="62"/>
        <v/>
      </c>
      <c r="AH473" t="str">
        <f t="shared" si="63"/>
        <v/>
      </c>
      <c r="AI473" t="str">
        <f t="shared" si="64"/>
        <v/>
      </c>
      <c r="AJ473" t="str">
        <f t="shared" si="65"/>
        <v/>
      </c>
      <c r="AK473" t="str">
        <f t="shared" si="66"/>
        <v/>
      </c>
      <c r="AL473" t="str">
        <f t="shared" si="67"/>
        <v/>
      </c>
    </row>
    <row r="474" spans="13:38">
      <c r="M474" s="45"/>
      <c r="V474" s="14"/>
      <c r="AF474" s="14" t="str">
        <f t="shared" si="61"/>
        <v/>
      </c>
      <c r="AG474" t="str">
        <f t="shared" si="62"/>
        <v/>
      </c>
      <c r="AH474" t="str">
        <f t="shared" si="63"/>
        <v/>
      </c>
      <c r="AI474" t="str">
        <f t="shared" si="64"/>
        <v/>
      </c>
      <c r="AJ474" t="str">
        <f t="shared" si="65"/>
        <v/>
      </c>
      <c r="AK474" t="str">
        <f t="shared" si="66"/>
        <v/>
      </c>
      <c r="AL474" t="str">
        <f t="shared" si="67"/>
        <v/>
      </c>
    </row>
    <row r="475" spans="13:38">
      <c r="M475" s="45"/>
      <c r="V475" s="14"/>
      <c r="AF475" s="14" t="str">
        <f t="shared" si="61"/>
        <v/>
      </c>
      <c r="AG475" t="str">
        <f t="shared" si="62"/>
        <v/>
      </c>
      <c r="AH475" t="str">
        <f t="shared" si="63"/>
        <v/>
      </c>
      <c r="AI475" t="str">
        <f t="shared" si="64"/>
        <v/>
      </c>
      <c r="AJ475" t="str">
        <f t="shared" si="65"/>
        <v/>
      </c>
      <c r="AK475" t="str">
        <f t="shared" si="66"/>
        <v/>
      </c>
      <c r="AL475" t="str">
        <f t="shared" si="67"/>
        <v/>
      </c>
    </row>
    <row r="476" spans="13:38">
      <c r="M476" s="45"/>
      <c r="V476" s="14"/>
      <c r="AF476" s="14" t="str">
        <f t="shared" si="61"/>
        <v/>
      </c>
      <c r="AG476" t="str">
        <f t="shared" si="62"/>
        <v/>
      </c>
      <c r="AH476" t="str">
        <f t="shared" si="63"/>
        <v/>
      </c>
      <c r="AI476" t="str">
        <f t="shared" si="64"/>
        <v/>
      </c>
      <c r="AJ476" t="str">
        <f t="shared" si="65"/>
        <v/>
      </c>
      <c r="AK476" t="str">
        <f t="shared" si="66"/>
        <v/>
      </c>
      <c r="AL476" t="str">
        <f t="shared" si="67"/>
        <v/>
      </c>
    </row>
    <row r="477" spans="13:38">
      <c r="M477" s="45"/>
      <c r="V477" s="14"/>
      <c r="AF477" s="14" t="str">
        <f t="shared" si="61"/>
        <v/>
      </c>
      <c r="AG477" t="str">
        <f t="shared" si="62"/>
        <v/>
      </c>
      <c r="AH477" t="str">
        <f t="shared" si="63"/>
        <v/>
      </c>
      <c r="AI477" t="str">
        <f t="shared" si="64"/>
        <v/>
      </c>
      <c r="AJ477" t="str">
        <f t="shared" si="65"/>
        <v/>
      </c>
      <c r="AK477" t="str">
        <f t="shared" si="66"/>
        <v/>
      </c>
      <c r="AL477" t="str">
        <f t="shared" si="67"/>
        <v/>
      </c>
    </row>
    <row r="478" spans="13:38">
      <c r="M478" s="45"/>
      <c r="V478" s="14"/>
      <c r="AF478" s="14" t="str">
        <f t="shared" si="61"/>
        <v/>
      </c>
      <c r="AG478" t="str">
        <f t="shared" si="62"/>
        <v/>
      </c>
      <c r="AH478" t="str">
        <f t="shared" si="63"/>
        <v/>
      </c>
      <c r="AI478" t="str">
        <f t="shared" si="64"/>
        <v/>
      </c>
      <c r="AJ478" t="str">
        <f t="shared" si="65"/>
        <v/>
      </c>
      <c r="AK478" t="str">
        <f t="shared" si="66"/>
        <v/>
      </c>
      <c r="AL478" t="str">
        <f t="shared" si="67"/>
        <v/>
      </c>
    </row>
    <row r="479" spans="13:38">
      <c r="M479" s="45"/>
      <c r="V479" s="14"/>
      <c r="AF479" s="14" t="str">
        <f t="shared" si="61"/>
        <v/>
      </c>
      <c r="AG479" t="str">
        <f t="shared" si="62"/>
        <v/>
      </c>
      <c r="AH479" t="str">
        <f t="shared" si="63"/>
        <v/>
      </c>
      <c r="AI479" t="str">
        <f t="shared" si="64"/>
        <v/>
      </c>
      <c r="AJ479" t="str">
        <f t="shared" si="65"/>
        <v/>
      </c>
      <c r="AK479" t="str">
        <f t="shared" si="66"/>
        <v/>
      </c>
      <c r="AL479" t="str">
        <f t="shared" si="67"/>
        <v/>
      </c>
    </row>
    <row r="480" spans="13:38">
      <c r="M480" s="45"/>
      <c r="V480" s="14"/>
      <c r="AF480" s="14" t="str">
        <f t="shared" si="61"/>
        <v/>
      </c>
      <c r="AG480" t="str">
        <f t="shared" si="62"/>
        <v/>
      </c>
      <c r="AH480" t="str">
        <f t="shared" si="63"/>
        <v/>
      </c>
      <c r="AI480" t="str">
        <f t="shared" si="64"/>
        <v/>
      </c>
      <c r="AJ480" t="str">
        <f t="shared" si="65"/>
        <v/>
      </c>
      <c r="AK480" t="str">
        <f t="shared" si="66"/>
        <v/>
      </c>
      <c r="AL480" t="str">
        <f t="shared" si="67"/>
        <v/>
      </c>
    </row>
    <row r="481" spans="13:38">
      <c r="M481" s="45"/>
      <c r="V481" s="14"/>
      <c r="AF481" s="14" t="str">
        <f t="shared" si="61"/>
        <v/>
      </c>
      <c r="AG481" t="str">
        <f t="shared" si="62"/>
        <v/>
      </c>
      <c r="AH481" t="str">
        <f t="shared" si="63"/>
        <v/>
      </c>
      <c r="AI481" t="str">
        <f t="shared" si="64"/>
        <v/>
      </c>
      <c r="AJ481" t="str">
        <f t="shared" si="65"/>
        <v/>
      </c>
      <c r="AK481" t="str">
        <f t="shared" si="66"/>
        <v/>
      </c>
      <c r="AL481" t="str">
        <f t="shared" si="67"/>
        <v/>
      </c>
    </row>
    <row r="482" spans="13:38">
      <c r="M482" s="45"/>
      <c r="V482" s="14"/>
      <c r="AF482" s="14" t="str">
        <f t="shared" si="61"/>
        <v/>
      </c>
      <c r="AG482" t="str">
        <f t="shared" si="62"/>
        <v/>
      </c>
      <c r="AH482" t="str">
        <f t="shared" si="63"/>
        <v/>
      </c>
      <c r="AI482" t="str">
        <f t="shared" si="64"/>
        <v/>
      </c>
      <c r="AJ482" t="str">
        <f t="shared" si="65"/>
        <v/>
      </c>
      <c r="AK482" t="str">
        <f t="shared" si="66"/>
        <v/>
      </c>
      <c r="AL482" t="str">
        <f t="shared" si="67"/>
        <v/>
      </c>
    </row>
    <row r="483" spans="13:38">
      <c r="M483" s="45"/>
      <c r="V483" s="14"/>
      <c r="AF483" s="14" t="str">
        <f t="shared" si="61"/>
        <v/>
      </c>
      <c r="AG483" t="str">
        <f t="shared" si="62"/>
        <v/>
      </c>
      <c r="AH483" t="str">
        <f t="shared" si="63"/>
        <v/>
      </c>
      <c r="AI483" t="str">
        <f t="shared" si="64"/>
        <v/>
      </c>
      <c r="AJ483" t="str">
        <f t="shared" si="65"/>
        <v/>
      </c>
      <c r="AK483" t="str">
        <f t="shared" si="66"/>
        <v/>
      </c>
      <c r="AL483" t="str">
        <f t="shared" si="67"/>
        <v/>
      </c>
    </row>
    <row r="484" spans="13:38">
      <c r="M484" s="45"/>
      <c r="V484" s="14"/>
      <c r="AF484" s="14" t="str">
        <f t="shared" si="61"/>
        <v/>
      </c>
      <c r="AG484" t="str">
        <f t="shared" si="62"/>
        <v/>
      </c>
      <c r="AH484" t="str">
        <f t="shared" si="63"/>
        <v/>
      </c>
      <c r="AI484" t="str">
        <f t="shared" si="64"/>
        <v/>
      </c>
      <c r="AJ484" t="str">
        <f t="shared" si="65"/>
        <v/>
      </c>
      <c r="AK484" t="str">
        <f t="shared" si="66"/>
        <v/>
      </c>
      <c r="AL484" t="str">
        <f t="shared" si="67"/>
        <v/>
      </c>
    </row>
    <row r="485" spans="13:38">
      <c r="M485" s="45"/>
      <c r="V485" s="14"/>
      <c r="AF485" s="14" t="str">
        <f t="shared" si="61"/>
        <v/>
      </c>
      <c r="AG485" t="str">
        <f t="shared" si="62"/>
        <v/>
      </c>
      <c r="AH485" t="str">
        <f t="shared" si="63"/>
        <v/>
      </c>
      <c r="AI485" t="str">
        <f t="shared" si="64"/>
        <v/>
      </c>
      <c r="AJ485" t="str">
        <f t="shared" si="65"/>
        <v/>
      </c>
      <c r="AK485" t="str">
        <f t="shared" si="66"/>
        <v/>
      </c>
      <c r="AL485" t="str">
        <f t="shared" si="67"/>
        <v/>
      </c>
    </row>
    <row r="486" spans="13:38">
      <c r="M486" s="45"/>
      <c r="V486" s="14"/>
      <c r="AF486" s="14" t="str">
        <f t="shared" si="61"/>
        <v/>
      </c>
      <c r="AG486" t="str">
        <f t="shared" si="62"/>
        <v/>
      </c>
      <c r="AH486" t="str">
        <f t="shared" si="63"/>
        <v/>
      </c>
      <c r="AI486" t="str">
        <f t="shared" si="64"/>
        <v/>
      </c>
      <c r="AJ486" t="str">
        <f t="shared" si="65"/>
        <v/>
      </c>
      <c r="AK486" t="str">
        <f t="shared" si="66"/>
        <v/>
      </c>
      <c r="AL486" t="str">
        <f t="shared" si="67"/>
        <v/>
      </c>
    </row>
    <row r="487" spans="13:38">
      <c r="M487" s="45"/>
      <c r="V487" s="14"/>
      <c r="AF487" s="14" t="str">
        <f t="shared" si="61"/>
        <v/>
      </c>
      <c r="AG487" t="str">
        <f t="shared" si="62"/>
        <v/>
      </c>
      <c r="AH487" t="str">
        <f t="shared" si="63"/>
        <v/>
      </c>
      <c r="AI487" t="str">
        <f t="shared" si="64"/>
        <v/>
      </c>
      <c r="AJ487" t="str">
        <f t="shared" si="65"/>
        <v/>
      </c>
      <c r="AK487" t="str">
        <f t="shared" si="66"/>
        <v/>
      </c>
      <c r="AL487" t="str">
        <f t="shared" si="67"/>
        <v/>
      </c>
    </row>
    <row r="488" spans="13:38">
      <c r="M488" s="45"/>
      <c r="V488" s="14"/>
      <c r="AF488" s="14" t="str">
        <f t="shared" si="61"/>
        <v/>
      </c>
      <c r="AG488" t="str">
        <f t="shared" si="62"/>
        <v/>
      </c>
      <c r="AH488" t="str">
        <f t="shared" si="63"/>
        <v/>
      </c>
      <c r="AI488" t="str">
        <f t="shared" si="64"/>
        <v/>
      </c>
      <c r="AJ488" t="str">
        <f t="shared" si="65"/>
        <v/>
      </c>
      <c r="AK488" t="str">
        <f t="shared" si="66"/>
        <v/>
      </c>
      <c r="AL488" t="str">
        <f t="shared" si="67"/>
        <v/>
      </c>
    </row>
    <row r="489" spans="13:38">
      <c r="M489" s="45"/>
      <c r="V489" s="14"/>
      <c r="AF489" s="14" t="str">
        <f t="shared" si="61"/>
        <v/>
      </c>
      <c r="AG489" t="str">
        <f t="shared" si="62"/>
        <v/>
      </c>
      <c r="AH489" t="str">
        <f t="shared" si="63"/>
        <v/>
      </c>
      <c r="AI489" t="str">
        <f t="shared" si="64"/>
        <v/>
      </c>
      <c r="AJ489" t="str">
        <f t="shared" si="65"/>
        <v/>
      </c>
      <c r="AK489" t="str">
        <f t="shared" si="66"/>
        <v/>
      </c>
      <c r="AL489" t="str">
        <f t="shared" si="67"/>
        <v/>
      </c>
    </row>
    <row r="490" spans="13:38">
      <c r="M490" s="45"/>
      <c r="V490" s="14"/>
      <c r="AF490" s="14" t="str">
        <f t="shared" si="61"/>
        <v/>
      </c>
      <c r="AG490" t="str">
        <f t="shared" si="62"/>
        <v/>
      </c>
      <c r="AH490" t="str">
        <f t="shared" si="63"/>
        <v/>
      </c>
      <c r="AI490" t="str">
        <f t="shared" si="64"/>
        <v/>
      </c>
      <c r="AJ490" t="str">
        <f t="shared" si="65"/>
        <v/>
      </c>
      <c r="AK490" t="str">
        <f t="shared" si="66"/>
        <v/>
      </c>
      <c r="AL490" t="str">
        <f t="shared" si="67"/>
        <v/>
      </c>
    </row>
    <row r="491" spans="13:38">
      <c r="M491" s="45"/>
      <c r="V491" s="14"/>
      <c r="AF491" s="14" t="str">
        <f t="shared" si="61"/>
        <v/>
      </c>
      <c r="AG491" t="str">
        <f t="shared" si="62"/>
        <v/>
      </c>
      <c r="AH491" t="str">
        <f t="shared" si="63"/>
        <v/>
      </c>
      <c r="AI491" t="str">
        <f t="shared" si="64"/>
        <v/>
      </c>
      <c r="AJ491" t="str">
        <f t="shared" si="65"/>
        <v/>
      </c>
      <c r="AK491" t="str">
        <f t="shared" si="66"/>
        <v/>
      </c>
      <c r="AL491" t="str">
        <f t="shared" si="67"/>
        <v/>
      </c>
    </row>
    <row r="492" spans="13:38">
      <c r="M492" s="45"/>
      <c r="V492" s="14"/>
      <c r="AF492" s="14" t="str">
        <f t="shared" si="61"/>
        <v/>
      </c>
      <c r="AG492" t="str">
        <f t="shared" si="62"/>
        <v/>
      </c>
      <c r="AH492" t="str">
        <f t="shared" si="63"/>
        <v/>
      </c>
      <c r="AI492" t="str">
        <f t="shared" si="64"/>
        <v/>
      </c>
      <c r="AJ492" t="str">
        <f t="shared" si="65"/>
        <v/>
      </c>
      <c r="AK492" t="str">
        <f t="shared" si="66"/>
        <v/>
      </c>
      <c r="AL492" t="str">
        <f t="shared" si="67"/>
        <v/>
      </c>
    </row>
    <row r="493" spans="13:38">
      <c r="M493" s="45"/>
      <c r="V493" s="14"/>
      <c r="AF493" s="14" t="str">
        <f t="shared" si="61"/>
        <v/>
      </c>
      <c r="AG493" t="str">
        <f t="shared" si="62"/>
        <v/>
      </c>
      <c r="AH493" t="str">
        <f t="shared" si="63"/>
        <v/>
      </c>
      <c r="AI493" t="str">
        <f t="shared" si="64"/>
        <v/>
      </c>
      <c r="AJ493" t="str">
        <f t="shared" si="65"/>
        <v/>
      </c>
      <c r="AK493" t="str">
        <f t="shared" si="66"/>
        <v/>
      </c>
      <c r="AL493" t="str">
        <f t="shared" si="67"/>
        <v/>
      </c>
    </row>
    <row r="494" spans="13:38">
      <c r="M494" s="45"/>
      <c r="V494" s="14"/>
      <c r="AF494" s="14" t="str">
        <f t="shared" si="61"/>
        <v/>
      </c>
      <c r="AG494" t="str">
        <f t="shared" si="62"/>
        <v/>
      </c>
      <c r="AH494" t="str">
        <f t="shared" si="63"/>
        <v/>
      </c>
      <c r="AI494" t="str">
        <f t="shared" si="64"/>
        <v/>
      </c>
      <c r="AJ494" t="str">
        <f t="shared" si="65"/>
        <v/>
      </c>
      <c r="AK494" t="str">
        <f t="shared" si="66"/>
        <v/>
      </c>
      <c r="AL494" t="str">
        <f t="shared" si="67"/>
        <v/>
      </c>
    </row>
    <row r="495" spans="13:38">
      <c r="M495" s="45"/>
      <c r="V495" s="14"/>
      <c r="AF495" s="14" t="str">
        <f t="shared" si="61"/>
        <v/>
      </c>
      <c r="AG495" t="str">
        <f t="shared" si="62"/>
        <v/>
      </c>
      <c r="AH495" t="str">
        <f t="shared" si="63"/>
        <v/>
      </c>
      <c r="AI495" t="str">
        <f t="shared" si="64"/>
        <v/>
      </c>
      <c r="AJ495" t="str">
        <f t="shared" si="65"/>
        <v/>
      </c>
      <c r="AK495" t="str">
        <f t="shared" si="66"/>
        <v/>
      </c>
      <c r="AL495" t="str">
        <f t="shared" si="67"/>
        <v/>
      </c>
    </row>
    <row r="496" spans="13:38">
      <c r="M496" s="45"/>
      <c r="V496" s="14"/>
      <c r="AF496" s="14" t="str">
        <f t="shared" si="61"/>
        <v/>
      </c>
      <c r="AG496" t="str">
        <f t="shared" si="62"/>
        <v/>
      </c>
      <c r="AH496" t="str">
        <f t="shared" si="63"/>
        <v/>
      </c>
      <c r="AI496" t="str">
        <f t="shared" si="64"/>
        <v/>
      </c>
      <c r="AJ496" t="str">
        <f t="shared" si="65"/>
        <v/>
      </c>
      <c r="AK496" t="str">
        <f t="shared" si="66"/>
        <v/>
      </c>
      <c r="AL496" t="str">
        <f t="shared" si="67"/>
        <v/>
      </c>
    </row>
    <row r="497" spans="13:38">
      <c r="M497" s="45"/>
      <c r="V497" s="14"/>
      <c r="AF497" s="14" t="str">
        <f t="shared" si="61"/>
        <v/>
      </c>
      <c r="AG497" t="str">
        <f t="shared" si="62"/>
        <v/>
      </c>
      <c r="AH497" t="str">
        <f t="shared" si="63"/>
        <v/>
      </c>
      <c r="AI497" t="str">
        <f t="shared" si="64"/>
        <v/>
      </c>
      <c r="AJ497" t="str">
        <f t="shared" si="65"/>
        <v/>
      </c>
      <c r="AK497" t="str">
        <f t="shared" si="66"/>
        <v/>
      </c>
      <c r="AL497" t="str">
        <f t="shared" si="67"/>
        <v/>
      </c>
    </row>
    <row r="498" spans="13:38">
      <c r="V498" s="14"/>
      <c r="AF498" s="14" t="str">
        <f t="shared" si="61"/>
        <v/>
      </c>
      <c r="AG498" t="str">
        <f t="shared" si="62"/>
        <v/>
      </c>
      <c r="AH498" t="str">
        <f t="shared" si="63"/>
        <v/>
      </c>
      <c r="AI498" t="str">
        <f t="shared" si="64"/>
        <v/>
      </c>
      <c r="AJ498" t="str">
        <f t="shared" si="65"/>
        <v/>
      </c>
      <c r="AK498" t="str">
        <f t="shared" si="66"/>
        <v/>
      </c>
      <c r="AL498" t="str">
        <f t="shared" si="67"/>
        <v/>
      </c>
    </row>
    <row r="499" spans="13:38">
      <c r="V499" s="14"/>
      <c r="AF499" s="14" t="str">
        <f t="shared" si="61"/>
        <v/>
      </c>
      <c r="AG499" t="str">
        <f t="shared" si="62"/>
        <v/>
      </c>
      <c r="AH499" t="str">
        <f t="shared" si="63"/>
        <v/>
      </c>
      <c r="AI499" t="str">
        <f t="shared" si="64"/>
        <v/>
      </c>
      <c r="AJ499" t="str">
        <f t="shared" si="65"/>
        <v/>
      </c>
      <c r="AK499" t="str">
        <f t="shared" si="66"/>
        <v/>
      </c>
      <c r="AL499" t="str">
        <f t="shared" si="67"/>
        <v/>
      </c>
    </row>
    <row r="500" spans="13:38">
      <c r="V500" s="14"/>
      <c r="AF500" s="14" t="str">
        <f t="shared" si="61"/>
        <v/>
      </c>
      <c r="AG500" t="str">
        <f t="shared" si="62"/>
        <v/>
      </c>
      <c r="AH500" t="str">
        <f t="shared" si="63"/>
        <v/>
      </c>
      <c r="AI500" t="str">
        <f t="shared" si="64"/>
        <v/>
      </c>
      <c r="AJ500" t="str">
        <f t="shared" si="65"/>
        <v/>
      </c>
      <c r="AK500" t="str">
        <f t="shared" si="66"/>
        <v/>
      </c>
      <c r="AL500" t="str">
        <f t="shared" si="67"/>
        <v/>
      </c>
    </row>
    <row r="501" spans="13:38">
      <c r="V501" s="14"/>
      <c r="AF501" s="14" t="str">
        <f t="shared" si="61"/>
        <v/>
      </c>
      <c r="AG501" t="str">
        <f t="shared" si="62"/>
        <v/>
      </c>
      <c r="AH501" t="str">
        <f t="shared" si="63"/>
        <v/>
      </c>
      <c r="AI501" t="str">
        <f t="shared" si="64"/>
        <v/>
      </c>
      <c r="AJ501" t="str">
        <f t="shared" si="65"/>
        <v/>
      </c>
      <c r="AK501" t="str">
        <f t="shared" si="66"/>
        <v/>
      </c>
      <c r="AL501" t="str">
        <f t="shared" si="67"/>
        <v/>
      </c>
    </row>
    <row r="502" spans="13:38">
      <c r="V502" s="14"/>
      <c r="AF502" s="14" t="str">
        <f t="shared" si="61"/>
        <v/>
      </c>
      <c r="AG502" t="str">
        <f t="shared" si="62"/>
        <v/>
      </c>
      <c r="AH502" t="str">
        <f t="shared" si="63"/>
        <v/>
      </c>
      <c r="AI502" t="str">
        <f t="shared" si="64"/>
        <v/>
      </c>
      <c r="AJ502" t="str">
        <f t="shared" si="65"/>
        <v/>
      </c>
      <c r="AK502" t="str">
        <f t="shared" si="66"/>
        <v/>
      </c>
      <c r="AL502" t="str">
        <f t="shared" si="67"/>
        <v/>
      </c>
    </row>
    <row r="503" spans="13:38">
      <c r="V503" s="14"/>
      <c r="AF503" s="14" t="str">
        <f t="shared" si="61"/>
        <v/>
      </c>
      <c r="AG503" t="str">
        <f t="shared" si="62"/>
        <v/>
      </c>
      <c r="AH503" t="str">
        <f t="shared" si="63"/>
        <v/>
      </c>
      <c r="AI503" t="str">
        <f t="shared" si="64"/>
        <v/>
      </c>
      <c r="AJ503" t="str">
        <f t="shared" si="65"/>
        <v/>
      </c>
      <c r="AK503" t="str">
        <f t="shared" si="66"/>
        <v/>
      </c>
      <c r="AL503" t="str">
        <f t="shared" si="67"/>
        <v/>
      </c>
    </row>
    <row r="504" spans="13:38">
      <c r="V504" s="14"/>
      <c r="AF504" s="14" t="str">
        <f t="shared" si="61"/>
        <v/>
      </c>
      <c r="AG504" t="str">
        <f t="shared" si="62"/>
        <v/>
      </c>
      <c r="AH504" t="str">
        <f t="shared" si="63"/>
        <v/>
      </c>
      <c r="AI504" t="str">
        <f t="shared" si="64"/>
        <v/>
      </c>
      <c r="AJ504" t="str">
        <f t="shared" si="65"/>
        <v/>
      </c>
      <c r="AK504" t="str">
        <f t="shared" si="66"/>
        <v/>
      </c>
      <c r="AL504" t="str">
        <f t="shared" si="67"/>
        <v/>
      </c>
    </row>
    <row r="505" spans="13:38">
      <c r="V505" s="14"/>
      <c r="AF505" s="14" t="str">
        <f t="shared" si="61"/>
        <v/>
      </c>
      <c r="AG505" t="str">
        <f t="shared" si="62"/>
        <v/>
      </c>
      <c r="AH505" t="str">
        <f t="shared" si="63"/>
        <v/>
      </c>
      <c r="AI505" t="str">
        <f t="shared" si="64"/>
        <v/>
      </c>
      <c r="AJ505" t="str">
        <f t="shared" si="65"/>
        <v/>
      </c>
      <c r="AK505" t="str">
        <f t="shared" si="66"/>
        <v/>
      </c>
      <c r="AL505" t="str">
        <f t="shared" si="67"/>
        <v/>
      </c>
    </row>
    <row r="506" spans="13:38">
      <c r="V506" s="14"/>
      <c r="AF506" s="14" t="str">
        <f t="shared" si="61"/>
        <v/>
      </c>
      <c r="AG506" t="str">
        <f t="shared" si="62"/>
        <v/>
      </c>
      <c r="AH506" t="str">
        <f t="shared" si="63"/>
        <v/>
      </c>
      <c r="AI506" t="str">
        <f t="shared" si="64"/>
        <v/>
      </c>
      <c r="AJ506" t="str">
        <f t="shared" si="65"/>
        <v/>
      </c>
      <c r="AK506" t="str">
        <f t="shared" si="66"/>
        <v/>
      </c>
      <c r="AL506" t="str">
        <f t="shared" si="67"/>
        <v/>
      </c>
    </row>
    <row r="507" spans="13:38">
      <c r="V507" s="14"/>
      <c r="AF507" s="14" t="str">
        <f t="shared" si="61"/>
        <v/>
      </c>
      <c r="AG507" t="str">
        <f t="shared" si="62"/>
        <v/>
      </c>
      <c r="AH507" t="str">
        <f t="shared" si="63"/>
        <v/>
      </c>
      <c r="AI507" t="str">
        <f t="shared" si="64"/>
        <v/>
      </c>
      <c r="AJ507" t="str">
        <f t="shared" si="65"/>
        <v/>
      </c>
      <c r="AK507" t="str">
        <f t="shared" si="66"/>
        <v/>
      </c>
      <c r="AL507" t="str">
        <f t="shared" si="67"/>
        <v/>
      </c>
    </row>
    <row r="508" spans="13:38">
      <c r="V508" s="14"/>
      <c r="AF508" s="14" t="str">
        <f t="shared" si="61"/>
        <v/>
      </c>
      <c r="AG508" t="str">
        <f t="shared" si="62"/>
        <v/>
      </c>
      <c r="AH508" t="str">
        <f t="shared" si="63"/>
        <v/>
      </c>
      <c r="AI508" t="str">
        <f t="shared" si="64"/>
        <v/>
      </c>
      <c r="AJ508" t="str">
        <f t="shared" si="65"/>
        <v/>
      </c>
      <c r="AK508" t="str">
        <f t="shared" si="66"/>
        <v/>
      </c>
      <c r="AL508" t="str">
        <f t="shared" si="67"/>
        <v/>
      </c>
    </row>
    <row r="509" spans="13:38">
      <c r="V509" s="14"/>
      <c r="AF509" s="14" t="str">
        <f t="shared" si="61"/>
        <v/>
      </c>
      <c r="AG509" t="str">
        <f t="shared" si="62"/>
        <v/>
      </c>
      <c r="AH509" t="str">
        <f t="shared" si="63"/>
        <v/>
      </c>
      <c r="AI509" t="str">
        <f t="shared" si="64"/>
        <v/>
      </c>
      <c r="AJ509" t="str">
        <f t="shared" si="65"/>
        <v/>
      </c>
      <c r="AK509" t="str">
        <f t="shared" si="66"/>
        <v/>
      </c>
      <c r="AL509" t="str">
        <f t="shared" si="67"/>
        <v/>
      </c>
    </row>
    <row r="510" spans="13:38">
      <c r="V510" s="14"/>
      <c r="AF510" s="14" t="str">
        <f t="shared" si="61"/>
        <v/>
      </c>
      <c r="AG510" t="str">
        <f t="shared" si="62"/>
        <v/>
      </c>
      <c r="AH510" t="str">
        <f t="shared" si="63"/>
        <v/>
      </c>
      <c r="AI510" t="str">
        <f t="shared" si="64"/>
        <v/>
      </c>
      <c r="AJ510" t="str">
        <f t="shared" si="65"/>
        <v/>
      </c>
      <c r="AK510" t="str">
        <f t="shared" si="66"/>
        <v/>
      </c>
      <c r="AL510" t="str">
        <f t="shared" si="67"/>
        <v/>
      </c>
    </row>
    <row r="511" spans="13:38">
      <c r="V511" s="14"/>
      <c r="AF511" s="14" t="str">
        <f t="shared" si="61"/>
        <v/>
      </c>
      <c r="AG511" t="str">
        <f t="shared" si="62"/>
        <v/>
      </c>
      <c r="AH511" t="str">
        <f t="shared" si="63"/>
        <v/>
      </c>
      <c r="AI511" t="str">
        <f t="shared" si="64"/>
        <v/>
      </c>
      <c r="AJ511" t="str">
        <f t="shared" si="65"/>
        <v/>
      </c>
      <c r="AK511" t="str">
        <f t="shared" si="66"/>
        <v/>
      </c>
      <c r="AL511" t="str">
        <f t="shared" si="67"/>
        <v/>
      </c>
    </row>
    <row r="512" spans="13:38">
      <c r="V512" s="14"/>
      <c r="AF512" s="14" t="str">
        <f t="shared" si="61"/>
        <v/>
      </c>
      <c r="AG512" t="str">
        <f t="shared" si="62"/>
        <v/>
      </c>
      <c r="AH512" t="str">
        <f t="shared" si="63"/>
        <v/>
      </c>
      <c r="AI512" t="str">
        <f t="shared" si="64"/>
        <v/>
      </c>
      <c r="AJ512" t="str">
        <f t="shared" si="65"/>
        <v/>
      </c>
      <c r="AK512" t="str">
        <f t="shared" si="66"/>
        <v/>
      </c>
      <c r="AL512" t="str">
        <f t="shared" si="67"/>
        <v/>
      </c>
    </row>
    <row r="513" spans="22:38">
      <c r="V513" s="14"/>
      <c r="AF513" s="14" t="str">
        <f t="shared" si="61"/>
        <v/>
      </c>
      <c r="AG513" t="str">
        <f t="shared" si="62"/>
        <v/>
      </c>
      <c r="AH513" t="str">
        <f t="shared" si="63"/>
        <v/>
      </c>
      <c r="AI513" t="str">
        <f t="shared" si="64"/>
        <v/>
      </c>
      <c r="AJ513" t="str">
        <f t="shared" si="65"/>
        <v/>
      </c>
      <c r="AK513" t="str">
        <f t="shared" si="66"/>
        <v/>
      </c>
      <c r="AL513" t="str">
        <f t="shared" si="67"/>
        <v/>
      </c>
    </row>
    <row r="514" spans="22:38">
      <c r="V514" s="14"/>
      <c r="AF514" s="14" t="str">
        <f t="shared" si="61"/>
        <v/>
      </c>
      <c r="AG514" t="str">
        <f t="shared" si="62"/>
        <v/>
      </c>
      <c r="AH514" t="str">
        <f t="shared" si="63"/>
        <v/>
      </c>
      <c r="AI514" t="str">
        <f t="shared" si="64"/>
        <v/>
      </c>
      <c r="AJ514" t="str">
        <f t="shared" si="65"/>
        <v/>
      </c>
      <c r="AK514" t="str">
        <f t="shared" si="66"/>
        <v/>
      </c>
      <c r="AL514" t="str">
        <f t="shared" si="67"/>
        <v/>
      </c>
    </row>
    <row r="515" spans="22:38">
      <c r="V515" s="14"/>
      <c r="AF515" s="14" t="str">
        <f t="shared" si="61"/>
        <v/>
      </c>
      <c r="AG515" t="str">
        <f t="shared" si="62"/>
        <v/>
      </c>
      <c r="AH515" t="str">
        <f t="shared" si="63"/>
        <v/>
      </c>
      <c r="AI515" t="str">
        <f t="shared" si="64"/>
        <v/>
      </c>
      <c r="AJ515" t="str">
        <f t="shared" si="65"/>
        <v/>
      </c>
      <c r="AK515" t="str">
        <f t="shared" si="66"/>
        <v/>
      </c>
      <c r="AL515" t="str">
        <f t="shared" si="67"/>
        <v/>
      </c>
    </row>
    <row r="516" spans="22:38">
      <c r="V516" s="14"/>
      <c r="AF516" s="14" t="str">
        <f t="shared" ref="AF516:AF579" si="68">IF($V516="", "", $V516)</f>
        <v/>
      </c>
      <c r="AG516" t="str">
        <f t="shared" ref="AG516:AG579" si="69">IF($X516&lt;0, "NA", IF(ISERROR($W516/$X516), "", $W516/$X516))</f>
        <v/>
      </c>
      <c r="AH516" t="str">
        <f t="shared" ref="AH516:AH579" si="70">IF($Y516&lt;0, "NA", IF(ISERROR($W516/$Y516), "", $W516/$Y516))</f>
        <v/>
      </c>
      <c r="AI516" t="str">
        <f t="shared" ref="AI516:AI579" si="71">IF($Z516&lt;0, "NA", IF(ISERROR($W516/$Z516), "", $W516/$Z516))</f>
        <v/>
      </c>
      <c r="AJ516" t="str">
        <f t="shared" ref="AJ516:AJ579" si="72">IF($AB516&lt;0, "NA", IF(ISERROR($AA516/$AB516), "", $AA516/$AB516))</f>
        <v/>
      </c>
      <c r="AK516" t="str">
        <f t="shared" ref="AK516:AK579" si="73">IF($AC516&lt;0, "NA", IF(ISERROR($AA516/$AC516), "", $AA516/$AC516))</f>
        <v/>
      </c>
      <c r="AL516" t="str">
        <f t="shared" ref="AL516:AL579" si="74">IF($AD516&lt;0, "NA", IF(ISERROR($AA516/$AD516), "", $AA516/$AD516))</f>
        <v/>
      </c>
    </row>
    <row r="517" spans="22:38">
      <c r="V517" s="14"/>
      <c r="AF517" s="14" t="str">
        <f t="shared" si="68"/>
        <v/>
      </c>
      <c r="AG517" t="str">
        <f t="shared" si="69"/>
        <v/>
      </c>
      <c r="AH517" t="str">
        <f t="shared" si="70"/>
        <v/>
      </c>
      <c r="AI517" t="str">
        <f t="shared" si="71"/>
        <v/>
      </c>
      <c r="AJ517" t="str">
        <f t="shared" si="72"/>
        <v/>
      </c>
      <c r="AK517" t="str">
        <f t="shared" si="73"/>
        <v/>
      </c>
      <c r="AL517" t="str">
        <f t="shared" si="74"/>
        <v/>
      </c>
    </row>
    <row r="518" spans="22:38">
      <c r="V518" s="14"/>
      <c r="AF518" s="14" t="str">
        <f t="shared" si="68"/>
        <v/>
      </c>
      <c r="AG518" t="str">
        <f t="shared" si="69"/>
        <v/>
      </c>
      <c r="AH518" t="str">
        <f t="shared" si="70"/>
        <v/>
      </c>
      <c r="AI518" t="str">
        <f t="shared" si="71"/>
        <v/>
      </c>
      <c r="AJ518" t="str">
        <f t="shared" si="72"/>
        <v/>
      </c>
      <c r="AK518" t="str">
        <f t="shared" si="73"/>
        <v/>
      </c>
      <c r="AL518" t="str">
        <f t="shared" si="74"/>
        <v/>
      </c>
    </row>
    <row r="519" spans="22:38">
      <c r="V519" s="14"/>
      <c r="AF519" s="14" t="str">
        <f t="shared" si="68"/>
        <v/>
      </c>
      <c r="AG519" t="str">
        <f t="shared" si="69"/>
        <v/>
      </c>
      <c r="AH519" t="str">
        <f t="shared" si="70"/>
        <v/>
      </c>
      <c r="AI519" t="str">
        <f t="shared" si="71"/>
        <v/>
      </c>
      <c r="AJ519" t="str">
        <f t="shared" si="72"/>
        <v/>
      </c>
      <c r="AK519" t="str">
        <f t="shared" si="73"/>
        <v/>
      </c>
      <c r="AL519" t="str">
        <f t="shared" si="74"/>
        <v/>
      </c>
    </row>
    <row r="520" spans="22:38">
      <c r="V520" s="14"/>
      <c r="AF520" s="14" t="str">
        <f t="shared" si="68"/>
        <v/>
      </c>
      <c r="AG520" t="str">
        <f t="shared" si="69"/>
        <v/>
      </c>
      <c r="AH520" t="str">
        <f t="shared" si="70"/>
        <v/>
      </c>
      <c r="AI520" t="str">
        <f t="shared" si="71"/>
        <v/>
      </c>
      <c r="AJ520" t="str">
        <f t="shared" si="72"/>
        <v/>
      </c>
      <c r="AK520" t="str">
        <f t="shared" si="73"/>
        <v/>
      </c>
      <c r="AL520" t="str">
        <f t="shared" si="74"/>
        <v/>
      </c>
    </row>
    <row r="521" spans="22:38">
      <c r="V521" s="14"/>
      <c r="AF521" s="14" t="str">
        <f t="shared" si="68"/>
        <v/>
      </c>
      <c r="AG521" t="str">
        <f t="shared" si="69"/>
        <v/>
      </c>
      <c r="AH521" t="str">
        <f t="shared" si="70"/>
        <v/>
      </c>
      <c r="AI521" t="str">
        <f t="shared" si="71"/>
        <v/>
      </c>
      <c r="AJ521" t="str">
        <f t="shared" si="72"/>
        <v/>
      </c>
      <c r="AK521" t="str">
        <f t="shared" si="73"/>
        <v/>
      </c>
      <c r="AL521" t="str">
        <f t="shared" si="74"/>
        <v/>
      </c>
    </row>
    <row r="522" spans="22:38">
      <c r="V522" s="14"/>
      <c r="AF522" s="14" t="str">
        <f t="shared" si="68"/>
        <v/>
      </c>
      <c r="AG522" t="str">
        <f t="shared" si="69"/>
        <v/>
      </c>
      <c r="AH522" t="str">
        <f t="shared" si="70"/>
        <v/>
      </c>
      <c r="AI522" t="str">
        <f t="shared" si="71"/>
        <v/>
      </c>
      <c r="AJ522" t="str">
        <f t="shared" si="72"/>
        <v/>
      </c>
      <c r="AK522" t="str">
        <f t="shared" si="73"/>
        <v/>
      </c>
      <c r="AL522" t="str">
        <f t="shared" si="74"/>
        <v/>
      </c>
    </row>
    <row r="523" spans="22:38">
      <c r="V523" s="14"/>
      <c r="AF523" s="14" t="str">
        <f t="shared" si="68"/>
        <v/>
      </c>
      <c r="AG523" t="str">
        <f t="shared" si="69"/>
        <v/>
      </c>
      <c r="AH523" t="str">
        <f t="shared" si="70"/>
        <v/>
      </c>
      <c r="AI523" t="str">
        <f t="shared" si="71"/>
        <v/>
      </c>
      <c r="AJ523" t="str">
        <f t="shared" si="72"/>
        <v/>
      </c>
      <c r="AK523" t="str">
        <f t="shared" si="73"/>
        <v/>
      </c>
      <c r="AL523" t="str">
        <f t="shared" si="74"/>
        <v/>
      </c>
    </row>
    <row r="524" spans="22:38">
      <c r="V524" s="14"/>
      <c r="AF524" s="14" t="str">
        <f t="shared" si="68"/>
        <v/>
      </c>
      <c r="AG524" t="str">
        <f t="shared" si="69"/>
        <v/>
      </c>
      <c r="AH524" t="str">
        <f t="shared" si="70"/>
        <v/>
      </c>
      <c r="AI524" t="str">
        <f t="shared" si="71"/>
        <v/>
      </c>
      <c r="AJ524" t="str">
        <f t="shared" si="72"/>
        <v/>
      </c>
      <c r="AK524" t="str">
        <f t="shared" si="73"/>
        <v/>
      </c>
      <c r="AL524" t="str">
        <f t="shared" si="74"/>
        <v/>
      </c>
    </row>
    <row r="525" spans="22:38">
      <c r="V525" s="14"/>
      <c r="AF525" s="14" t="str">
        <f t="shared" si="68"/>
        <v/>
      </c>
      <c r="AG525" t="str">
        <f t="shared" si="69"/>
        <v/>
      </c>
      <c r="AH525" t="str">
        <f t="shared" si="70"/>
        <v/>
      </c>
      <c r="AI525" t="str">
        <f t="shared" si="71"/>
        <v/>
      </c>
      <c r="AJ525" t="str">
        <f t="shared" si="72"/>
        <v/>
      </c>
      <c r="AK525" t="str">
        <f t="shared" si="73"/>
        <v/>
      </c>
      <c r="AL525" t="str">
        <f t="shared" si="74"/>
        <v/>
      </c>
    </row>
    <row r="526" spans="22:38">
      <c r="V526" s="14"/>
      <c r="AF526" s="14" t="str">
        <f t="shared" si="68"/>
        <v/>
      </c>
      <c r="AG526" t="str">
        <f t="shared" si="69"/>
        <v/>
      </c>
      <c r="AH526" t="str">
        <f t="shared" si="70"/>
        <v/>
      </c>
      <c r="AI526" t="str">
        <f t="shared" si="71"/>
        <v/>
      </c>
      <c r="AJ526" t="str">
        <f t="shared" si="72"/>
        <v/>
      </c>
      <c r="AK526" t="str">
        <f t="shared" si="73"/>
        <v/>
      </c>
      <c r="AL526" t="str">
        <f t="shared" si="74"/>
        <v/>
      </c>
    </row>
    <row r="527" spans="22:38">
      <c r="V527" s="14"/>
      <c r="AF527" s="14" t="str">
        <f t="shared" si="68"/>
        <v/>
      </c>
      <c r="AG527" t="str">
        <f t="shared" si="69"/>
        <v/>
      </c>
      <c r="AH527" t="str">
        <f t="shared" si="70"/>
        <v/>
      </c>
      <c r="AI527" t="str">
        <f t="shared" si="71"/>
        <v/>
      </c>
      <c r="AJ527" t="str">
        <f t="shared" si="72"/>
        <v/>
      </c>
      <c r="AK527" t="str">
        <f t="shared" si="73"/>
        <v/>
      </c>
      <c r="AL527" t="str">
        <f t="shared" si="74"/>
        <v/>
      </c>
    </row>
    <row r="528" spans="22:38">
      <c r="V528" s="14"/>
      <c r="AF528" s="14" t="str">
        <f t="shared" si="68"/>
        <v/>
      </c>
      <c r="AG528" t="str">
        <f t="shared" si="69"/>
        <v/>
      </c>
      <c r="AH528" t="str">
        <f t="shared" si="70"/>
        <v/>
      </c>
      <c r="AI528" t="str">
        <f t="shared" si="71"/>
        <v/>
      </c>
      <c r="AJ528" t="str">
        <f t="shared" si="72"/>
        <v/>
      </c>
      <c r="AK528" t="str">
        <f t="shared" si="73"/>
        <v/>
      </c>
      <c r="AL528" t="str">
        <f t="shared" si="74"/>
        <v/>
      </c>
    </row>
    <row r="529" spans="22:38">
      <c r="V529" s="14"/>
      <c r="AF529" s="14" t="str">
        <f t="shared" si="68"/>
        <v/>
      </c>
      <c r="AG529" t="str">
        <f t="shared" si="69"/>
        <v/>
      </c>
      <c r="AH529" t="str">
        <f t="shared" si="70"/>
        <v/>
      </c>
      <c r="AI529" t="str">
        <f t="shared" si="71"/>
        <v/>
      </c>
      <c r="AJ529" t="str">
        <f t="shared" si="72"/>
        <v/>
      </c>
      <c r="AK529" t="str">
        <f t="shared" si="73"/>
        <v/>
      </c>
      <c r="AL529" t="str">
        <f t="shared" si="74"/>
        <v/>
      </c>
    </row>
    <row r="530" spans="22:38">
      <c r="V530" s="14"/>
      <c r="AF530" s="14" t="str">
        <f t="shared" si="68"/>
        <v/>
      </c>
      <c r="AG530" t="str">
        <f t="shared" si="69"/>
        <v/>
      </c>
      <c r="AH530" t="str">
        <f t="shared" si="70"/>
        <v/>
      </c>
      <c r="AI530" t="str">
        <f t="shared" si="71"/>
        <v/>
      </c>
      <c r="AJ530" t="str">
        <f t="shared" si="72"/>
        <v/>
      </c>
      <c r="AK530" t="str">
        <f t="shared" si="73"/>
        <v/>
      </c>
      <c r="AL530" t="str">
        <f t="shared" si="74"/>
        <v/>
      </c>
    </row>
    <row r="531" spans="22:38">
      <c r="V531" s="14"/>
      <c r="AF531" s="14" t="str">
        <f t="shared" si="68"/>
        <v/>
      </c>
      <c r="AG531" t="str">
        <f t="shared" si="69"/>
        <v/>
      </c>
      <c r="AH531" t="str">
        <f t="shared" si="70"/>
        <v/>
      </c>
      <c r="AI531" t="str">
        <f t="shared" si="71"/>
        <v/>
      </c>
      <c r="AJ531" t="str">
        <f t="shared" si="72"/>
        <v/>
      </c>
      <c r="AK531" t="str">
        <f t="shared" si="73"/>
        <v/>
      </c>
      <c r="AL531" t="str">
        <f t="shared" si="74"/>
        <v/>
      </c>
    </row>
    <row r="532" spans="22:38">
      <c r="V532" s="14"/>
      <c r="AF532" s="14" t="str">
        <f t="shared" si="68"/>
        <v/>
      </c>
      <c r="AG532" t="str">
        <f t="shared" si="69"/>
        <v/>
      </c>
      <c r="AH532" t="str">
        <f t="shared" si="70"/>
        <v/>
      </c>
      <c r="AI532" t="str">
        <f t="shared" si="71"/>
        <v/>
      </c>
      <c r="AJ532" t="str">
        <f t="shared" si="72"/>
        <v/>
      </c>
      <c r="AK532" t="str">
        <f t="shared" si="73"/>
        <v/>
      </c>
      <c r="AL532" t="str">
        <f t="shared" si="74"/>
        <v/>
      </c>
    </row>
    <row r="533" spans="22:38">
      <c r="V533" s="14"/>
      <c r="AF533" s="14" t="str">
        <f t="shared" si="68"/>
        <v/>
      </c>
      <c r="AG533" t="str">
        <f t="shared" si="69"/>
        <v/>
      </c>
      <c r="AH533" t="str">
        <f t="shared" si="70"/>
        <v/>
      </c>
      <c r="AI533" t="str">
        <f t="shared" si="71"/>
        <v/>
      </c>
      <c r="AJ533" t="str">
        <f t="shared" si="72"/>
        <v/>
      </c>
      <c r="AK533" t="str">
        <f t="shared" si="73"/>
        <v/>
      </c>
      <c r="AL533" t="str">
        <f t="shared" si="74"/>
        <v/>
      </c>
    </row>
    <row r="534" spans="22:38">
      <c r="V534" s="14"/>
      <c r="AF534" s="14" t="str">
        <f t="shared" si="68"/>
        <v/>
      </c>
      <c r="AG534" t="str">
        <f t="shared" si="69"/>
        <v/>
      </c>
      <c r="AH534" t="str">
        <f t="shared" si="70"/>
        <v/>
      </c>
      <c r="AI534" t="str">
        <f t="shared" si="71"/>
        <v/>
      </c>
      <c r="AJ534" t="str">
        <f t="shared" si="72"/>
        <v/>
      </c>
      <c r="AK534" t="str">
        <f t="shared" si="73"/>
        <v/>
      </c>
      <c r="AL534" t="str">
        <f t="shared" si="74"/>
        <v/>
      </c>
    </row>
    <row r="535" spans="22:38">
      <c r="V535" s="14"/>
      <c r="AF535" s="14" t="str">
        <f t="shared" si="68"/>
        <v/>
      </c>
      <c r="AG535" t="str">
        <f t="shared" si="69"/>
        <v/>
      </c>
      <c r="AH535" t="str">
        <f t="shared" si="70"/>
        <v/>
      </c>
      <c r="AI535" t="str">
        <f t="shared" si="71"/>
        <v/>
      </c>
      <c r="AJ535" t="str">
        <f t="shared" si="72"/>
        <v/>
      </c>
      <c r="AK535" t="str">
        <f t="shared" si="73"/>
        <v/>
      </c>
      <c r="AL535" t="str">
        <f t="shared" si="74"/>
        <v/>
      </c>
    </row>
    <row r="536" spans="22:38">
      <c r="V536" s="14"/>
      <c r="AF536" s="14" t="str">
        <f t="shared" si="68"/>
        <v/>
      </c>
      <c r="AG536" t="str">
        <f t="shared" si="69"/>
        <v/>
      </c>
      <c r="AH536" t="str">
        <f t="shared" si="70"/>
        <v/>
      </c>
      <c r="AI536" t="str">
        <f t="shared" si="71"/>
        <v/>
      </c>
      <c r="AJ536" t="str">
        <f t="shared" si="72"/>
        <v/>
      </c>
      <c r="AK536" t="str">
        <f t="shared" si="73"/>
        <v/>
      </c>
      <c r="AL536" t="str">
        <f t="shared" si="74"/>
        <v/>
      </c>
    </row>
    <row r="537" spans="22:38">
      <c r="V537" s="14"/>
      <c r="AF537" s="14" t="str">
        <f t="shared" si="68"/>
        <v/>
      </c>
      <c r="AG537" t="str">
        <f t="shared" si="69"/>
        <v/>
      </c>
      <c r="AH537" t="str">
        <f t="shared" si="70"/>
        <v/>
      </c>
      <c r="AI537" t="str">
        <f t="shared" si="71"/>
        <v/>
      </c>
      <c r="AJ537" t="str">
        <f t="shared" si="72"/>
        <v/>
      </c>
      <c r="AK537" t="str">
        <f t="shared" si="73"/>
        <v/>
      </c>
      <c r="AL537" t="str">
        <f t="shared" si="74"/>
        <v/>
      </c>
    </row>
    <row r="538" spans="22:38">
      <c r="V538" s="14"/>
      <c r="AF538" s="14" t="str">
        <f t="shared" si="68"/>
        <v/>
      </c>
      <c r="AG538" t="str">
        <f t="shared" si="69"/>
        <v/>
      </c>
      <c r="AH538" t="str">
        <f t="shared" si="70"/>
        <v/>
      </c>
      <c r="AI538" t="str">
        <f t="shared" si="71"/>
        <v/>
      </c>
      <c r="AJ538" t="str">
        <f t="shared" si="72"/>
        <v/>
      </c>
      <c r="AK538" t="str">
        <f t="shared" si="73"/>
        <v/>
      </c>
      <c r="AL538" t="str">
        <f t="shared" si="74"/>
        <v/>
      </c>
    </row>
    <row r="539" spans="22:38">
      <c r="V539" s="14"/>
      <c r="AF539" s="14" t="str">
        <f t="shared" si="68"/>
        <v/>
      </c>
      <c r="AG539" t="str">
        <f t="shared" si="69"/>
        <v/>
      </c>
      <c r="AH539" t="str">
        <f t="shared" si="70"/>
        <v/>
      </c>
      <c r="AI539" t="str">
        <f t="shared" si="71"/>
        <v/>
      </c>
      <c r="AJ539" t="str">
        <f t="shared" si="72"/>
        <v/>
      </c>
      <c r="AK539" t="str">
        <f t="shared" si="73"/>
        <v/>
      </c>
      <c r="AL539" t="str">
        <f t="shared" si="74"/>
        <v/>
      </c>
    </row>
    <row r="540" spans="22:38">
      <c r="V540" s="14"/>
      <c r="AF540" s="14" t="str">
        <f t="shared" si="68"/>
        <v/>
      </c>
      <c r="AG540" t="str">
        <f t="shared" si="69"/>
        <v/>
      </c>
      <c r="AH540" t="str">
        <f t="shared" si="70"/>
        <v/>
      </c>
      <c r="AI540" t="str">
        <f t="shared" si="71"/>
        <v/>
      </c>
      <c r="AJ540" t="str">
        <f t="shared" si="72"/>
        <v/>
      </c>
      <c r="AK540" t="str">
        <f t="shared" si="73"/>
        <v/>
      </c>
      <c r="AL540" t="str">
        <f t="shared" si="74"/>
        <v/>
      </c>
    </row>
    <row r="541" spans="22:38">
      <c r="V541" s="14"/>
      <c r="AF541" s="14" t="str">
        <f t="shared" si="68"/>
        <v/>
      </c>
      <c r="AG541" t="str">
        <f t="shared" si="69"/>
        <v/>
      </c>
      <c r="AH541" t="str">
        <f t="shared" si="70"/>
        <v/>
      </c>
      <c r="AI541" t="str">
        <f t="shared" si="71"/>
        <v/>
      </c>
      <c r="AJ541" t="str">
        <f t="shared" si="72"/>
        <v/>
      </c>
      <c r="AK541" t="str">
        <f t="shared" si="73"/>
        <v/>
      </c>
      <c r="AL541" t="str">
        <f t="shared" si="74"/>
        <v/>
      </c>
    </row>
    <row r="542" spans="22:38">
      <c r="V542" s="14"/>
      <c r="AF542" s="14" t="str">
        <f t="shared" si="68"/>
        <v/>
      </c>
      <c r="AG542" t="str">
        <f t="shared" si="69"/>
        <v/>
      </c>
      <c r="AH542" t="str">
        <f t="shared" si="70"/>
        <v/>
      </c>
      <c r="AI542" t="str">
        <f t="shared" si="71"/>
        <v/>
      </c>
      <c r="AJ542" t="str">
        <f t="shared" si="72"/>
        <v/>
      </c>
      <c r="AK542" t="str">
        <f t="shared" si="73"/>
        <v/>
      </c>
      <c r="AL542" t="str">
        <f t="shared" si="74"/>
        <v/>
      </c>
    </row>
    <row r="543" spans="22:38">
      <c r="V543" s="14"/>
      <c r="AF543" s="14" t="str">
        <f t="shared" si="68"/>
        <v/>
      </c>
      <c r="AG543" t="str">
        <f t="shared" si="69"/>
        <v/>
      </c>
      <c r="AH543" t="str">
        <f t="shared" si="70"/>
        <v/>
      </c>
      <c r="AI543" t="str">
        <f t="shared" si="71"/>
        <v/>
      </c>
      <c r="AJ543" t="str">
        <f t="shared" si="72"/>
        <v/>
      </c>
      <c r="AK543" t="str">
        <f t="shared" si="73"/>
        <v/>
      </c>
      <c r="AL543" t="str">
        <f t="shared" si="74"/>
        <v/>
      </c>
    </row>
    <row r="544" spans="22:38">
      <c r="V544" s="14"/>
      <c r="AF544" s="14" t="str">
        <f t="shared" si="68"/>
        <v/>
      </c>
      <c r="AG544" t="str">
        <f t="shared" si="69"/>
        <v/>
      </c>
      <c r="AH544" t="str">
        <f t="shared" si="70"/>
        <v/>
      </c>
      <c r="AI544" t="str">
        <f t="shared" si="71"/>
        <v/>
      </c>
      <c r="AJ544" t="str">
        <f t="shared" si="72"/>
        <v/>
      </c>
      <c r="AK544" t="str">
        <f t="shared" si="73"/>
        <v/>
      </c>
      <c r="AL544" t="str">
        <f t="shared" si="74"/>
        <v/>
      </c>
    </row>
    <row r="545" spans="22:38">
      <c r="V545" s="14"/>
      <c r="AF545" s="14" t="str">
        <f t="shared" si="68"/>
        <v/>
      </c>
      <c r="AG545" t="str">
        <f t="shared" si="69"/>
        <v/>
      </c>
      <c r="AH545" t="str">
        <f t="shared" si="70"/>
        <v/>
      </c>
      <c r="AI545" t="str">
        <f t="shared" si="71"/>
        <v/>
      </c>
      <c r="AJ545" t="str">
        <f t="shared" si="72"/>
        <v/>
      </c>
      <c r="AK545" t="str">
        <f t="shared" si="73"/>
        <v/>
      </c>
      <c r="AL545" t="str">
        <f t="shared" si="74"/>
        <v/>
      </c>
    </row>
    <row r="546" spans="22:38">
      <c r="V546" s="14"/>
      <c r="AF546" s="14" t="str">
        <f t="shared" si="68"/>
        <v/>
      </c>
      <c r="AG546" t="str">
        <f t="shared" si="69"/>
        <v/>
      </c>
      <c r="AH546" t="str">
        <f t="shared" si="70"/>
        <v/>
      </c>
      <c r="AI546" t="str">
        <f t="shared" si="71"/>
        <v/>
      </c>
      <c r="AJ546" t="str">
        <f t="shared" si="72"/>
        <v/>
      </c>
      <c r="AK546" t="str">
        <f t="shared" si="73"/>
        <v/>
      </c>
      <c r="AL546" t="str">
        <f t="shared" si="74"/>
        <v/>
      </c>
    </row>
    <row r="547" spans="22:38">
      <c r="V547" s="14"/>
      <c r="AF547" s="14" t="str">
        <f t="shared" si="68"/>
        <v/>
      </c>
      <c r="AG547" t="str">
        <f t="shared" si="69"/>
        <v/>
      </c>
      <c r="AH547" t="str">
        <f t="shared" si="70"/>
        <v/>
      </c>
      <c r="AI547" t="str">
        <f t="shared" si="71"/>
        <v/>
      </c>
      <c r="AJ547" t="str">
        <f t="shared" si="72"/>
        <v/>
      </c>
      <c r="AK547" t="str">
        <f t="shared" si="73"/>
        <v/>
      </c>
      <c r="AL547" t="str">
        <f t="shared" si="74"/>
        <v/>
      </c>
    </row>
    <row r="548" spans="22:38">
      <c r="V548" s="14"/>
      <c r="AF548" s="14" t="str">
        <f t="shared" si="68"/>
        <v/>
      </c>
      <c r="AG548" t="str">
        <f t="shared" si="69"/>
        <v/>
      </c>
      <c r="AH548" t="str">
        <f t="shared" si="70"/>
        <v/>
      </c>
      <c r="AI548" t="str">
        <f t="shared" si="71"/>
        <v/>
      </c>
      <c r="AJ548" t="str">
        <f t="shared" si="72"/>
        <v/>
      </c>
      <c r="AK548" t="str">
        <f t="shared" si="73"/>
        <v/>
      </c>
      <c r="AL548" t="str">
        <f t="shared" si="74"/>
        <v/>
      </c>
    </row>
    <row r="549" spans="22:38">
      <c r="V549" s="14"/>
      <c r="AF549" s="14" t="str">
        <f t="shared" si="68"/>
        <v/>
      </c>
      <c r="AG549" t="str">
        <f t="shared" si="69"/>
        <v/>
      </c>
      <c r="AH549" t="str">
        <f t="shared" si="70"/>
        <v/>
      </c>
      <c r="AI549" t="str">
        <f t="shared" si="71"/>
        <v/>
      </c>
      <c r="AJ549" t="str">
        <f t="shared" si="72"/>
        <v/>
      </c>
      <c r="AK549" t="str">
        <f t="shared" si="73"/>
        <v/>
      </c>
      <c r="AL549" t="str">
        <f t="shared" si="74"/>
        <v/>
      </c>
    </row>
    <row r="550" spans="22:38">
      <c r="V550" s="14"/>
      <c r="AF550" s="14" t="str">
        <f t="shared" si="68"/>
        <v/>
      </c>
      <c r="AG550" t="str">
        <f t="shared" si="69"/>
        <v/>
      </c>
      <c r="AH550" t="str">
        <f t="shared" si="70"/>
        <v/>
      </c>
      <c r="AI550" t="str">
        <f t="shared" si="71"/>
        <v/>
      </c>
      <c r="AJ550" t="str">
        <f t="shared" si="72"/>
        <v/>
      </c>
      <c r="AK550" t="str">
        <f t="shared" si="73"/>
        <v/>
      </c>
      <c r="AL550" t="str">
        <f t="shared" si="74"/>
        <v/>
      </c>
    </row>
    <row r="551" spans="22:38">
      <c r="V551" s="14"/>
      <c r="AF551" s="14" t="str">
        <f t="shared" si="68"/>
        <v/>
      </c>
      <c r="AG551" t="str">
        <f t="shared" si="69"/>
        <v/>
      </c>
      <c r="AH551" t="str">
        <f t="shared" si="70"/>
        <v/>
      </c>
      <c r="AI551" t="str">
        <f t="shared" si="71"/>
        <v/>
      </c>
      <c r="AJ551" t="str">
        <f t="shared" si="72"/>
        <v/>
      </c>
      <c r="AK551" t="str">
        <f t="shared" si="73"/>
        <v/>
      </c>
      <c r="AL551" t="str">
        <f t="shared" si="74"/>
        <v/>
      </c>
    </row>
    <row r="552" spans="22:38">
      <c r="V552" s="14"/>
      <c r="AF552" s="14" t="str">
        <f t="shared" si="68"/>
        <v/>
      </c>
      <c r="AG552" t="str">
        <f t="shared" si="69"/>
        <v/>
      </c>
      <c r="AH552" t="str">
        <f t="shared" si="70"/>
        <v/>
      </c>
      <c r="AI552" t="str">
        <f t="shared" si="71"/>
        <v/>
      </c>
      <c r="AJ552" t="str">
        <f t="shared" si="72"/>
        <v/>
      </c>
      <c r="AK552" t="str">
        <f t="shared" si="73"/>
        <v/>
      </c>
      <c r="AL552" t="str">
        <f t="shared" si="74"/>
        <v/>
      </c>
    </row>
    <row r="553" spans="22:38">
      <c r="V553" s="14"/>
      <c r="AF553" s="14" t="str">
        <f t="shared" si="68"/>
        <v/>
      </c>
      <c r="AG553" t="str">
        <f t="shared" si="69"/>
        <v/>
      </c>
      <c r="AH553" t="str">
        <f t="shared" si="70"/>
        <v/>
      </c>
      <c r="AI553" t="str">
        <f t="shared" si="71"/>
        <v/>
      </c>
      <c r="AJ553" t="str">
        <f t="shared" si="72"/>
        <v/>
      </c>
      <c r="AK553" t="str">
        <f t="shared" si="73"/>
        <v/>
      </c>
      <c r="AL553" t="str">
        <f t="shared" si="74"/>
        <v/>
      </c>
    </row>
    <row r="554" spans="22:38">
      <c r="V554" s="14"/>
      <c r="AF554" s="14" t="str">
        <f t="shared" si="68"/>
        <v/>
      </c>
      <c r="AG554" t="str">
        <f t="shared" si="69"/>
        <v/>
      </c>
      <c r="AH554" t="str">
        <f t="shared" si="70"/>
        <v/>
      </c>
      <c r="AI554" t="str">
        <f t="shared" si="71"/>
        <v/>
      </c>
      <c r="AJ554" t="str">
        <f t="shared" si="72"/>
        <v/>
      </c>
      <c r="AK554" t="str">
        <f t="shared" si="73"/>
        <v/>
      </c>
      <c r="AL554" t="str">
        <f t="shared" si="74"/>
        <v/>
      </c>
    </row>
    <row r="555" spans="22:38">
      <c r="V555" s="14"/>
      <c r="AF555" s="14" t="str">
        <f t="shared" si="68"/>
        <v/>
      </c>
      <c r="AG555" t="str">
        <f t="shared" si="69"/>
        <v/>
      </c>
      <c r="AH555" t="str">
        <f t="shared" si="70"/>
        <v/>
      </c>
      <c r="AI555" t="str">
        <f t="shared" si="71"/>
        <v/>
      </c>
      <c r="AJ555" t="str">
        <f t="shared" si="72"/>
        <v/>
      </c>
      <c r="AK555" t="str">
        <f t="shared" si="73"/>
        <v/>
      </c>
      <c r="AL555" t="str">
        <f t="shared" si="74"/>
        <v/>
      </c>
    </row>
    <row r="556" spans="22:38">
      <c r="V556" s="14"/>
      <c r="AF556" s="14" t="str">
        <f t="shared" si="68"/>
        <v/>
      </c>
      <c r="AG556" t="str">
        <f t="shared" si="69"/>
        <v/>
      </c>
      <c r="AH556" t="str">
        <f t="shared" si="70"/>
        <v/>
      </c>
      <c r="AI556" t="str">
        <f t="shared" si="71"/>
        <v/>
      </c>
      <c r="AJ556" t="str">
        <f t="shared" si="72"/>
        <v/>
      </c>
      <c r="AK556" t="str">
        <f t="shared" si="73"/>
        <v/>
      </c>
      <c r="AL556" t="str">
        <f t="shared" si="74"/>
        <v/>
      </c>
    </row>
    <row r="557" spans="22:38">
      <c r="V557" s="14"/>
      <c r="AF557" s="14" t="str">
        <f t="shared" si="68"/>
        <v/>
      </c>
      <c r="AG557" t="str">
        <f t="shared" si="69"/>
        <v/>
      </c>
      <c r="AH557" t="str">
        <f t="shared" si="70"/>
        <v/>
      </c>
      <c r="AI557" t="str">
        <f t="shared" si="71"/>
        <v/>
      </c>
      <c r="AJ557" t="str">
        <f t="shared" si="72"/>
        <v/>
      </c>
      <c r="AK557" t="str">
        <f t="shared" si="73"/>
        <v/>
      </c>
      <c r="AL557" t="str">
        <f t="shared" si="74"/>
        <v/>
      </c>
    </row>
    <row r="558" spans="22:38">
      <c r="V558" s="14"/>
      <c r="AF558" s="14" t="str">
        <f t="shared" si="68"/>
        <v/>
      </c>
      <c r="AG558" t="str">
        <f t="shared" si="69"/>
        <v/>
      </c>
      <c r="AH558" t="str">
        <f t="shared" si="70"/>
        <v/>
      </c>
      <c r="AI558" t="str">
        <f t="shared" si="71"/>
        <v/>
      </c>
      <c r="AJ558" t="str">
        <f t="shared" si="72"/>
        <v/>
      </c>
      <c r="AK558" t="str">
        <f t="shared" si="73"/>
        <v/>
      </c>
      <c r="AL558" t="str">
        <f t="shared" si="74"/>
        <v/>
      </c>
    </row>
    <row r="559" spans="22:38">
      <c r="V559" s="14"/>
      <c r="AF559" s="14" t="str">
        <f t="shared" si="68"/>
        <v/>
      </c>
      <c r="AG559" t="str">
        <f t="shared" si="69"/>
        <v/>
      </c>
      <c r="AH559" t="str">
        <f t="shared" si="70"/>
        <v/>
      </c>
      <c r="AI559" t="str">
        <f t="shared" si="71"/>
        <v/>
      </c>
      <c r="AJ559" t="str">
        <f t="shared" si="72"/>
        <v/>
      </c>
      <c r="AK559" t="str">
        <f t="shared" si="73"/>
        <v/>
      </c>
      <c r="AL559" t="str">
        <f t="shared" si="74"/>
        <v/>
      </c>
    </row>
    <row r="560" spans="22:38">
      <c r="V560" s="14"/>
      <c r="AF560" s="14" t="str">
        <f t="shared" si="68"/>
        <v/>
      </c>
      <c r="AG560" t="str">
        <f t="shared" si="69"/>
        <v/>
      </c>
      <c r="AH560" t="str">
        <f t="shared" si="70"/>
        <v/>
      </c>
      <c r="AI560" t="str">
        <f t="shared" si="71"/>
        <v/>
      </c>
      <c r="AJ560" t="str">
        <f t="shared" si="72"/>
        <v/>
      </c>
      <c r="AK560" t="str">
        <f t="shared" si="73"/>
        <v/>
      </c>
      <c r="AL560" t="str">
        <f t="shared" si="74"/>
        <v/>
      </c>
    </row>
    <row r="561" spans="22:38">
      <c r="V561" s="14"/>
      <c r="AF561" s="14" t="str">
        <f t="shared" si="68"/>
        <v/>
      </c>
      <c r="AG561" t="str">
        <f t="shared" si="69"/>
        <v/>
      </c>
      <c r="AH561" t="str">
        <f t="shared" si="70"/>
        <v/>
      </c>
      <c r="AI561" t="str">
        <f t="shared" si="71"/>
        <v/>
      </c>
      <c r="AJ561" t="str">
        <f t="shared" si="72"/>
        <v/>
      </c>
      <c r="AK561" t="str">
        <f t="shared" si="73"/>
        <v/>
      </c>
      <c r="AL561" t="str">
        <f t="shared" si="74"/>
        <v/>
      </c>
    </row>
    <row r="562" spans="22:38">
      <c r="V562" s="14"/>
      <c r="AF562" s="14" t="str">
        <f t="shared" si="68"/>
        <v/>
      </c>
      <c r="AG562" t="str">
        <f t="shared" si="69"/>
        <v/>
      </c>
      <c r="AH562" t="str">
        <f t="shared" si="70"/>
        <v/>
      </c>
      <c r="AI562" t="str">
        <f t="shared" si="71"/>
        <v/>
      </c>
      <c r="AJ562" t="str">
        <f t="shared" si="72"/>
        <v/>
      </c>
      <c r="AK562" t="str">
        <f t="shared" si="73"/>
        <v/>
      </c>
      <c r="AL562" t="str">
        <f t="shared" si="74"/>
        <v/>
      </c>
    </row>
    <row r="563" spans="22:38">
      <c r="V563" s="14"/>
      <c r="AF563" s="14" t="str">
        <f t="shared" si="68"/>
        <v/>
      </c>
      <c r="AG563" t="str">
        <f t="shared" si="69"/>
        <v/>
      </c>
      <c r="AH563" t="str">
        <f t="shared" si="70"/>
        <v/>
      </c>
      <c r="AI563" t="str">
        <f t="shared" si="71"/>
        <v/>
      </c>
      <c r="AJ563" t="str">
        <f t="shared" si="72"/>
        <v/>
      </c>
      <c r="AK563" t="str">
        <f t="shared" si="73"/>
        <v/>
      </c>
      <c r="AL563" t="str">
        <f t="shared" si="74"/>
        <v/>
      </c>
    </row>
    <row r="564" spans="22:38">
      <c r="V564" s="14"/>
      <c r="AF564" s="14" t="str">
        <f t="shared" si="68"/>
        <v/>
      </c>
      <c r="AG564" t="str">
        <f t="shared" si="69"/>
        <v/>
      </c>
      <c r="AH564" t="str">
        <f t="shared" si="70"/>
        <v/>
      </c>
      <c r="AI564" t="str">
        <f t="shared" si="71"/>
        <v/>
      </c>
      <c r="AJ564" t="str">
        <f t="shared" si="72"/>
        <v/>
      </c>
      <c r="AK564" t="str">
        <f t="shared" si="73"/>
        <v/>
      </c>
      <c r="AL564" t="str">
        <f t="shared" si="74"/>
        <v/>
      </c>
    </row>
    <row r="565" spans="22:38">
      <c r="V565" s="14"/>
      <c r="AF565" s="14" t="str">
        <f t="shared" si="68"/>
        <v/>
      </c>
      <c r="AG565" t="str">
        <f t="shared" si="69"/>
        <v/>
      </c>
      <c r="AH565" t="str">
        <f t="shared" si="70"/>
        <v/>
      </c>
      <c r="AI565" t="str">
        <f t="shared" si="71"/>
        <v/>
      </c>
      <c r="AJ565" t="str">
        <f t="shared" si="72"/>
        <v/>
      </c>
      <c r="AK565" t="str">
        <f t="shared" si="73"/>
        <v/>
      </c>
      <c r="AL565" t="str">
        <f t="shared" si="74"/>
        <v/>
      </c>
    </row>
    <row r="566" spans="22:38">
      <c r="V566" s="14"/>
      <c r="AF566" s="14" t="str">
        <f t="shared" si="68"/>
        <v/>
      </c>
      <c r="AG566" t="str">
        <f t="shared" si="69"/>
        <v/>
      </c>
      <c r="AH566" t="str">
        <f t="shared" si="70"/>
        <v/>
      </c>
      <c r="AI566" t="str">
        <f t="shared" si="71"/>
        <v/>
      </c>
      <c r="AJ566" t="str">
        <f t="shared" si="72"/>
        <v/>
      </c>
      <c r="AK566" t="str">
        <f t="shared" si="73"/>
        <v/>
      </c>
      <c r="AL566" t="str">
        <f t="shared" si="74"/>
        <v/>
      </c>
    </row>
    <row r="567" spans="22:38">
      <c r="V567" s="14"/>
      <c r="AF567" s="14" t="str">
        <f t="shared" si="68"/>
        <v/>
      </c>
      <c r="AG567" t="str">
        <f t="shared" si="69"/>
        <v/>
      </c>
      <c r="AH567" t="str">
        <f t="shared" si="70"/>
        <v/>
      </c>
      <c r="AI567" t="str">
        <f t="shared" si="71"/>
        <v/>
      </c>
      <c r="AJ567" t="str">
        <f t="shared" si="72"/>
        <v/>
      </c>
      <c r="AK567" t="str">
        <f t="shared" si="73"/>
        <v/>
      </c>
      <c r="AL567" t="str">
        <f t="shared" si="74"/>
        <v/>
      </c>
    </row>
    <row r="568" spans="22:38">
      <c r="V568" s="14"/>
      <c r="AF568" s="14" t="str">
        <f t="shared" si="68"/>
        <v/>
      </c>
      <c r="AG568" t="str">
        <f t="shared" si="69"/>
        <v/>
      </c>
      <c r="AH568" t="str">
        <f t="shared" si="70"/>
        <v/>
      </c>
      <c r="AI568" t="str">
        <f t="shared" si="71"/>
        <v/>
      </c>
      <c r="AJ568" t="str">
        <f t="shared" si="72"/>
        <v/>
      </c>
      <c r="AK568" t="str">
        <f t="shared" si="73"/>
        <v/>
      </c>
      <c r="AL568" t="str">
        <f t="shared" si="74"/>
        <v/>
      </c>
    </row>
    <row r="569" spans="22:38">
      <c r="V569" s="14"/>
      <c r="AF569" s="14" t="str">
        <f t="shared" si="68"/>
        <v/>
      </c>
      <c r="AG569" t="str">
        <f t="shared" si="69"/>
        <v/>
      </c>
      <c r="AH569" t="str">
        <f t="shared" si="70"/>
        <v/>
      </c>
      <c r="AI569" t="str">
        <f t="shared" si="71"/>
        <v/>
      </c>
      <c r="AJ569" t="str">
        <f t="shared" si="72"/>
        <v/>
      </c>
      <c r="AK569" t="str">
        <f t="shared" si="73"/>
        <v/>
      </c>
      <c r="AL569" t="str">
        <f t="shared" si="74"/>
        <v/>
      </c>
    </row>
    <row r="570" spans="22:38">
      <c r="V570" s="14"/>
      <c r="AF570" s="14" t="str">
        <f t="shared" si="68"/>
        <v/>
      </c>
      <c r="AG570" t="str">
        <f t="shared" si="69"/>
        <v/>
      </c>
      <c r="AH570" t="str">
        <f t="shared" si="70"/>
        <v/>
      </c>
      <c r="AI570" t="str">
        <f t="shared" si="71"/>
        <v/>
      </c>
      <c r="AJ570" t="str">
        <f t="shared" si="72"/>
        <v/>
      </c>
      <c r="AK570" t="str">
        <f t="shared" si="73"/>
        <v/>
      </c>
      <c r="AL570" t="str">
        <f t="shared" si="74"/>
        <v/>
      </c>
    </row>
    <row r="571" spans="22:38">
      <c r="V571" s="14"/>
      <c r="AF571" s="14" t="str">
        <f t="shared" si="68"/>
        <v/>
      </c>
      <c r="AG571" t="str">
        <f t="shared" si="69"/>
        <v/>
      </c>
      <c r="AH571" t="str">
        <f t="shared" si="70"/>
        <v/>
      </c>
      <c r="AI571" t="str">
        <f t="shared" si="71"/>
        <v/>
      </c>
      <c r="AJ571" t="str">
        <f t="shared" si="72"/>
        <v/>
      </c>
      <c r="AK571" t="str">
        <f t="shared" si="73"/>
        <v/>
      </c>
      <c r="AL571" t="str">
        <f t="shared" si="74"/>
        <v/>
      </c>
    </row>
    <row r="572" spans="22:38">
      <c r="V572" s="14"/>
      <c r="AF572" s="14" t="str">
        <f t="shared" si="68"/>
        <v/>
      </c>
      <c r="AG572" t="str">
        <f t="shared" si="69"/>
        <v/>
      </c>
      <c r="AH572" t="str">
        <f t="shared" si="70"/>
        <v/>
      </c>
      <c r="AI572" t="str">
        <f t="shared" si="71"/>
        <v/>
      </c>
      <c r="AJ572" t="str">
        <f t="shared" si="72"/>
        <v/>
      </c>
      <c r="AK572" t="str">
        <f t="shared" si="73"/>
        <v/>
      </c>
      <c r="AL572" t="str">
        <f t="shared" si="74"/>
        <v/>
      </c>
    </row>
    <row r="573" spans="22:38">
      <c r="V573" s="14"/>
      <c r="AF573" s="14" t="str">
        <f t="shared" si="68"/>
        <v/>
      </c>
      <c r="AG573" t="str">
        <f t="shared" si="69"/>
        <v/>
      </c>
      <c r="AH573" t="str">
        <f t="shared" si="70"/>
        <v/>
      </c>
      <c r="AI573" t="str">
        <f t="shared" si="71"/>
        <v/>
      </c>
      <c r="AJ573" t="str">
        <f t="shared" si="72"/>
        <v/>
      </c>
      <c r="AK573" t="str">
        <f t="shared" si="73"/>
        <v/>
      </c>
      <c r="AL573" t="str">
        <f t="shared" si="74"/>
        <v/>
      </c>
    </row>
    <row r="574" spans="22:38">
      <c r="V574" s="14"/>
      <c r="AF574" s="14" t="str">
        <f t="shared" si="68"/>
        <v/>
      </c>
      <c r="AG574" t="str">
        <f t="shared" si="69"/>
        <v/>
      </c>
      <c r="AH574" t="str">
        <f t="shared" si="70"/>
        <v/>
      </c>
      <c r="AI574" t="str">
        <f t="shared" si="71"/>
        <v/>
      </c>
      <c r="AJ574" t="str">
        <f t="shared" si="72"/>
        <v/>
      </c>
      <c r="AK574" t="str">
        <f t="shared" si="73"/>
        <v/>
      </c>
      <c r="AL574" t="str">
        <f t="shared" si="74"/>
        <v/>
      </c>
    </row>
    <row r="575" spans="22:38">
      <c r="V575" s="14"/>
      <c r="AF575" s="14" t="str">
        <f t="shared" si="68"/>
        <v/>
      </c>
      <c r="AG575" t="str">
        <f t="shared" si="69"/>
        <v/>
      </c>
      <c r="AH575" t="str">
        <f t="shared" si="70"/>
        <v/>
      </c>
      <c r="AI575" t="str">
        <f t="shared" si="71"/>
        <v/>
      </c>
      <c r="AJ575" t="str">
        <f t="shared" si="72"/>
        <v/>
      </c>
      <c r="AK575" t="str">
        <f t="shared" si="73"/>
        <v/>
      </c>
      <c r="AL575" t="str">
        <f t="shared" si="74"/>
        <v/>
      </c>
    </row>
    <row r="576" spans="22:38">
      <c r="V576" s="14"/>
      <c r="AF576" s="14" t="str">
        <f t="shared" si="68"/>
        <v/>
      </c>
      <c r="AG576" t="str">
        <f t="shared" si="69"/>
        <v/>
      </c>
      <c r="AH576" t="str">
        <f t="shared" si="70"/>
        <v/>
      </c>
      <c r="AI576" t="str">
        <f t="shared" si="71"/>
        <v/>
      </c>
      <c r="AJ576" t="str">
        <f t="shared" si="72"/>
        <v/>
      </c>
      <c r="AK576" t="str">
        <f t="shared" si="73"/>
        <v/>
      </c>
      <c r="AL576" t="str">
        <f t="shared" si="74"/>
        <v/>
      </c>
    </row>
    <row r="577" spans="22:38">
      <c r="V577" s="14"/>
      <c r="AF577" s="14" t="str">
        <f t="shared" si="68"/>
        <v/>
      </c>
      <c r="AG577" t="str">
        <f t="shared" si="69"/>
        <v/>
      </c>
      <c r="AH577" t="str">
        <f t="shared" si="70"/>
        <v/>
      </c>
      <c r="AI577" t="str">
        <f t="shared" si="71"/>
        <v/>
      </c>
      <c r="AJ577" t="str">
        <f t="shared" si="72"/>
        <v/>
      </c>
      <c r="AK577" t="str">
        <f t="shared" si="73"/>
        <v/>
      </c>
      <c r="AL577" t="str">
        <f t="shared" si="74"/>
        <v/>
      </c>
    </row>
    <row r="578" spans="22:38">
      <c r="V578" s="14"/>
      <c r="AF578" s="14" t="str">
        <f t="shared" si="68"/>
        <v/>
      </c>
      <c r="AG578" t="str">
        <f t="shared" si="69"/>
        <v/>
      </c>
      <c r="AH578" t="str">
        <f t="shared" si="70"/>
        <v/>
      </c>
      <c r="AI578" t="str">
        <f t="shared" si="71"/>
        <v/>
      </c>
      <c r="AJ578" t="str">
        <f t="shared" si="72"/>
        <v/>
      </c>
      <c r="AK578" t="str">
        <f t="shared" si="73"/>
        <v/>
      </c>
      <c r="AL578" t="str">
        <f t="shared" si="74"/>
        <v/>
      </c>
    </row>
    <row r="579" spans="22:38">
      <c r="V579" s="14"/>
      <c r="AF579" s="14" t="str">
        <f t="shared" si="68"/>
        <v/>
      </c>
      <c r="AG579" t="str">
        <f t="shared" si="69"/>
        <v/>
      </c>
      <c r="AH579" t="str">
        <f t="shared" si="70"/>
        <v/>
      </c>
      <c r="AI579" t="str">
        <f t="shared" si="71"/>
        <v/>
      </c>
      <c r="AJ579" t="str">
        <f t="shared" si="72"/>
        <v/>
      </c>
      <c r="AK579" t="str">
        <f t="shared" si="73"/>
        <v/>
      </c>
      <c r="AL579" t="str">
        <f t="shared" si="74"/>
        <v/>
      </c>
    </row>
    <row r="580" spans="22:38">
      <c r="V580" s="14"/>
      <c r="AF580" s="14" t="str">
        <f t="shared" ref="AF580:AF600" si="75">IF($V580="", "", $V580)</f>
        <v/>
      </c>
      <c r="AG580" t="str">
        <f t="shared" ref="AG580:AG600" si="76">IF($X580&lt;0, "NA", IF(ISERROR($W580/$X580), "", $W580/$X580))</f>
        <v/>
      </c>
      <c r="AH580" t="str">
        <f t="shared" ref="AH580:AH600" si="77">IF($Y580&lt;0, "NA", IF(ISERROR($W580/$Y580), "", $W580/$Y580))</f>
        <v/>
      </c>
      <c r="AI580" t="str">
        <f t="shared" ref="AI580:AI600" si="78">IF($Z580&lt;0, "NA", IF(ISERROR($W580/$Z580), "", $W580/$Z580))</f>
        <v/>
      </c>
      <c r="AJ580" t="str">
        <f t="shared" ref="AJ580:AJ600" si="79">IF($AB580&lt;0, "NA", IF(ISERROR($AA580/$AB580), "", $AA580/$AB580))</f>
        <v/>
      </c>
      <c r="AK580" t="str">
        <f t="shared" ref="AK580:AK600" si="80">IF($AC580&lt;0, "NA", IF(ISERROR($AA580/$AC580), "", $AA580/$AC580))</f>
        <v/>
      </c>
      <c r="AL580" t="str">
        <f t="shared" ref="AL580:AL600" si="81">IF($AD580&lt;0, "NA", IF(ISERROR($AA580/$AD580), "", $AA580/$AD580))</f>
        <v/>
      </c>
    </row>
    <row r="581" spans="22:38">
      <c r="V581" s="14"/>
      <c r="AF581" s="14" t="str">
        <f t="shared" si="75"/>
        <v/>
      </c>
      <c r="AG581" t="str">
        <f t="shared" si="76"/>
        <v/>
      </c>
      <c r="AH581" t="str">
        <f t="shared" si="77"/>
        <v/>
      </c>
      <c r="AI581" t="str">
        <f t="shared" si="78"/>
        <v/>
      </c>
      <c r="AJ581" t="str">
        <f t="shared" si="79"/>
        <v/>
      </c>
      <c r="AK581" t="str">
        <f t="shared" si="80"/>
        <v/>
      </c>
      <c r="AL581" t="str">
        <f t="shared" si="81"/>
        <v/>
      </c>
    </row>
    <row r="582" spans="22:38">
      <c r="V582" s="14"/>
      <c r="AF582" s="14" t="str">
        <f t="shared" si="75"/>
        <v/>
      </c>
      <c r="AG582" t="str">
        <f t="shared" si="76"/>
        <v/>
      </c>
      <c r="AH582" t="str">
        <f t="shared" si="77"/>
        <v/>
      </c>
      <c r="AI582" t="str">
        <f t="shared" si="78"/>
        <v/>
      </c>
      <c r="AJ582" t="str">
        <f t="shared" si="79"/>
        <v/>
      </c>
      <c r="AK582" t="str">
        <f t="shared" si="80"/>
        <v/>
      </c>
      <c r="AL582" t="str">
        <f t="shared" si="81"/>
        <v/>
      </c>
    </row>
    <row r="583" spans="22:38">
      <c r="V583" s="14"/>
      <c r="AF583" s="14" t="str">
        <f t="shared" si="75"/>
        <v/>
      </c>
      <c r="AG583" t="str">
        <f t="shared" si="76"/>
        <v/>
      </c>
      <c r="AH583" t="str">
        <f t="shared" si="77"/>
        <v/>
      </c>
      <c r="AI583" t="str">
        <f t="shared" si="78"/>
        <v/>
      </c>
      <c r="AJ583" t="str">
        <f t="shared" si="79"/>
        <v/>
      </c>
      <c r="AK583" t="str">
        <f t="shared" si="80"/>
        <v/>
      </c>
      <c r="AL583" t="str">
        <f t="shared" si="81"/>
        <v/>
      </c>
    </row>
    <row r="584" spans="22:38">
      <c r="V584" s="14"/>
      <c r="AF584" s="14" t="str">
        <f t="shared" si="75"/>
        <v/>
      </c>
      <c r="AG584" t="str">
        <f t="shared" si="76"/>
        <v/>
      </c>
      <c r="AH584" t="str">
        <f t="shared" si="77"/>
        <v/>
      </c>
      <c r="AI584" t="str">
        <f t="shared" si="78"/>
        <v/>
      </c>
      <c r="AJ584" t="str">
        <f t="shared" si="79"/>
        <v/>
      </c>
      <c r="AK584" t="str">
        <f t="shared" si="80"/>
        <v/>
      </c>
      <c r="AL584" t="str">
        <f t="shared" si="81"/>
        <v/>
      </c>
    </row>
    <row r="585" spans="22:38">
      <c r="V585" s="14"/>
      <c r="AF585" s="14" t="str">
        <f t="shared" si="75"/>
        <v/>
      </c>
      <c r="AG585" t="str">
        <f t="shared" si="76"/>
        <v/>
      </c>
      <c r="AH585" t="str">
        <f t="shared" si="77"/>
        <v/>
      </c>
      <c r="AI585" t="str">
        <f t="shared" si="78"/>
        <v/>
      </c>
      <c r="AJ585" t="str">
        <f t="shared" si="79"/>
        <v/>
      </c>
      <c r="AK585" t="str">
        <f t="shared" si="80"/>
        <v/>
      </c>
      <c r="AL585" t="str">
        <f t="shared" si="81"/>
        <v/>
      </c>
    </row>
    <row r="586" spans="22:38">
      <c r="V586" s="14"/>
      <c r="AF586" s="14" t="str">
        <f t="shared" si="75"/>
        <v/>
      </c>
      <c r="AG586" t="str">
        <f t="shared" si="76"/>
        <v/>
      </c>
      <c r="AH586" t="str">
        <f t="shared" si="77"/>
        <v/>
      </c>
      <c r="AI586" t="str">
        <f t="shared" si="78"/>
        <v/>
      </c>
      <c r="AJ586" t="str">
        <f t="shared" si="79"/>
        <v/>
      </c>
      <c r="AK586" t="str">
        <f t="shared" si="80"/>
        <v/>
      </c>
      <c r="AL586" t="str">
        <f t="shared" si="81"/>
        <v/>
      </c>
    </row>
    <row r="587" spans="22:38">
      <c r="V587" s="14"/>
      <c r="AF587" s="14" t="str">
        <f t="shared" si="75"/>
        <v/>
      </c>
      <c r="AG587" t="str">
        <f t="shared" si="76"/>
        <v/>
      </c>
      <c r="AH587" t="str">
        <f t="shared" si="77"/>
        <v/>
      </c>
      <c r="AI587" t="str">
        <f t="shared" si="78"/>
        <v/>
      </c>
      <c r="AJ587" t="str">
        <f t="shared" si="79"/>
        <v/>
      </c>
      <c r="AK587" t="str">
        <f t="shared" si="80"/>
        <v/>
      </c>
      <c r="AL587" t="str">
        <f t="shared" si="81"/>
        <v/>
      </c>
    </row>
    <row r="588" spans="22:38">
      <c r="V588" s="14"/>
      <c r="AF588" s="14" t="str">
        <f t="shared" si="75"/>
        <v/>
      </c>
      <c r="AG588" t="str">
        <f t="shared" si="76"/>
        <v/>
      </c>
      <c r="AH588" t="str">
        <f t="shared" si="77"/>
        <v/>
      </c>
      <c r="AI588" t="str">
        <f t="shared" si="78"/>
        <v/>
      </c>
      <c r="AJ588" t="str">
        <f t="shared" si="79"/>
        <v/>
      </c>
      <c r="AK588" t="str">
        <f t="shared" si="80"/>
        <v/>
      </c>
      <c r="AL588" t="str">
        <f t="shared" si="81"/>
        <v/>
      </c>
    </row>
    <row r="589" spans="22:38">
      <c r="V589" s="14"/>
      <c r="AF589" s="14" t="str">
        <f t="shared" si="75"/>
        <v/>
      </c>
      <c r="AG589" t="str">
        <f t="shared" si="76"/>
        <v/>
      </c>
      <c r="AH589" t="str">
        <f t="shared" si="77"/>
        <v/>
      </c>
      <c r="AI589" t="str">
        <f t="shared" si="78"/>
        <v/>
      </c>
      <c r="AJ589" t="str">
        <f t="shared" si="79"/>
        <v/>
      </c>
      <c r="AK589" t="str">
        <f t="shared" si="80"/>
        <v/>
      </c>
      <c r="AL589" t="str">
        <f t="shared" si="81"/>
        <v/>
      </c>
    </row>
    <row r="590" spans="22:38">
      <c r="V590" s="14"/>
      <c r="AF590" s="14" t="str">
        <f t="shared" si="75"/>
        <v/>
      </c>
      <c r="AG590" t="str">
        <f t="shared" si="76"/>
        <v/>
      </c>
      <c r="AH590" t="str">
        <f t="shared" si="77"/>
        <v/>
      </c>
      <c r="AI590" t="str">
        <f t="shared" si="78"/>
        <v/>
      </c>
      <c r="AJ590" t="str">
        <f t="shared" si="79"/>
        <v/>
      </c>
      <c r="AK590" t="str">
        <f t="shared" si="80"/>
        <v/>
      </c>
      <c r="AL590" t="str">
        <f t="shared" si="81"/>
        <v/>
      </c>
    </row>
    <row r="591" spans="22:38">
      <c r="V591" s="14"/>
      <c r="AF591" s="14" t="str">
        <f t="shared" si="75"/>
        <v/>
      </c>
      <c r="AG591" t="str">
        <f t="shared" si="76"/>
        <v/>
      </c>
      <c r="AH591" t="str">
        <f t="shared" si="77"/>
        <v/>
      </c>
      <c r="AI591" t="str">
        <f t="shared" si="78"/>
        <v/>
      </c>
      <c r="AJ591" t="str">
        <f t="shared" si="79"/>
        <v/>
      </c>
      <c r="AK591" t="str">
        <f t="shared" si="80"/>
        <v/>
      </c>
      <c r="AL591" t="str">
        <f t="shared" si="81"/>
        <v/>
      </c>
    </row>
    <row r="592" spans="22:38">
      <c r="V592" s="14"/>
      <c r="AF592" s="14" t="str">
        <f t="shared" si="75"/>
        <v/>
      </c>
      <c r="AG592" t="str">
        <f t="shared" si="76"/>
        <v/>
      </c>
      <c r="AH592" t="str">
        <f t="shared" si="77"/>
        <v/>
      </c>
      <c r="AI592" t="str">
        <f t="shared" si="78"/>
        <v/>
      </c>
      <c r="AJ592" t="str">
        <f t="shared" si="79"/>
        <v/>
      </c>
      <c r="AK592" t="str">
        <f t="shared" si="80"/>
        <v/>
      </c>
      <c r="AL592" t="str">
        <f t="shared" si="81"/>
        <v/>
      </c>
    </row>
    <row r="593" spans="22:38">
      <c r="V593" s="14"/>
      <c r="AF593" s="14" t="str">
        <f t="shared" si="75"/>
        <v/>
      </c>
      <c r="AG593" t="str">
        <f t="shared" si="76"/>
        <v/>
      </c>
      <c r="AH593" t="str">
        <f t="shared" si="77"/>
        <v/>
      </c>
      <c r="AI593" t="str">
        <f t="shared" si="78"/>
        <v/>
      </c>
      <c r="AJ593" t="str">
        <f t="shared" si="79"/>
        <v/>
      </c>
      <c r="AK593" t="str">
        <f t="shared" si="80"/>
        <v/>
      </c>
      <c r="AL593" t="str">
        <f t="shared" si="81"/>
        <v/>
      </c>
    </row>
    <row r="594" spans="22:38">
      <c r="V594" s="14"/>
      <c r="AF594" s="14" t="str">
        <f t="shared" si="75"/>
        <v/>
      </c>
      <c r="AG594" t="str">
        <f t="shared" si="76"/>
        <v/>
      </c>
      <c r="AH594" t="str">
        <f t="shared" si="77"/>
        <v/>
      </c>
      <c r="AI594" t="str">
        <f t="shared" si="78"/>
        <v/>
      </c>
      <c r="AJ594" t="str">
        <f t="shared" si="79"/>
        <v/>
      </c>
      <c r="AK594" t="str">
        <f t="shared" si="80"/>
        <v/>
      </c>
      <c r="AL594" t="str">
        <f t="shared" si="81"/>
        <v/>
      </c>
    </row>
    <row r="595" spans="22:38">
      <c r="V595" s="14"/>
      <c r="AF595" s="14" t="str">
        <f t="shared" si="75"/>
        <v/>
      </c>
      <c r="AG595" t="str">
        <f t="shared" si="76"/>
        <v/>
      </c>
      <c r="AH595" t="str">
        <f t="shared" si="77"/>
        <v/>
      </c>
      <c r="AI595" t="str">
        <f t="shared" si="78"/>
        <v/>
      </c>
      <c r="AJ595" t="str">
        <f t="shared" si="79"/>
        <v/>
      </c>
      <c r="AK595" t="str">
        <f t="shared" si="80"/>
        <v/>
      </c>
      <c r="AL595" t="str">
        <f t="shared" si="81"/>
        <v/>
      </c>
    </row>
    <row r="596" spans="22:38">
      <c r="V596" s="14"/>
      <c r="AF596" s="14" t="str">
        <f t="shared" si="75"/>
        <v/>
      </c>
      <c r="AG596" t="str">
        <f t="shared" si="76"/>
        <v/>
      </c>
      <c r="AH596" t="str">
        <f t="shared" si="77"/>
        <v/>
      </c>
      <c r="AI596" t="str">
        <f t="shared" si="78"/>
        <v/>
      </c>
      <c r="AJ596" t="str">
        <f t="shared" si="79"/>
        <v/>
      </c>
      <c r="AK596" t="str">
        <f t="shared" si="80"/>
        <v/>
      </c>
      <c r="AL596" t="str">
        <f t="shared" si="81"/>
        <v/>
      </c>
    </row>
    <row r="597" spans="22:38">
      <c r="V597" s="14"/>
      <c r="AF597" s="14" t="str">
        <f t="shared" si="75"/>
        <v/>
      </c>
      <c r="AG597" t="str">
        <f t="shared" si="76"/>
        <v/>
      </c>
      <c r="AH597" t="str">
        <f t="shared" si="77"/>
        <v/>
      </c>
      <c r="AI597" t="str">
        <f t="shared" si="78"/>
        <v/>
      </c>
      <c r="AJ597" t="str">
        <f t="shared" si="79"/>
        <v/>
      </c>
      <c r="AK597" t="str">
        <f t="shared" si="80"/>
        <v/>
      </c>
      <c r="AL597" t="str">
        <f t="shared" si="81"/>
        <v/>
      </c>
    </row>
    <row r="598" spans="22:38">
      <c r="V598" s="14"/>
      <c r="AF598" s="14" t="str">
        <f t="shared" si="75"/>
        <v/>
      </c>
      <c r="AG598" t="str">
        <f t="shared" si="76"/>
        <v/>
      </c>
      <c r="AH598" t="str">
        <f t="shared" si="77"/>
        <v/>
      </c>
      <c r="AI598" t="str">
        <f t="shared" si="78"/>
        <v/>
      </c>
      <c r="AJ598" t="str">
        <f t="shared" si="79"/>
        <v/>
      </c>
      <c r="AK598" t="str">
        <f t="shared" si="80"/>
        <v/>
      </c>
      <c r="AL598" t="str">
        <f t="shared" si="81"/>
        <v/>
      </c>
    </row>
    <row r="599" spans="22:38">
      <c r="V599" s="14"/>
      <c r="AF599" s="14" t="str">
        <f t="shared" si="75"/>
        <v/>
      </c>
      <c r="AG599" t="str">
        <f t="shared" si="76"/>
        <v/>
      </c>
      <c r="AH599" t="str">
        <f t="shared" si="77"/>
        <v/>
      </c>
      <c r="AI599" t="str">
        <f t="shared" si="78"/>
        <v/>
      </c>
      <c r="AJ599" t="str">
        <f t="shared" si="79"/>
        <v/>
      </c>
      <c r="AK599" t="str">
        <f t="shared" si="80"/>
        <v/>
      </c>
      <c r="AL599" t="str">
        <f t="shared" si="81"/>
        <v/>
      </c>
    </row>
    <row r="600" spans="22:38">
      <c r="V600" s="14"/>
      <c r="AF600" s="14" t="str">
        <f t="shared" si="75"/>
        <v/>
      </c>
      <c r="AG600" t="str">
        <f t="shared" si="76"/>
        <v/>
      </c>
      <c r="AH600" t="str">
        <f t="shared" si="77"/>
        <v/>
      </c>
      <c r="AI600" t="str">
        <f t="shared" si="78"/>
        <v/>
      </c>
      <c r="AJ600" t="str">
        <f t="shared" si="79"/>
        <v/>
      </c>
      <c r="AK600" t="str">
        <f t="shared" si="80"/>
        <v/>
      </c>
      <c r="AL600" t="str">
        <f t="shared" si="81"/>
        <v/>
      </c>
    </row>
    <row r="601" spans="22:38">
      <c r="V601" s="14"/>
    </row>
    <row r="602" spans="22:38">
      <c r="V602" s="14"/>
    </row>
    <row r="603" spans="22:38">
      <c r="V603" s="14"/>
    </row>
    <row r="604" spans="22:38">
      <c r="V604" s="14"/>
    </row>
    <row r="605" spans="22:38">
      <c r="V605" s="14"/>
    </row>
    <row r="606" spans="22:38">
      <c r="V606" s="14"/>
    </row>
    <row r="607" spans="22:38">
      <c r="V607" s="14"/>
    </row>
    <row r="608" spans="22:38">
      <c r="V608" s="14"/>
    </row>
    <row r="609" spans="22:22">
      <c r="V609" s="14"/>
    </row>
    <row r="610" spans="22:22">
      <c r="V610" s="14"/>
    </row>
    <row r="611" spans="22:22">
      <c r="V611" s="14"/>
    </row>
    <row r="612" spans="22:22">
      <c r="V612" s="14"/>
    </row>
    <row r="613" spans="22:22">
      <c r="V613" s="14"/>
    </row>
    <row r="614" spans="22:22">
      <c r="V614" s="14"/>
    </row>
    <row r="615" spans="22:22">
      <c r="V615" s="14"/>
    </row>
    <row r="616" spans="22:22">
      <c r="V616" s="14"/>
    </row>
    <row r="617" spans="22:22">
      <c r="V617" s="14"/>
    </row>
    <row r="618" spans="22:22">
      <c r="V618" s="14"/>
    </row>
    <row r="619" spans="22:22">
      <c r="V619" s="14"/>
    </row>
    <row r="620" spans="22:22">
      <c r="V620" s="14"/>
    </row>
    <row r="621" spans="22:22">
      <c r="V621" s="14"/>
    </row>
    <row r="622" spans="22:22">
      <c r="V622" s="14"/>
    </row>
    <row r="623" spans="22:22">
      <c r="V623" s="14"/>
    </row>
    <row r="624" spans="22:22">
      <c r="V624" s="14"/>
    </row>
    <row r="625" spans="22:22">
      <c r="V625" s="14"/>
    </row>
    <row r="626" spans="22:22">
      <c r="V626" s="14"/>
    </row>
    <row r="627" spans="22:22">
      <c r="V627" s="14"/>
    </row>
    <row r="628" spans="22:22">
      <c r="V628" s="14"/>
    </row>
    <row r="629" spans="22:22">
      <c r="V629" s="14"/>
    </row>
    <row r="630" spans="22:22">
      <c r="V630" s="14"/>
    </row>
    <row r="631" spans="22:22">
      <c r="V631" s="14"/>
    </row>
    <row r="632" spans="22:22">
      <c r="V632" s="14"/>
    </row>
    <row r="633" spans="22:22">
      <c r="V633" s="14"/>
    </row>
    <row r="634" spans="22:22">
      <c r="V634" s="14"/>
    </row>
    <row r="635" spans="22:22">
      <c r="V635" s="14"/>
    </row>
    <row r="636" spans="22:22">
      <c r="V636" s="14"/>
    </row>
    <row r="637" spans="22:22">
      <c r="V637" s="14"/>
    </row>
    <row r="638" spans="22:22">
      <c r="V638" s="14"/>
    </row>
    <row r="639" spans="22:22">
      <c r="V639" s="14"/>
    </row>
    <row r="640" spans="22:22">
      <c r="V640" s="14"/>
    </row>
    <row r="641" spans="22:22">
      <c r="V641" s="14"/>
    </row>
    <row r="642" spans="22:22">
      <c r="V642" s="14"/>
    </row>
    <row r="643" spans="22:22">
      <c r="V643" s="14"/>
    </row>
    <row r="644" spans="22:22">
      <c r="V644" s="14"/>
    </row>
    <row r="645" spans="22:22">
      <c r="V645" s="14"/>
    </row>
    <row r="646" spans="22:22">
      <c r="V646" s="14"/>
    </row>
    <row r="647" spans="22:22">
      <c r="V647" s="14"/>
    </row>
    <row r="648" spans="22:22">
      <c r="V648" s="14"/>
    </row>
    <row r="649" spans="22:22">
      <c r="V649" s="14"/>
    </row>
    <row r="650" spans="22:22">
      <c r="V650" s="14"/>
    </row>
    <row r="651" spans="22:22">
      <c r="V651" s="14"/>
    </row>
    <row r="652" spans="22:22">
      <c r="V652" s="14"/>
    </row>
    <row r="653" spans="22:22">
      <c r="V653" s="14"/>
    </row>
    <row r="654" spans="22:22">
      <c r="V654" s="14"/>
    </row>
    <row r="655" spans="22:22">
      <c r="V655" s="14"/>
    </row>
    <row r="656" spans="22:22">
      <c r="V656" s="14"/>
    </row>
    <row r="657" spans="22:22">
      <c r="V657" s="14"/>
    </row>
    <row r="658" spans="22:22">
      <c r="V658" s="14"/>
    </row>
    <row r="659" spans="22:22">
      <c r="V659" s="14"/>
    </row>
    <row r="660" spans="22:22">
      <c r="V660" s="14"/>
    </row>
    <row r="661" spans="22:22">
      <c r="V661" s="14"/>
    </row>
    <row r="662" spans="22:22">
      <c r="V662" s="14"/>
    </row>
    <row r="663" spans="22:22">
      <c r="V663" s="14"/>
    </row>
    <row r="664" spans="22:22">
      <c r="V664" s="14"/>
    </row>
    <row r="665" spans="22:22">
      <c r="V665" s="14"/>
    </row>
    <row r="666" spans="22:22">
      <c r="V666" s="14"/>
    </row>
    <row r="667" spans="22:22">
      <c r="V667" s="14"/>
    </row>
    <row r="668" spans="22:22">
      <c r="V668" s="14"/>
    </row>
    <row r="669" spans="22:22">
      <c r="V669" s="14"/>
    </row>
    <row r="670" spans="22:22">
      <c r="V670" s="14"/>
    </row>
    <row r="671" spans="22:22">
      <c r="V671" s="14"/>
    </row>
    <row r="672" spans="22:22">
      <c r="V672" s="14"/>
    </row>
    <row r="673" spans="22:22">
      <c r="V673" s="14"/>
    </row>
    <row r="674" spans="22:22">
      <c r="V674" s="14"/>
    </row>
    <row r="675" spans="22:22">
      <c r="V675" s="14"/>
    </row>
    <row r="676" spans="22:22">
      <c r="V676" s="14"/>
    </row>
    <row r="677" spans="22:22">
      <c r="V677" s="14"/>
    </row>
    <row r="678" spans="22:22">
      <c r="V678" s="14"/>
    </row>
    <row r="679" spans="22:22">
      <c r="V679" s="14"/>
    </row>
    <row r="680" spans="22:22">
      <c r="V680" s="14"/>
    </row>
  </sheetData>
  <phoneticPr fontId="14" type="noConversion"/>
  <pageMargins left="0.75" right="0.75" top="1" bottom="1" header="0.5" footer="0.5"/>
  <pageSetup orientation="portrait" r:id="rId1"/>
  <headerFooter alignWithMargins="0"/>
  <ignoredErrors>
    <ignoredError sqref="H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19"/>
  <sheetViews>
    <sheetView tabSelected="1" workbookViewId="0">
      <selection activeCell="D11" sqref="D11"/>
    </sheetView>
  </sheetViews>
  <sheetFormatPr baseColWidth="10" defaultColWidth="8.83203125" defaultRowHeight="15"/>
  <cols>
    <col min="1" max="1" width="10.6640625" bestFit="1" customWidth="1"/>
  </cols>
  <sheetData>
    <row r="1" spans="1:2">
      <c r="A1" t="s">
        <v>393</v>
      </c>
      <c r="B1" t="s">
        <v>648</v>
      </c>
    </row>
    <row r="2" spans="1:2">
      <c r="A2" s="14">
        <v>34702</v>
      </c>
      <c r="B2">
        <v>227.471</v>
      </c>
    </row>
    <row r="3" spans="1:2">
      <c r="A3" s="14">
        <v>34703</v>
      </c>
      <c r="B3">
        <v>227.84299999999999</v>
      </c>
    </row>
    <row r="4" spans="1:2">
      <c r="A4" s="14">
        <v>34704</v>
      </c>
      <c r="B4">
        <v>228.3</v>
      </c>
    </row>
    <row r="5" spans="1:2">
      <c r="A5" s="14">
        <v>34705</v>
      </c>
      <c r="B5">
        <v>227.83600000000001</v>
      </c>
    </row>
    <row r="6" spans="1:2">
      <c r="A6" s="14">
        <v>34708</v>
      </c>
      <c r="B6">
        <v>227.96100000000001</v>
      </c>
    </row>
    <row r="7" spans="1:2">
      <c r="A7" s="14">
        <v>34709</v>
      </c>
      <c r="B7">
        <v>228.215</v>
      </c>
    </row>
    <row r="8" spans="1:2">
      <c r="A8" s="14">
        <v>34710</v>
      </c>
      <c r="B8">
        <v>228.274</v>
      </c>
    </row>
    <row r="9" spans="1:2">
      <c r="A9" s="14">
        <v>34711</v>
      </c>
      <c r="B9">
        <v>228.15600000000001</v>
      </c>
    </row>
    <row r="10" spans="1:2">
      <c r="A10" s="14">
        <v>34712</v>
      </c>
      <c r="B10">
        <v>228.529</v>
      </c>
    </row>
    <row r="11" spans="1:2">
      <c r="A11" s="14">
        <v>34715</v>
      </c>
      <c r="B11">
        <v>228.91200000000001</v>
      </c>
    </row>
    <row r="12" spans="1:2">
      <c r="A12" s="14">
        <v>34716</v>
      </c>
      <c r="B12">
        <v>228.977</v>
      </c>
    </row>
    <row r="13" spans="1:2">
      <c r="A13" s="14">
        <v>34717</v>
      </c>
      <c r="B13">
        <v>229.15700000000001</v>
      </c>
    </row>
    <row r="14" spans="1:2">
      <c r="A14" s="14">
        <v>34718</v>
      </c>
      <c r="B14">
        <v>229.19800000000001</v>
      </c>
    </row>
    <row r="15" spans="1:2">
      <c r="A15" s="14">
        <v>34719</v>
      </c>
      <c r="B15">
        <v>228.99600000000001</v>
      </c>
    </row>
    <row r="16" spans="1:2">
      <c r="A16" s="14">
        <v>34722</v>
      </c>
      <c r="B16">
        <v>228.96299999999999</v>
      </c>
    </row>
    <row r="17" spans="1:2">
      <c r="A17" s="14">
        <v>34723</v>
      </c>
      <c r="B17">
        <v>229.00899999999999</v>
      </c>
    </row>
    <row r="18" spans="1:2">
      <c r="A18" s="14">
        <v>34724</v>
      </c>
      <c r="B18">
        <v>229.20699999999999</v>
      </c>
    </row>
    <row r="19" spans="1:2">
      <c r="A19" s="14">
        <v>34725</v>
      </c>
      <c r="B19">
        <v>229.58799999999999</v>
      </c>
    </row>
    <row r="20" spans="1:2">
      <c r="A20" s="14">
        <v>34726</v>
      </c>
      <c r="B20">
        <v>230.05099999999999</v>
      </c>
    </row>
    <row r="21" spans="1:2">
      <c r="A21" s="14">
        <v>34729</v>
      </c>
      <c r="B21">
        <v>230.41800000000001</v>
      </c>
    </row>
    <row r="22" spans="1:2">
      <c r="A22" s="14">
        <v>34730</v>
      </c>
      <c r="B22">
        <v>230.59299999999999</v>
      </c>
    </row>
    <row r="23" spans="1:2">
      <c r="A23" s="14">
        <v>34731</v>
      </c>
      <c r="B23">
        <v>230.72200000000001</v>
      </c>
    </row>
    <row r="24" spans="1:2">
      <c r="A24" s="14">
        <v>34732</v>
      </c>
      <c r="B24">
        <v>230.71899999999999</v>
      </c>
    </row>
    <row r="25" spans="1:2">
      <c r="A25" s="14">
        <v>34733</v>
      </c>
      <c r="B25">
        <v>231.785</v>
      </c>
    </row>
    <row r="26" spans="1:2">
      <c r="A26" s="14">
        <v>34736</v>
      </c>
      <c r="B26">
        <v>232.22200000000001</v>
      </c>
    </row>
    <row r="27" spans="1:2">
      <c r="A27" s="14">
        <v>34737</v>
      </c>
      <c r="B27">
        <v>232.57300000000001</v>
      </c>
    </row>
    <row r="28" spans="1:2">
      <c r="A28" s="14">
        <v>34738</v>
      </c>
      <c r="B28">
        <v>232.99799999999999</v>
      </c>
    </row>
    <row r="29" spans="1:2">
      <c r="A29" s="14">
        <v>34739</v>
      </c>
      <c r="B29">
        <v>233.11500000000001</v>
      </c>
    </row>
    <row r="30" spans="1:2">
      <c r="A30" s="14">
        <v>34740</v>
      </c>
      <c r="B30">
        <v>233.07599999999999</v>
      </c>
    </row>
    <row r="31" spans="1:2">
      <c r="A31" s="14">
        <v>34743</v>
      </c>
      <c r="B31">
        <v>233.471</v>
      </c>
    </row>
    <row r="32" spans="1:2">
      <c r="A32" s="14">
        <v>34744</v>
      </c>
      <c r="B32">
        <v>234.089</v>
      </c>
    </row>
    <row r="33" spans="1:2">
      <c r="A33" s="14">
        <v>34745</v>
      </c>
      <c r="B33">
        <v>235.03200000000001</v>
      </c>
    </row>
    <row r="34" spans="1:2">
      <c r="A34" s="14">
        <v>34746</v>
      </c>
      <c r="B34">
        <v>235.316</v>
      </c>
    </row>
    <row r="35" spans="1:2">
      <c r="A35" s="14">
        <v>34747</v>
      </c>
      <c r="B35">
        <v>235.47</v>
      </c>
    </row>
    <row r="36" spans="1:2">
      <c r="A36" s="14">
        <v>34751</v>
      </c>
      <c r="B36">
        <v>235.75200000000001</v>
      </c>
    </row>
    <row r="37" spans="1:2">
      <c r="A37" s="14">
        <v>34752</v>
      </c>
      <c r="B37">
        <v>236.245</v>
      </c>
    </row>
    <row r="38" spans="1:2">
      <c r="A38" s="14">
        <v>34753</v>
      </c>
      <c r="B38">
        <v>236.71100000000001</v>
      </c>
    </row>
    <row r="39" spans="1:2">
      <c r="A39" s="14">
        <v>34754</v>
      </c>
      <c r="B39">
        <v>236.869</v>
      </c>
    </row>
    <row r="40" spans="1:2">
      <c r="A40" s="14">
        <v>34757</v>
      </c>
      <c r="B40">
        <v>237.678</v>
      </c>
    </row>
    <row r="41" spans="1:2">
      <c r="A41" s="14">
        <v>34758</v>
      </c>
      <c r="B41">
        <v>237.98400000000001</v>
      </c>
    </row>
    <row r="42" spans="1:2">
      <c r="A42" s="14">
        <v>34759</v>
      </c>
      <c r="B42">
        <v>238.52199999999999</v>
      </c>
    </row>
    <row r="43" spans="1:2">
      <c r="A43" s="14">
        <v>34760</v>
      </c>
      <c r="B43">
        <v>238.59</v>
      </c>
    </row>
    <row r="44" spans="1:2">
      <c r="A44" s="14">
        <v>34761</v>
      </c>
      <c r="B44">
        <v>238.22499999999999</v>
      </c>
    </row>
    <row r="45" spans="1:2">
      <c r="A45" s="14">
        <v>34764</v>
      </c>
      <c r="B45">
        <v>237.64599999999999</v>
      </c>
    </row>
    <row r="46" spans="1:2">
      <c r="A46" s="14">
        <v>34765</v>
      </c>
      <c r="B46">
        <v>237.28399999999999</v>
      </c>
    </row>
    <row r="47" spans="1:2">
      <c r="A47" s="14">
        <v>34766</v>
      </c>
      <c r="B47">
        <v>237.715</v>
      </c>
    </row>
    <row r="48" spans="1:2">
      <c r="A48" s="14">
        <v>34767</v>
      </c>
      <c r="B48">
        <v>238.04</v>
      </c>
    </row>
    <row r="49" spans="1:2">
      <c r="A49" s="14">
        <v>34768</v>
      </c>
      <c r="B49">
        <v>238.446</v>
      </c>
    </row>
    <row r="50" spans="1:2">
      <c r="A50" s="14">
        <v>34771</v>
      </c>
      <c r="B50">
        <v>238.845</v>
      </c>
    </row>
    <row r="51" spans="1:2">
      <c r="A51" s="14">
        <v>34772</v>
      </c>
      <c r="B51">
        <v>239.6</v>
      </c>
    </row>
    <row r="52" spans="1:2">
      <c r="A52" s="14">
        <v>34773</v>
      </c>
      <c r="B52">
        <v>239.833</v>
      </c>
    </row>
    <row r="53" spans="1:2">
      <c r="A53" s="14">
        <v>34774</v>
      </c>
      <c r="B53">
        <v>240.256</v>
      </c>
    </row>
    <row r="54" spans="1:2">
      <c r="A54" s="14">
        <v>34775</v>
      </c>
      <c r="B54">
        <v>240.11199999999999</v>
      </c>
    </row>
    <row r="55" spans="1:2">
      <c r="A55" s="14">
        <v>34778</v>
      </c>
      <c r="B55">
        <v>240.29400000000001</v>
      </c>
    </row>
    <row r="56" spans="1:2">
      <c r="A56" s="14">
        <v>34779</v>
      </c>
      <c r="B56">
        <v>240.37200000000001</v>
      </c>
    </row>
    <row r="57" spans="1:2">
      <c r="A57" s="14">
        <v>34780</v>
      </c>
      <c r="B57">
        <v>239.874</v>
      </c>
    </row>
    <row r="58" spans="1:2">
      <c r="A58" s="14">
        <v>34781</v>
      </c>
      <c r="B58">
        <v>240.04</v>
      </c>
    </row>
    <row r="59" spans="1:2">
      <c r="A59" s="14">
        <v>34782</v>
      </c>
      <c r="B59">
        <v>240.40600000000001</v>
      </c>
    </row>
    <row r="60" spans="1:2">
      <c r="A60" s="14">
        <v>34785</v>
      </c>
      <c r="B60">
        <v>240.76900000000001</v>
      </c>
    </row>
    <row r="61" spans="1:2">
      <c r="A61" s="14">
        <v>34786</v>
      </c>
      <c r="B61">
        <v>240.86</v>
      </c>
    </row>
    <row r="62" spans="1:2">
      <c r="A62" s="14">
        <v>34787</v>
      </c>
      <c r="B62">
        <v>240.904</v>
      </c>
    </row>
    <row r="63" spans="1:2">
      <c r="A63" s="14">
        <v>34788</v>
      </c>
      <c r="B63">
        <v>241.07</v>
      </c>
    </row>
    <row r="64" spans="1:2">
      <c r="A64" s="14">
        <v>34789</v>
      </c>
      <c r="B64">
        <v>241.2</v>
      </c>
    </row>
    <row r="65" spans="1:2">
      <c r="A65" s="14">
        <v>34792</v>
      </c>
      <c r="B65">
        <v>241.32499999999999</v>
      </c>
    </row>
    <row r="66" spans="1:2">
      <c r="A66" s="14">
        <v>34793</v>
      </c>
      <c r="B66">
        <v>242.077</v>
      </c>
    </row>
    <row r="67" spans="1:2">
      <c r="A67" s="14">
        <v>34794</v>
      </c>
      <c r="B67">
        <v>242.66200000000001</v>
      </c>
    </row>
    <row r="68" spans="1:2">
      <c r="A68" s="14">
        <v>34795</v>
      </c>
      <c r="B68">
        <v>243.02600000000001</v>
      </c>
    </row>
    <row r="69" spans="1:2">
      <c r="A69" s="14">
        <v>34796</v>
      </c>
      <c r="B69">
        <v>243.209</v>
      </c>
    </row>
    <row r="70" spans="1:2">
      <c r="A70" s="14">
        <v>34799</v>
      </c>
      <c r="B70">
        <v>243.45500000000001</v>
      </c>
    </row>
    <row r="71" spans="1:2">
      <c r="A71" s="14">
        <v>34800</v>
      </c>
      <c r="B71">
        <v>243.624</v>
      </c>
    </row>
    <row r="72" spans="1:2">
      <c r="A72" s="14">
        <v>34801</v>
      </c>
      <c r="B72">
        <v>243.95400000000001</v>
      </c>
    </row>
    <row r="73" spans="1:2">
      <c r="A73" s="14">
        <v>34802</v>
      </c>
      <c r="B73">
        <v>244.393</v>
      </c>
    </row>
    <row r="74" spans="1:2">
      <c r="A74" s="14">
        <v>34806</v>
      </c>
      <c r="B74">
        <v>244.80799999999999</v>
      </c>
    </row>
    <row r="75" spans="1:2">
      <c r="A75" s="14">
        <v>34807</v>
      </c>
      <c r="B75">
        <v>245.10499999999999</v>
      </c>
    </row>
    <row r="76" spans="1:2">
      <c r="A76" s="14">
        <v>34808</v>
      </c>
      <c r="B76">
        <v>245.21</v>
      </c>
    </row>
    <row r="77" spans="1:2">
      <c r="A77" s="14">
        <v>34809</v>
      </c>
      <c r="B77">
        <v>245.596</v>
      </c>
    </row>
    <row r="78" spans="1:2">
      <c r="A78" s="14">
        <v>34810</v>
      </c>
      <c r="B78">
        <v>245.83099999999999</v>
      </c>
    </row>
    <row r="79" spans="1:2">
      <c r="A79" s="14">
        <v>34813</v>
      </c>
      <c r="B79">
        <v>246.203</v>
      </c>
    </row>
    <row r="80" spans="1:2">
      <c r="A80" s="14">
        <v>34814</v>
      </c>
      <c r="B80">
        <v>246.57900000000001</v>
      </c>
    </row>
    <row r="81" spans="1:2">
      <c r="A81" s="14">
        <v>34815</v>
      </c>
      <c r="B81">
        <v>246.79599999999999</v>
      </c>
    </row>
    <row r="82" spans="1:2">
      <c r="A82" s="14">
        <v>34816</v>
      </c>
      <c r="B82">
        <v>247.03299999999999</v>
      </c>
    </row>
    <row r="83" spans="1:2">
      <c r="A83" s="14">
        <v>34817</v>
      </c>
      <c r="B83">
        <v>247.31100000000001</v>
      </c>
    </row>
    <row r="84" spans="1:2">
      <c r="A84" s="14">
        <v>34819</v>
      </c>
      <c r="B84">
        <v>247.435</v>
      </c>
    </row>
    <row r="85" spans="1:2">
      <c r="A85" s="14">
        <v>34820</v>
      </c>
      <c r="B85">
        <v>247.58099999999999</v>
      </c>
    </row>
    <row r="86" spans="1:2">
      <c r="A86" s="14">
        <v>34821</v>
      </c>
      <c r="B86">
        <v>248.02</v>
      </c>
    </row>
    <row r="87" spans="1:2">
      <c r="A87" s="14">
        <v>34822</v>
      </c>
      <c r="B87">
        <v>248.70099999999999</v>
      </c>
    </row>
    <row r="88" spans="1:2">
      <c r="A88" s="14">
        <v>34823</v>
      </c>
      <c r="B88">
        <v>249.91499999999999</v>
      </c>
    </row>
    <row r="89" spans="1:2">
      <c r="A89" s="14">
        <v>34824</v>
      </c>
      <c r="B89">
        <v>251.018</v>
      </c>
    </row>
    <row r="90" spans="1:2">
      <c r="A90" s="14">
        <v>34827</v>
      </c>
      <c r="B90">
        <v>251.47900000000001</v>
      </c>
    </row>
    <row r="91" spans="1:2">
      <c r="A91" s="14">
        <v>34828</v>
      </c>
      <c r="B91">
        <v>252.52600000000001</v>
      </c>
    </row>
    <row r="92" spans="1:2">
      <c r="A92" s="14">
        <v>34829</v>
      </c>
      <c r="B92">
        <v>252.79</v>
      </c>
    </row>
    <row r="93" spans="1:2">
      <c r="A93" s="14">
        <v>34830</v>
      </c>
      <c r="B93">
        <v>252.602</v>
      </c>
    </row>
    <row r="94" spans="1:2">
      <c r="A94" s="14">
        <v>34831</v>
      </c>
      <c r="B94">
        <v>252.74</v>
      </c>
    </row>
    <row r="95" spans="1:2">
      <c r="A95" s="14">
        <v>34834</v>
      </c>
      <c r="B95">
        <v>253.23699999999999</v>
      </c>
    </row>
    <row r="96" spans="1:2">
      <c r="A96" s="14">
        <v>34835</v>
      </c>
      <c r="B96">
        <v>253.602</v>
      </c>
    </row>
    <row r="97" spans="1:2">
      <c r="A97" s="14">
        <v>34836</v>
      </c>
      <c r="B97">
        <v>253.858</v>
      </c>
    </row>
    <row r="98" spans="1:2">
      <c r="A98" s="14">
        <v>34837</v>
      </c>
      <c r="B98">
        <v>253.434</v>
      </c>
    </row>
    <row r="99" spans="1:2">
      <c r="A99" s="14">
        <v>34838</v>
      </c>
      <c r="B99">
        <v>253.18100000000001</v>
      </c>
    </row>
    <row r="100" spans="1:2">
      <c r="A100" s="14">
        <v>34841</v>
      </c>
      <c r="B100">
        <v>253.11199999999999</v>
      </c>
    </row>
    <row r="101" spans="1:2">
      <c r="A101" s="14">
        <v>34842</v>
      </c>
      <c r="B101">
        <v>253.399</v>
      </c>
    </row>
    <row r="102" spans="1:2">
      <c r="A102" s="14">
        <v>34843</v>
      </c>
      <c r="B102">
        <v>254.13200000000001</v>
      </c>
    </row>
    <row r="103" spans="1:2">
      <c r="A103" s="14">
        <v>34844</v>
      </c>
      <c r="B103">
        <v>254.37</v>
      </c>
    </row>
    <row r="104" spans="1:2">
      <c r="A104" s="14">
        <v>34845</v>
      </c>
      <c r="B104">
        <v>254.46100000000001</v>
      </c>
    </row>
    <row r="105" spans="1:2">
      <c r="A105" s="14">
        <v>34849</v>
      </c>
      <c r="B105">
        <v>255.078</v>
      </c>
    </row>
    <row r="106" spans="1:2">
      <c r="A106" s="14">
        <v>34850</v>
      </c>
      <c r="B106">
        <v>255.07400000000001</v>
      </c>
    </row>
    <row r="107" spans="1:2">
      <c r="A107" s="14">
        <v>34851</v>
      </c>
      <c r="B107">
        <v>255.43899999999999</v>
      </c>
    </row>
    <row r="108" spans="1:2">
      <c r="A108" s="14">
        <v>34852</v>
      </c>
      <c r="B108">
        <v>256.22199999999998</v>
      </c>
    </row>
    <row r="109" spans="1:2">
      <c r="A109" s="14">
        <v>34855</v>
      </c>
      <c r="B109">
        <v>256.55900000000003</v>
      </c>
    </row>
    <row r="110" spans="1:2">
      <c r="A110" s="14">
        <v>34856</v>
      </c>
      <c r="B110">
        <v>256.51799999999997</v>
      </c>
    </row>
    <row r="111" spans="1:2">
      <c r="A111" s="14">
        <v>34857</v>
      </c>
      <c r="B111">
        <v>256.45100000000002</v>
      </c>
    </row>
    <row r="112" spans="1:2">
      <c r="A112" s="14">
        <v>34858</v>
      </c>
      <c r="B112">
        <v>256.11799999999999</v>
      </c>
    </row>
    <row r="113" spans="1:2">
      <c r="A113" s="14">
        <v>34859</v>
      </c>
      <c r="B113">
        <v>255.30500000000001</v>
      </c>
    </row>
    <row r="114" spans="1:2">
      <c r="A114" s="14">
        <v>34862</v>
      </c>
      <c r="B114">
        <v>254.72200000000001</v>
      </c>
    </row>
    <row r="115" spans="1:2">
      <c r="A115" s="14">
        <v>34863</v>
      </c>
      <c r="B115">
        <v>255.54400000000001</v>
      </c>
    </row>
    <row r="116" spans="1:2">
      <c r="A116" s="14">
        <v>34864</v>
      </c>
      <c r="B116">
        <v>255.822</v>
      </c>
    </row>
    <row r="117" spans="1:2">
      <c r="A117" s="14">
        <v>34865</v>
      </c>
      <c r="B117">
        <v>255.69399999999999</v>
      </c>
    </row>
    <row r="118" spans="1:2">
      <c r="A118" s="14">
        <v>34866</v>
      </c>
      <c r="B118">
        <v>255.184</v>
      </c>
    </row>
    <row r="119" spans="1:2">
      <c r="A119" s="14">
        <v>34869</v>
      </c>
      <c r="B119">
        <v>255.61600000000001</v>
      </c>
    </row>
    <row r="120" spans="1:2">
      <c r="A120" s="14">
        <v>34870</v>
      </c>
      <c r="B120">
        <v>255.57499999999999</v>
      </c>
    </row>
    <row r="121" spans="1:2">
      <c r="A121" s="14">
        <v>34871</v>
      </c>
      <c r="B121">
        <v>255.79599999999999</v>
      </c>
    </row>
    <row r="122" spans="1:2">
      <c r="A122" s="14">
        <v>34872</v>
      </c>
      <c r="B122">
        <v>256.44400000000002</v>
      </c>
    </row>
    <row r="123" spans="1:2">
      <c r="A123" s="14">
        <v>34873</v>
      </c>
      <c r="B123">
        <v>256.79899999999998</v>
      </c>
    </row>
    <row r="124" spans="1:2">
      <c r="A124" s="14">
        <v>34876</v>
      </c>
      <c r="B124">
        <v>256.93900000000002</v>
      </c>
    </row>
    <row r="125" spans="1:2">
      <c r="A125" s="14">
        <v>34877</v>
      </c>
      <c r="B125">
        <v>257.053</v>
      </c>
    </row>
    <row r="126" spans="1:2">
      <c r="A126" s="14">
        <v>34878</v>
      </c>
      <c r="B126">
        <v>257.25099999999998</v>
      </c>
    </row>
    <row r="127" spans="1:2">
      <c r="A127" s="14">
        <v>34879</v>
      </c>
      <c r="B127">
        <v>256.61700000000002</v>
      </c>
    </row>
    <row r="128" spans="1:2">
      <c r="A128" s="14">
        <v>34880</v>
      </c>
      <c r="B128">
        <v>256.78899999999999</v>
      </c>
    </row>
    <row r="129" spans="1:2">
      <c r="A129" s="14">
        <v>34883</v>
      </c>
      <c r="B129">
        <v>257.05799999999999</v>
      </c>
    </row>
    <row r="130" spans="1:2">
      <c r="A130" s="14">
        <v>34885</v>
      </c>
      <c r="B130">
        <v>257.39999999999998</v>
      </c>
    </row>
    <row r="131" spans="1:2">
      <c r="A131" s="14">
        <v>34886</v>
      </c>
      <c r="B131">
        <v>257.95299999999997</v>
      </c>
    </row>
    <row r="132" spans="1:2">
      <c r="A132" s="14">
        <v>34887</v>
      </c>
      <c r="B132">
        <v>258.73</v>
      </c>
    </row>
    <row r="133" spans="1:2">
      <c r="A133" s="14">
        <v>34890</v>
      </c>
      <c r="B133">
        <v>259.642</v>
      </c>
    </row>
    <row r="134" spans="1:2">
      <c r="A134" s="14">
        <v>34891</v>
      </c>
      <c r="B134">
        <v>259.82900000000001</v>
      </c>
    </row>
    <row r="135" spans="1:2">
      <c r="A135" s="14">
        <v>34892</v>
      </c>
      <c r="B135">
        <v>260.08800000000002</v>
      </c>
    </row>
    <row r="136" spans="1:2">
      <c r="A136" s="14">
        <v>34893</v>
      </c>
      <c r="B136">
        <v>260.40699999999998</v>
      </c>
    </row>
    <row r="137" spans="1:2">
      <c r="A137" s="14">
        <v>34894</v>
      </c>
      <c r="B137">
        <v>260.28899999999999</v>
      </c>
    </row>
    <row r="138" spans="1:2">
      <c r="A138" s="14">
        <v>34897</v>
      </c>
      <c r="B138">
        <v>260.28399999999999</v>
      </c>
    </row>
    <row r="139" spans="1:2">
      <c r="A139" s="14">
        <v>34898</v>
      </c>
      <c r="B139">
        <v>260.072</v>
      </c>
    </row>
    <row r="140" spans="1:2">
      <c r="A140" s="14">
        <v>34899</v>
      </c>
      <c r="B140">
        <v>258.75200000000001</v>
      </c>
    </row>
    <row r="141" spans="1:2">
      <c r="A141" s="14">
        <v>34900</v>
      </c>
      <c r="B141">
        <v>258.53300000000002</v>
      </c>
    </row>
    <row r="142" spans="1:2">
      <c r="A142" s="14">
        <v>34901</v>
      </c>
      <c r="B142">
        <v>258.50299999999999</v>
      </c>
    </row>
    <row r="143" spans="1:2">
      <c r="A143" s="14">
        <v>34904</v>
      </c>
      <c r="B143">
        <v>259.13</v>
      </c>
    </row>
    <row r="144" spans="1:2">
      <c r="A144" s="14">
        <v>34905</v>
      </c>
      <c r="B144">
        <v>259.19499999999999</v>
      </c>
    </row>
    <row r="145" spans="1:2">
      <c r="A145" s="14">
        <v>34906</v>
      </c>
      <c r="B145">
        <v>259.34699999999998</v>
      </c>
    </row>
    <row r="146" spans="1:2">
      <c r="A146" s="14">
        <v>34907</v>
      </c>
      <c r="B146">
        <v>259.76600000000002</v>
      </c>
    </row>
    <row r="147" spans="1:2">
      <c r="A147" s="14">
        <v>34908</v>
      </c>
      <c r="B147">
        <v>259.767</v>
      </c>
    </row>
    <row r="148" spans="1:2">
      <c r="A148" s="14">
        <v>34911</v>
      </c>
      <c r="B148">
        <v>260.13299999999998</v>
      </c>
    </row>
    <row r="149" spans="1:2">
      <c r="A149" s="14">
        <v>34912</v>
      </c>
      <c r="B149">
        <v>259.96199999999999</v>
      </c>
    </row>
    <row r="150" spans="1:2">
      <c r="A150" s="14">
        <v>34913</v>
      </c>
      <c r="B150">
        <v>260.22000000000003</v>
      </c>
    </row>
    <row r="151" spans="1:2">
      <c r="A151" s="14">
        <v>34914</v>
      </c>
      <c r="B151">
        <v>260.05</v>
      </c>
    </row>
    <row r="152" spans="1:2">
      <c r="A152" s="14">
        <v>34915</v>
      </c>
      <c r="B152">
        <v>260.26299999999998</v>
      </c>
    </row>
    <row r="153" spans="1:2">
      <c r="A153" s="14">
        <v>34918</v>
      </c>
      <c r="B153">
        <v>260.59500000000003</v>
      </c>
    </row>
    <row r="154" spans="1:2">
      <c r="A154" s="14">
        <v>34919</v>
      </c>
      <c r="B154">
        <v>260.77100000000002</v>
      </c>
    </row>
    <row r="155" spans="1:2">
      <c r="A155" s="14">
        <v>34920</v>
      </c>
      <c r="B155">
        <v>260.75200000000001</v>
      </c>
    </row>
    <row r="156" spans="1:2">
      <c r="A156" s="14">
        <v>34921</v>
      </c>
      <c r="B156">
        <v>260.45299999999997</v>
      </c>
    </row>
    <row r="157" spans="1:2">
      <c r="A157" s="14">
        <v>34922</v>
      </c>
      <c r="B157">
        <v>260.10199999999998</v>
      </c>
    </row>
    <row r="158" spans="1:2">
      <c r="A158" s="14">
        <v>34925</v>
      </c>
      <c r="B158">
        <v>260.18</v>
      </c>
    </row>
    <row r="159" spans="1:2">
      <c r="A159" s="14">
        <v>34926</v>
      </c>
      <c r="B159">
        <v>259.93599999999998</v>
      </c>
    </row>
    <row r="160" spans="1:2">
      <c r="A160" s="14">
        <v>34927</v>
      </c>
      <c r="B160">
        <v>260.27199999999999</v>
      </c>
    </row>
    <row r="161" spans="1:2">
      <c r="A161" s="14">
        <v>34928</v>
      </c>
      <c r="B161">
        <v>259.779</v>
      </c>
    </row>
    <row r="162" spans="1:2">
      <c r="A162" s="14">
        <v>34929</v>
      </c>
      <c r="B162">
        <v>259.90199999999999</v>
      </c>
    </row>
    <row r="163" spans="1:2">
      <c r="A163" s="14">
        <v>34932</v>
      </c>
      <c r="B163">
        <v>260.14400000000001</v>
      </c>
    </row>
    <row r="164" spans="1:2">
      <c r="A164" s="14">
        <v>34933</v>
      </c>
      <c r="B164">
        <v>260.041</v>
      </c>
    </row>
    <row r="165" spans="1:2">
      <c r="A165" s="14">
        <v>34934</v>
      </c>
      <c r="B165">
        <v>259.947</v>
      </c>
    </row>
    <row r="166" spans="1:2">
      <c r="A166" s="14">
        <v>34935</v>
      </c>
      <c r="B166">
        <v>260.21300000000002</v>
      </c>
    </row>
    <row r="167" spans="1:2">
      <c r="A167" s="14">
        <v>34936</v>
      </c>
      <c r="B167">
        <v>260.69</v>
      </c>
    </row>
    <row r="168" spans="1:2">
      <c r="A168" s="14">
        <v>34939</v>
      </c>
      <c r="B168">
        <v>260.995</v>
      </c>
    </row>
    <row r="169" spans="1:2">
      <c r="A169" s="14">
        <v>34940</v>
      </c>
      <c r="B169">
        <v>261.71300000000002</v>
      </c>
    </row>
    <row r="170" spans="1:2">
      <c r="A170" s="14">
        <v>34941</v>
      </c>
      <c r="B170">
        <v>261.18700000000001</v>
      </c>
    </row>
    <row r="171" spans="1:2">
      <c r="A171" s="14">
        <v>34942</v>
      </c>
      <c r="B171">
        <v>261.49799999999999</v>
      </c>
    </row>
    <row r="172" spans="1:2">
      <c r="A172" s="14">
        <v>34943</v>
      </c>
      <c r="B172">
        <v>261.69799999999998</v>
      </c>
    </row>
    <row r="173" spans="1:2">
      <c r="A173" s="14">
        <v>34947</v>
      </c>
      <c r="B173">
        <v>262.37799999999999</v>
      </c>
    </row>
    <row r="174" spans="1:2">
      <c r="A174" s="14">
        <v>34948</v>
      </c>
      <c r="B174">
        <v>262.55399999999997</v>
      </c>
    </row>
    <row r="175" spans="1:2">
      <c r="A175" s="14">
        <v>34949</v>
      </c>
      <c r="B175">
        <v>262.50099999999998</v>
      </c>
    </row>
    <row r="176" spans="1:2">
      <c r="A176" s="14">
        <v>34950</v>
      </c>
      <c r="B176">
        <v>262.57600000000002</v>
      </c>
    </row>
    <row r="177" spans="1:2">
      <c r="A177" s="14">
        <v>34953</v>
      </c>
      <c r="B177">
        <v>262.79199999999997</v>
      </c>
    </row>
    <row r="178" spans="1:2">
      <c r="A178" s="14">
        <v>34954</v>
      </c>
      <c r="B178">
        <v>263.31799999999998</v>
      </c>
    </row>
    <row r="179" spans="1:2">
      <c r="A179" s="14">
        <v>34955</v>
      </c>
      <c r="B179">
        <v>263.548</v>
      </c>
    </row>
    <row r="180" spans="1:2">
      <c r="A180" s="14">
        <v>34956</v>
      </c>
      <c r="B180">
        <v>264.12</v>
      </c>
    </row>
    <row r="181" spans="1:2">
      <c r="A181" s="14">
        <v>34957</v>
      </c>
      <c r="B181">
        <v>264.24299999999999</v>
      </c>
    </row>
    <row r="182" spans="1:2">
      <c r="A182" s="14">
        <v>34960</v>
      </c>
      <c r="B182">
        <v>264.012</v>
      </c>
    </row>
    <row r="183" spans="1:2">
      <c r="A183" s="14">
        <v>34961</v>
      </c>
      <c r="B183">
        <v>264.14400000000001</v>
      </c>
    </row>
    <row r="184" spans="1:2">
      <c r="A184" s="14">
        <v>34962</v>
      </c>
      <c r="B184">
        <v>264.279</v>
      </c>
    </row>
    <row r="185" spans="1:2">
      <c r="A185" s="14">
        <v>34963</v>
      </c>
      <c r="B185">
        <v>263.79899999999998</v>
      </c>
    </row>
    <row r="186" spans="1:2">
      <c r="A186" s="14">
        <v>34964</v>
      </c>
      <c r="B186">
        <v>263.78300000000002</v>
      </c>
    </row>
    <row r="187" spans="1:2">
      <c r="A187" s="14">
        <v>34967</v>
      </c>
      <c r="B187">
        <v>263.99799999999999</v>
      </c>
    </row>
    <row r="188" spans="1:2">
      <c r="A188" s="14">
        <v>34968</v>
      </c>
      <c r="B188">
        <v>263.98</v>
      </c>
    </row>
    <row r="189" spans="1:2">
      <c r="A189" s="14">
        <v>34969</v>
      </c>
      <c r="B189">
        <v>263.89699999999999</v>
      </c>
    </row>
    <row r="190" spans="1:2">
      <c r="A190" s="14">
        <v>34970</v>
      </c>
      <c r="B190">
        <v>264.02600000000001</v>
      </c>
    </row>
    <row r="191" spans="1:2">
      <c r="A191" s="14">
        <v>34971</v>
      </c>
      <c r="B191">
        <v>264.53699999999998</v>
      </c>
    </row>
    <row r="192" spans="1:2">
      <c r="A192" s="14">
        <v>34972</v>
      </c>
      <c r="B192">
        <v>264.60199999999998</v>
      </c>
    </row>
    <row r="193" spans="1:2">
      <c r="A193" s="14">
        <v>34974</v>
      </c>
      <c r="B193">
        <v>264.964</v>
      </c>
    </row>
    <row r="194" spans="1:2">
      <c r="A194" s="14">
        <v>34975</v>
      </c>
      <c r="B194">
        <v>265.19799999999998</v>
      </c>
    </row>
    <row r="195" spans="1:2">
      <c r="A195" s="14">
        <v>34976</v>
      </c>
      <c r="B195">
        <v>265.27199999999999</v>
      </c>
    </row>
    <row r="196" spans="1:2">
      <c r="A196" s="14">
        <v>34977</v>
      </c>
      <c r="B196">
        <v>265.488</v>
      </c>
    </row>
    <row r="197" spans="1:2">
      <c r="A197" s="14">
        <v>34978</v>
      </c>
      <c r="B197">
        <v>265.584</v>
      </c>
    </row>
    <row r="198" spans="1:2">
      <c r="A198" s="14">
        <v>34981</v>
      </c>
      <c r="B198">
        <v>265.71600000000001</v>
      </c>
    </row>
    <row r="199" spans="1:2">
      <c r="A199" s="14">
        <v>34982</v>
      </c>
      <c r="B199">
        <v>265.54399999999998</v>
      </c>
    </row>
    <row r="200" spans="1:2">
      <c r="A200" s="14">
        <v>34983</v>
      </c>
      <c r="B200">
        <v>265.36099999999999</v>
      </c>
    </row>
    <row r="201" spans="1:2">
      <c r="A201" s="14">
        <v>34984</v>
      </c>
      <c r="B201">
        <v>265.50700000000001</v>
      </c>
    </row>
    <row r="202" spans="1:2">
      <c r="A202" s="14">
        <v>34985</v>
      </c>
      <c r="B202">
        <v>266.10500000000002</v>
      </c>
    </row>
    <row r="203" spans="1:2">
      <c r="A203" s="14">
        <v>34988</v>
      </c>
      <c r="B203">
        <v>266.34199999999998</v>
      </c>
    </row>
    <row r="204" spans="1:2">
      <c r="A204" s="14">
        <v>34989</v>
      </c>
      <c r="B204">
        <v>266.81900000000002</v>
      </c>
    </row>
    <row r="205" spans="1:2">
      <c r="A205" s="14">
        <v>34990</v>
      </c>
      <c r="B205">
        <v>266.89100000000002</v>
      </c>
    </row>
    <row r="206" spans="1:2">
      <c r="A206" s="14">
        <v>34991</v>
      </c>
      <c r="B206">
        <v>267.11599999999999</v>
      </c>
    </row>
    <row r="207" spans="1:2">
      <c r="A207" s="14">
        <v>34992</v>
      </c>
      <c r="B207">
        <v>266.90499999999997</v>
      </c>
    </row>
    <row r="208" spans="1:2">
      <c r="A208" s="14">
        <v>34995</v>
      </c>
      <c r="B208">
        <v>266.86599999999999</v>
      </c>
    </row>
    <row r="209" spans="1:2">
      <c r="A209" s="14">
        <v>34996</v>
      </c>
      <c r="B209">
        <v>266.92700000000002</v>
      </c>
    </row>
    <row r="210" spans="1:2">
      <c r="A210" s="14">
        <v>34997</v>
      </c>
      <c r="B210">
        <v>267.05200000000002</v>
      </c>
    </row>
    <row r="211" spans="1:2">
      <c r="A211" s="14">
        <v>34998</v>
      </c>
      <c r="B211">
        <v>266.85000000000002</v>
      </c>
    </row>
    <row r="212" spans="1:2">
      <c r="A212" s="14">
        <v>34999</v>
      </c>
      <c r="B212">
        <v>266.78199999999998</v>
      </c>
    </row>
    <row r="213" spans="1:2">
      <c r="A213" s="14">
        <v>35002</v>
      </c>
      <c r="B213">
        <v>266.86</v>
      </c>
    </row>
    <row r="214" spans="1:2">
      <c r="A214" s="14">
        <v>35003</v>
      </c>
      <c r="B214">
        <v>266.77300000000002</v>
      </c>
    </row>
    <row r="215" spans="1:2">
      <c r="A215" s="14">
        <v>35004</v>
      </c>
      <c r="B215">
        <v>266.90100000000001</v>
      </c>
    </row>
    <row r="216" spans="1:2">
      <c r="A216" s="14">
        <v>35005</v>
      </c>
      <c r="B216">
        <v>267.32799999999997</v>
      </c>
    </row>
    <row r="217" spans="1:2">
      <c r="A217" s="14">
        <v>35006</v>
      </c>
      <c r="B217">
        <v>267.471</v>
      </c>
    </row>
    <row r="218" spans="1:2">
      <c r="A218" s="14">
        <v>35009</v>
      </c>
      <c r="B218">
        <v>267.68200000000002</v>
      </c>
    </row>
    <row r="219" spans="1:2">
      <c r="A219" s="14">
        <v>35010</v>
      </c>
      <c r="B219">
        <v>267.56099999999998</v>
      </c>
    </row>
    <row r="220" spans="1:2">
      <c r="A220" s="14">
        <v>35011</v>
      </c>
      <c r="B220">
        <v>267.95100000000002</v>
      </c>
    </row>
    <row r="221" spans="1:2">
      <c r="A221" s="14">
        <v>35012</v>
      </c>
      <c r="B221">
        <v>267.964</v>
      </c>
    </row>
    <row r="222" spans="1:2">
      <c r="A222" s="14">
        <v>35013</v>
      </c>
      <c r="B222">
        <v>267.89600000000002</v>
      </c>
    </row>
    <row r="223" spans="1:2">
      <c r="A223" s="14">
        <v>35016</v>
      </c>
      <c r="B223">
        <v>268.19299999999998</v>
      </c>
    </row>
    <row r="224" spans="1:2">
      <c r="A224" s="14">
        <v>35017</v>
      </c>
      <c r="B224">
        <v>268.26900000000001</v>
      </c>
    </row>
    <row r="225" spans="1:2">
      <c r="A225" s="14">
        <v>35018</v>
      </c>
      <c r="B225">
        <v>268.22800000000001</v>
      </c>
    </row>
    <row r="226" spans="1:2">
      <c r="A226" s="14">
        <v>35019</v>
      </c>
      <c r="B226">
        <v>268.471</v>
      </c>
    </row>
    <row r="227" spans="1:2">
      <c r="A227" s="14">
        <v>35020</v>
      </c>
      <c r="B227">
        <v>268.536</v>
      </c>
    </row>
    <row r="228" spans="1:2">
      <c r="A228" s="14">
        <v>35023</v>
      </c>
      <c r="B228">
        <v>268.65300000000002</v>
      </c>
    </row>
    <row r="229" spans="1:2">
      <c r="A229" s="14">
        <v>35024</v>
      </c>
      <c r="B229">
        <v>268.41899999999998</v>
      </c>
    </row>
    <row r="230" spans="1:2">
      <c r="A230" s="14">
        <v>35025</v>
      </c>
      <c r="B230">
        <v>268.13099999999997</v>
      </c>
    </row>
    <row r="231" spans="1:2">
      <c r="A231" s="14">
        <v>35027</v>
      </c>
      <c r="B231">
        <v>268.34300000000002</v>
      </c>
    </row>
    <row r="232" spans="1:2">
      <c r="A232" s="14">
        <v>35030</v>
      </c>
      <c r="B232">
        <v>268.577</v>
      </c>
    </row>
    <row r="233" spans="1:2">
      <c r="A233" s="14">
        <v>35031</v>
      </c>
      <c r="B233">
        <v>268.67399999999998</v>
      </c>
    </row>
    <row r="234" spans="1:2">
      <c r="A234" s="14">
        <v>35032</v>
      </c>
      <c r="B234">
        <v>268.83699999999999</v>
      </c>
    </row>
    <row r="235" spans="1:2">
      <c r="A235" s="14">
        <v>35033</v>
      </c>
      <c r="B235">
        <v>269.41699999999997</v>
      </c>
    </row>
    <row r="236" spans="1:2">
      <c r="A236" s="14">
        <v>35034</v>
      </c>
      <c r="B236">
        <v>269.81299999999999</v>
      </c>
    </row>
    <row r="237" spans="1:2">
      <c r="A237" s="14">
        <v>35037</v>
      </c>
      <c r="B237">
        <v>270.49</v>
      </c>
    </row>
    <row r="238" spans="1:2">
      <c r="A238" s="14">
        <v>35038</v>
      </c>
      <c r="B238">
        <v>270.83499999999998</v>
      </c>
    </row>
    <row r="239" spans="1:2">
      <c r="A239" s="14">
        <v>35039</v>
      </c>
      <c r="B239">
        <v>271.221</v>
      </c>
    </row>
    <row r="240" spans="1:2">
      <c r="A240" s="14">
        <v>35040</v>
      </c>
      <c r="B240">
        <v>271.13900000000001</v>
      </c>
    </row>
    <row r="241" spans="1:2">
      <c r="A241" s="14">
        <v>35041</v>
      </c>
      <c r="B241">
        <v>271.221</v>
      </c>
    </row>
    <row r="242" spans="1:2">
      <c r="A242" s="14">
        <v>35044</v>
      </c>
      <c r="B242">
        <v>271.48599999999999</v>
      </c>
    </row>
    <row r="243" spans="1:2">
      <c r="A243" s="14">
        <v>35045</v>
      </c>
      <c r="B243">
        <v>271.51299999999998</v>
      </c>
    </row>
    <row r="244" spans="1:2">
      <c r="A244" s="14">
        <v>35046</v>
      </c>
      <c r="B244">
        <v>271.44200000000001</v>
      </c>
    </row>
    <row r="245" spans="1:2">
      <c r="A245" s="14">
        <v>35047</v>
      </c>
      <c r="B245">
        <v>271.52100000000002</v>
      </c>
    </row>
    <row r="246" spans="1:2">
      <c r="A246" s="14">
        <v>35048</v>
      </c>
      <c r="B246">
        <v>271.56799999999998</v>
      </c>
    </row>
    <row r="247" spans="1:2">
      <c r="A247" s="14">
        <v>35051</v>
      </c>
      <c r="B247">
        <v>271.37400000000002</v>
      </c>
    </row>
    <row r="248" spans="1:2">
      <c r="A248" s="14">
        <v>35052</v>
      </c>
      <c r="B248">
        <v>271.49200000000002</v>
      </c>
    </row>
    <row r="249" spans="1:2">
      <c r="A249" s="14">
        <v>35053</v>
      </c>
      <c r="B249">
        <v>271.57299999999998</v>
      </c>
    </row>
    <row r="250" spans="1:2">
      <c r="A250" s="14">
        <v>35054</v>
      </c>
      <c r="B250">
        <v>271.72500000000002</v>
      </c>
    </row>
    <row r="251" spans="1:2">
      <c r="A251" s="14">
        <v>35055</v>
      </c>
      <c r="B251">
        <v>272.142</v>
      </c>
    </row>
    <row r="252" spans="1:2">
      <c r="A252" s="14">
        <v>35059</v>
      </c>
      <c r="B252">
        <v>272.50200000000001</v>
      </c>
    </row>
    <row r="253" spans="1:2">
      <c r="A253" s="14">
        <v>35060</v>
      </c>
      <c r="B253">
        <v>272.85300000000001</v>
      </c>
    </row>
    <row r="254" spans="1:2">
      <c r="A254" s="14">
        <v>35061</v>
      </c>
      <c r="B254">
        <v>273.41500000000002</v>
      </c>
    </row>
    <row r="255" spans="1:2">
      <c r="A255" s="14">
        <v>35062</v>
      </c>
      <c r="B255">
        <v>273.80200000000002</v>
      </c>
    </row>
    <row r="256" spans="1:2">
      <c r="A256" s="14">
        <v>35064</v>
      </c>
      <c r="B256">
        <v>273.93099999999998</v>
      </c>
    </row>
    <row r="257" spans="1:2">
      <c r="A257" s="14">
        <v>35066</v>
      </c>
      <c r="B257">
        <v>274.096</v>
      </c>
    </row>
    <row r="258" spans="1:2">
      <c r="A258" s="14">
        <v>35067</v>
      </c>
      <c r="B258">
        <v>274.786</v>
      </c>
    </row>
    <row r="259" spans="1:2">
      <c r="A259" s="14">
        <v>35068</v>
      </c>
      <c r="B259">
        <v>275.041</v>
      </c>
    </row>
    <row r="260" spans="1:2">
      <c r="A260" s="14">
        <v>35069</v>
      </c>
      <c r="B260">
        <v>275.09399999999999</v>
      </c>
    </row>
    <row r="261" spans="1:2">
      <c r="A261" s="14">
        <v>35072</v>
      </c>
      <c r="B261">
        <v>275.36399999999998</v>
      </c>
    </row>
    <row r="262" spans="1:2">
      <c r="A262" s="14">
        <v>35073</v>
      </c>
      <c r="B262">
        <v>275.66800000000001</v>
      </c>
    </row>
    <row r="263" spans="1:2">
      <c r="A263" s="14">
        <v>35074</v>
      </c>
      <c r="B263">
        <v>275.32100000000003</v>
      </c>
    </row>
    <row r="264" spans="1:2">
      <c r="A264" s="14">
        <v>35075</v>
      </c>
      <c r="B264">
        <v>275.51299999999998</v>
      </c>
    </row>
    <row r="265" spans="1:2">
      <c r="A265" s="14">
        <v>35076</v>
      </c>
      <c r="B265">
        <v>275.69299999999998</v>
      </c>
    </row>
    <row r="266" spans="1:2">
      <c r="A266" s="14">
        <v>35079</v>
      </c>
      <c r="B266">
        <v>275.88200000000001</v>
      </c>
    </row>
    <row r="267" spans="1:2">
      <c r="A267" s="14">
        <v>35080</v>
      </c>
      <c r="B267">
        <v>276.32600000000002</v>
      </c>
    </row>
    <row r="268" spans="1:2">
      <c r="A268" s="14">
        <v>35081</v>
      </c>
      <c r="B268">
        <v>276.73099999999999</v>
      </c>
    </row>
    <row r="269" spans="1:2">
      <c r="A269" s="14">
        <v>35082</v>
      </c>
      <c r="B269">
        <v>277.06200000000001</v>
      </c>
    </row>
    <row r="270" spans="1:2">
      <c r="A270" s="14">
        <v>35083</v>
      </c>
      <c r="B270">
        <v>277.28800000000001</v>
      </c>
    </row>
    <row r="271" spans="1:2">
      <c r="A271" s="14">
        <v>35086</v>
      </c>
      <c r="B271">
        <v>277.221</v>
      </c>
    </row>
    <row r="272" spans="1:2">
      <c r="A272" s="14">
        <v>35087</v>
      </c>
      <c r="B272">
        <v>277.00099999999998</v>
      </c>
    </row>
    <row r="273" spans="1:2">
      <c r="A273" s="14">
        <v>35088</v>
      </c>
      <c r="B273">
        <v>277.31700000000001</v>
      </c>
    </row>
    <row r="274" spans="1:2">
      <c r="A274" s="14">
        <v>35089</v>
      </c>
      <c r="B274">
        <v>277.02999999999997</v>
      </c>
    </row>
    <row r="275" spans="1:2">
      <c r="A275" s="14">
        <v>35090</v>
      </c>
      <c r="B275">
        <v>277.41800000000001</v>
      </c>
    </row>
    <row r="276" spans="1:2">
      <c r="A276" s="14">
        <v>35093</v>
      </c>
      <c r="B276">
        <v>277.53199999999998</v>
      </c>
    </row>
    <row r="277" spans="1:2">
      <c r="A277" s="14">
        <v>35094</v>
      </c>
      <c r="B277">
        <v>278.11099999999999</v>
      </c>
    </row>
    <row r="278" spans="1:2">
      <c r="A278" s="14">
        <v>35095</v>
      </c>
      <c r="B278">
        <v>278.50700000000001</v>
      </c>
    </row>
    <row r="279" spans="1:2">
      <c r="A279" s="14">
        <v>35096</v>
      </c>
      <c r="B279">
        <v>278.77699999999999</v>
      </c>
    </row>
    <row r="280" spans="1:2">
      <c r="A280" s="14">
        <v>35097</v>
      </c>
      <c r="B280">
        <v>278.70400000000001</v>
      </c>
    </row>
    <row r="281" spans="1:2">
      <c r="A281" s="14">
        <v>35100</v>
      </c>
      <c r="B281">
        <v>278.97399999999999</v>
      </c>
    </row>
    <row r="282" spans="1:2">
      <c r="A282" s="14">
        <v>35101</v>
      </c>
      <c r="B282">
        <v>279.34399999999999</v>
      </c>
    </row>
    <row r="283" spans="1:2">
      <c r="A283" s="14">
        <v>35102</v>
      </c>
      <c r="B283">
        <v>279.64100000000002</v>
      </c>
    </row>
    <row r="284" spans="1:2">
      <c r="A284" s="14">
        <v>35103</v>
      </c>
      <c r="B284">
        <v>279.92899999999997</v>
      </c>
    </row>
    <row r="285" spans="1:2">
      <c r="A285" s="14">
        <v>35104</v>
      </c>
      <c r="B285">
        <v>280.22000000000003</v>
      </c>
    </row>
    <row r="286" spans="1:2">
      <c r="A286" s="14">
        <v>35107</v>
      </c>
      <c r="B286">
        <v>281.23500000000001</v>
      </c>
    </row>
    <row r="287" spans="1:2">
      <c r="A287" s="14">
        <v>35108</v>
      </c>
      <c r="B287">
        <v>281.59300000000002</v>
      </c>
    </row>
    <row r="288" spans="1:2">
      <c r="A288" s="14">
        <v>35109</v>
      </c>
      <c r="B288">
        <v>281.49700000000001</v>
      </c>
    </row>
    <row r="289" spans="1:2">
      <c r="A289" s="14">
        <v>35110</v>
      </c>
      <c r="B289">
        <v>281.31200000000001</v>
      </c>
    </row>
    <row r="290" spans="1:2">
      <c r="A290" s="14">
        <v>35111</v>
      </c>
      <c r="B290">
        <v>281.06900000000002</v>
      </c>
    </row>
    <row r="291" spans="1:2">
      <c r="A291" s="14">
        <v>35115</v>
      </c>
      <c r="B291">
        <v>279.803</v>
      </c>
    </row>
    <row r="292" spans="1:2">
      <c r="A292" s="14">
        <v>35116</v>
      </c>
      <c r="B292">
        <v>279.31400000000002</v>
      </c>
    </row>
    <row r="293" spans="1:2">
      <c r="A293" s="14">
        <v>35117</v>
      </c>
      <c r="B293">
        <v>279.58600000000001</v>
      </c>
    </row>
    <row r="294" spans="1:2">
      <c r="A294" s="14">
        <v>35118</v>
      </c>
      <c r="B294">
        <v>279.495</v>
      </c>
    </row>
    <row r="295" spans="1:2">
      <c r="A295" s="14">
        <v>35121</v>
      </c>
      <c r="B295">
        <v>279.29599999999999</v>
      </c>
    </row>
    <row r="296" spans="1:2">
      <c r="A296" s="14">
        <v>35122</v>
      </c>
      <c r="B296">
        <v>279.39800000000002</v>
      </c>
    </row>
    <row r="297" spans="1:2">
      <c r="A297" s="14">
        <v>35123</v>
      </c>
      <c r="B297">
        <v>279.40100000000001</v>
      </c>
    </row>
    <row r="298" spans="1:2">
      <c r="A298" s="14">
        <v>35124</v>
      </c>
      <c r="B298">
        <v>279.358</v>
      </c>
    </row>
    <row r="299" spans="1:2">
      <c r="A299" s="14">
        <v>35125</v>
      </c>
      <c r="B299">
        <v>280.15499999999997</v>
      </c>
    </row>
    <row r="300" spans="1:2">
      <c r="A300" s="14">
        <v>35128</v>
      </c>
      <c r="B300">
        <v>280.73099999999999</v>
      </c>
    </row>
    <row r="301" spans="1:2">
      <c r="A301" s="14">
        <v>35129</v>
      </c>
      <c r="B301">
        <v>280.67</v>
      </c>
    </row>
    <row r="302" spans="1:2">
      <c r="A302" s="14">
        <v>35130</v>
      </c>
      <c r="B302">
        <v>280.351</v>
      </c>
    </row>
    <row r="303" spans="1:2">
      <c r="A303" s="14">
        <v>35131</v>
      </c>
      <c r="B303">
        <v>280.25400000000002</v>
      </c>
    </row>
    <row r="304" spans="1:2">
      <c r="A304" s="14">
        <v>35132</v>
      </c>
      <c r="B304">
        <v>277.24099999999999</v>
      </c>
    </row>
    <row r="305" spans="1:2">
      <c r="A305" s="14">
        <v>35135</v>
      </c>
      <c r="B305">
        <v>277.27699999999999</v>
      </c>
    </row>
    <row r="306" spans="1:2">
      <c r="A306" s="14">
        <v>35136</v>
      </c>
      <c r="B306">
        <v>277.05200000000002</v>
      </c>
    </row>
    <row r="307" spans="1:2">
      <c r="A307" s="14">
        <v>35137</v>
      </c>
      <c r="B307">
        <v>277.09899999999999</v>
      </c>
    </row>
    <row r="308" spans="1:2">
      <c r="A308" s="14">
        <v>35138</v>
      </c>
      <c r="B308">
        <v>277.12799999999999</v>
      </c>
    </row>
    <row r="309" spans="1:2">
      <c r="A309" s="14">
        <v>35139</v>
      </c>
      <c r="B309">
        <v>276.67700000000002</v>
      </c>
    </row>
    <row r="310" spans="1:2">
      <c r="A310" s="14">
        <v>35142</v>
      </c>
      <c r="B310">
        <v>276.87</v>
      </c>
    </row>
    <row r="311" spans="1:2">
      <c r="A311" s="14">
        <v>35143</v>
      </c>
      <c r="B311">
        <v>277.072</v>
      </c>
    </row>
    <row r="312" spans="1:2">
      <c r="A312" s="14">
        <v>35144</v>
      </c>
      <c r="B312">
        <v>277.49599999999998</v>
      </c>
    </row>
    <row r="313" spans="1:2">
      <c r="A313" s="14">
        <v>35145</v>
      </c>
      <c r="B313">
        <v>277.75900000000001</v>
      </c>
    </row>
    <row r="314" spans="1:2">
      <c r="A314" s="14">
        <v>35146</v>
      </c>
      <c r="B314">
        <v>277.68</v>
      </c>
    </row>
    <row r="315" spans="1:2">
      <c r="A315" s="14">
        <v>35149</v>
      </c>
      <c r="B315">
        <v>278.33600000000001</v>
      </c>
    </row>
    <row r="316" spans="1:2">
      <c r="A316" s="14">
        <v>35150</v>
      </c>
      <c r="B316">
        <v>278.51499999999999</v>
      </c>
    </row>
    <row r="317" spans="1:2">
      <c r="A317" s="14">
        <v>35151</v>
      </c>
      <c r="B317">
        <v>278.15800000000002</v>
      </c>
    </row>
    <row r="318" spans="1:2">
      <c r="A318" s="14">
        <v>35152</v>
      </c>
      <c r="B318">
        <v>277.51400000000001</v>
      </c>
    </row>
    <row r="319" spans="1:2">
      <c r="A319" s="14">
        <v>35153</v>
      </c>
      <c r="B319">
        <v>278.08600000000001</v>
      </c>
    </row>
    <row r="320" spans="1:2">
      <c r="A320" s="14">
        <v>35155</v>
      </c>
      <c r="B320">
        <v>278.21699999999998</v>
      </c>
    </row>
    <row r="321" spans="1:2">
      <c r="A321" s="14">
        <v>35156</v>
      </c>
      <c r="B321">
        <v>278.42599999999999</v>
      </c>
    </row>
    <row r="322" spans="1:2">
      <c r="A322" s="14">
        <v>35157</v>
      </c>
      <c r="B322">
        <v>278.846</v>
      </c>
    </row>
    <row r="323" spans="1:2">
      <c r="A323" s="14">
        <v>35158</v>
      </c>
      <c r="B323">
        <v>278.98</v>
      </c>
    </row>
    <row r="324" spans="1:2">
      <c r="A324" s="14">
        <v>35159</v>
      </c>
      <c r="B324">
        <v>278.73599999999999</v>
      </c>
    </row>
    <row r="325" spans="1:2">
      <c r="A325" s="14">
        <v>35160</v>
      </c>
      <c r="B325">
        <v>277.94600000000003</v>
      </c>
    </row>
    <row r="326" spans="1:2">
      <c r="A326" s="14">
        <v>35163</v>
      </c>
      <c r="B326">
        <v>276.005</v>
      </c>
    </row>
    <row r="327" spans="1:2">
      <c r="A327" s="14">
        <v>35164</v>
      </c>
      <c r="B327">
        <v>276.20800000000003</v>
      </c>
    </row>
    <row r="328" spans="1:2">
      <c r="A328" s="14">
        <v>35165</v>
      </c>
      <c r="B328">
        <v>275.98</v>
      </c>
    </row>
    <row r="329" spans="1:2">
      <c r="A329" s="14">
        <v>35166</v>
      </c>
      <c r="B329">
        <v>275.863</v>
      </c>
    </row>
    <row r="330" spans="1:2">
      <c r="A330" s="14">
        <v>35167</v>
      </c>
      <c r="B330">
        <v>276.75200000000001</v>
      </c>
    </row>
    <row r="331" spans="1:2">
      <c r="A331" s="14">
        <v>35170</v>
      </c>
      <c r="B331">
        <v>277.24599999999998</v>
      </c>
    </row>
    <row r="332" spans="1:2">
      <c r="A332" s="14">
        <v>35171</v>
      </c>
      <c r="B332">
        <v>277.47500000000002</v>
      </c>
    </row>
    <row r="333" spans="1:2">
      <c r="A333" s="14">
        <v>35172</v>
      </c>
      <c r="B333">
        <v>277.39100000000002</v>
      </c>
    </row>
    <row r="334" spans="1:2">
      <c r="A334" s="14">
        <v>35173</v>
      </c>
      <c r="B334">
        <v>277.31400000000002</v>
      </c>
    </row>
    <row r="335" spans="1:2">
      <c r="A335" s="14">
        <v>35174</v>
      </c>
      <c r="B335">
        <v>277.685</v>
      </c>
    </row>
    <row r="336" spans="1:2">
      <c r="A336" s="14">
        <v>35177</v>
      </c>
      <c r="B336">
        <v>278.392</v>
      </c>
    </row>
    <row r="337" spans="1:2">
      <c r="A337" s="14">
        <v>35178</v>
      </c>
      <c r="B337">
        <v>278.48599999999999</v>
      </c>
    </row>
    <row r="338" spans="1:2">
      <c r="A338" s="14">
        <v>35179</v>
      </c>
      <c r="B338">
        <v>278.435</v>
      </c>
    </row>
    <row r="339" spans="1:2">
      <c r="A339" s="14">
        <v>35180</v>
      </c>
      <c r="B339">
        <v>278.548</v>
      </c>
    </row>
    <row r="340" spans="1:2">
      <c r="A340" s="14">
        <v>35181</v>
      </c>
      <c r="B340">
        <v>278.86399999999998</v>
      </c>
    </row>
    <row r="341" spans="1:2">
      <c r="A341" s="14">
        <v>35184</v>
      </c>
      <c r="B341">
        <v>278.69200000000001</v>
      </c>
    </row>
    <row r="342" spans="1:2">
      <c r="A342" s="14">
        <v>35185</v>
      </c>
      <c r="B342">
        <v>278.60599999999999</v>
      </c>
    </row>
    <row r="343" spans="1:2">
      <c r="A343" s="14">
        <v>35186</v>
      </c>
      <c r="B343">
        <v>278.75400000000002</v>
      </c>
    </row>
    <row r="344" spans="1:2">
      <c r="A344" s="14">
        <v>35187</v>
      </c>
      <c r="B344">
        <v>277.23599999999999</v>
      </c>
    </row>
    <row r="345" spans="1:2">
      <c r="A345" s="14">
        <v>35188</v>
      </c>
      <c r="B345">
        <v>277.24400000000003</v>
      </c>
    </row>
    <row r="346" spans="1:2">
      <c r="A346" s="14">
        <v>35191</v>
      </c>
      <c r="B346">
        <v>277.548</v>
      </c>
    </row>
    <row r="347" spans="1:2">
      <c r="A347" s="14">
        <v>35192</v>
      </c>
      <c r="B347">
        <v>277.49900000000002</v>
      </c>
    </row>
    <row r="348" spans="1:2">
      <c r="A348" s="14">
        <v>35193</v>
      </c>
      <c r="B348">
        <v>277.84399999999999</v>
      </c>
    </row>
    <row r="349" spans="1:2">
      <c r="A349" s="14">
        <v>35194</v>
      </c>
      <c r="B349">
        <v>277.81</v>
      </c>
    </row>
    <row r="350" spans="1:2">
      <c r="A350" s="14">
        <v>35195</v>
      </c>
      <c r="B350">
        <v>278.57499999999999</v>
      </c>
    </row>
    <row r="351" spans="1:2">
      <c r="A351" s="14">
        <v>35198</v>
      </c>
      <c r="B351">
        <v>278.92200000000003</v>
      </c>
    </row>
    <row r="352" spans="1:2">
      <c r="A352" s="14">
        <v>35199</v>
      </c>
      <c r="B352">
        <v>279.48899999999998</v>
      </c>
    </row>
    <row r="353" spans="1:2">
      <c r="A353" s="14">
        <v>35200</v>
      </c>
      <c r="B353">
        <v>279.80900000000003</v>
      </c>
    </row>
    <row r="354" spans="1:2">
      <c r="A354" s="14">
        <v>35201</v>
      </c>
      <c r="B354">
        <v>279.55500000000001</v>
      </c>
    </row>
    <row r="355" spans="1:2">
      <c r="A355" s="14">
        <v>35202</v>
      </c>
      <c r="B355">
        <v>280.07</v>
      </c>
    </row>
    <row r="356" spans="1:2">
      <c r="A356" s="14">
        <v>35205</v>
      </c>
      <c r="B356">
        <v>280.60399999999998</v>
      </c>
    </row>
    <row r="357" spans="1:2">
      <c r="A357" s="14">
        <v>35206</v>
      </c>
      <c r="B357">
        <v>280.77999999999997</v>
      </c>
    </row>
    <row r="358" spans="1:2">
      <c r="A358" s="14">
        <v>35207</v>
      </c>
      <c r="B358">
        <v>280.95</v>
      </c>
    </row>
    <row r="359" spans="1:2">
      <c r="A359" s="14">
        <v>35208</v>
      </c>
      <c r="B359">
        <v>280.86</v>
      </c>
    </row>
    <row r="360" spans="1:2">
      <c r="A360" s="14">
        <v>35209</v>
      </c>
      <c r="B360">
        <v>281.16500000000002</v>
      </c>
    </row>
    <row r="361" spans="1:2">
      <c r="A361" s="14">
        <v>35213</v>
      </c>
      <c r="B361">
        <v>281.50299999999999</v>
      </c>
    </row>
    <row r="362" spans="1:2">
      <c r="A362" s="14">
        <v>35214</v>
      </c>
      <c r="B362">
        <v>281.12799999999999</v>
      </c>
    </row>
    <row r="363" spans="1:2">
      <c r="A363" s="14">
        <v>35215</v>
      </c>
      <c r="B363">
        <v>280.98</v>
      </c>
    </row>
    <row r="364" spans="1:2">
      <c r="A364" s="14">
        <v>35216</v>
      </c>
      <c r="B364">
        <v>280.61399999999998</v>
      </c>
    </row>
    <row r="365" spans="1:2">
      <c r="A365" s="14">
        <v>35219</v>
      </c>
      <c r="B365">
        <v>280.35000000000002</v>
      </c>
    </row>
    <row r="366" spans="1:2">
      <c r="A366" s="14">
        <v>35220</v>
      </c>
      <c r="B366">
        <v>280.51900000000001</v>
      </c>
    </row>
    <row r="367" spans="1:2">
      <c r="A367" s="14">
        <v>35221</v>
      </c>
      <c r="B367">
        <v>280.63900000000001</v>
      </c>
    </row>
    <row r="368" spans="1:2">
      <c r="A368" s="14">
        <v>35222</v>
      </c>
      <c r="B368">
        <v>281.142</v>
      </c>
    </row>
    <row r="369" spans="1:2">
      <c r="A369" s="14">
        <v>35223</v>
      </c>
      <c r="B369">
        <v>279.34199999999998</v>
      </c>
    </row>
    <row r="370" spans="1:2">
      <c r="A370" s="14">
        <v>35226</v>
      </c>
      <c r="B370">
        <v>279.21699999999998</v>
      </c>
    </row>
    <row r="371" spans="1:2">
      <c r="A371" s="14">
        <v>35227</v>
      </c>
      <c r="B371">
        <v>279.04399999999998</v>
      </c>
    </row>
    <row r="372" spans="1:2">
      <c r="A372" s="14">
        <v>35228</v>
      </c>
      <c r="B372">
        <v>278.92700000000002</v>
      </c>
    </row>
    <row r="373" spans="1:2">
      <c r="A373" s="14">
        <v>35229</v>
      </c>
      <c r="B373">
        <v>279.11200000000002</v>
      </c>
    </row>
    <row r="374" spans="1:2">
      <c r="A374" s="14">
        <v>35230</v>
      </c>
      <c r="B374">
        <v>279.42599999999999</v>
      </c>
    </row>
    <row r="375" spans="1:2">
      <c r="A375" s="14">
        <v>35233</v>
      </c>
      <c r="B375">
        <v>279.70100000000002</v>
      </c>
    </row>
    <row r="376" spans="1:2">
      <c r="A376" s="14">
        <v>35234</v>
      </c>
      <c r="B376">
        <v>279.66899999999998</v>
      </c>
    </row>
    <row r="377" spans="1:2">
      <c r="A377" s="14">
        <v>35235</v>
      </c>
      <c r="B377">
        <v>279.541</v>
      </c>
    </row>
    <row r="378" spans="1:2">
      <c r="A378" s="14">
        <v>35236</v>
      </c>
      <c r="B378">
        <v>279.76400000000001</v>
      </c>
    </row>
    <row r="379" spans="1:2">
      <c r="A379" s="14">
        <v>35237</v>
      </c>
      <c r="B379">
        <v>279.98399999999998</v>
      </c>
    </row>
    <row r="380" spans="1:2">
      <c r="A380" s="14">
        <v>35240</v>
      </c>
      <c r="B380">
        <v>280.32</v>
      </c>
    </row>
    <row r="381" spans="1:2">
      <c r="A381" s="14">
        <v>35241</v>
      </c>
      <c r="B381">
        <v>280.59300000000002</v>
      </c>
    </row>
    <row r="382" spans="1:2">
      <c r="A382" s="14">
        <v>35242</v>
      </c>
      <c r="B382">
        <v>280.75299999999999</v>
      </c>
    </row>
    <row r="383" spans="1:2">
      <c r="A383" s="14">
        <v>35243</v>
      </c>
      <c r="B383">
        <v>281.10199999999998</v>
      </c>
    </row>
    <row r="384" spans="1:2">
      <c r="A384" s="14">
        <v>35244</v>
      </c>
      <c r="B384">
        <v>281.73200000000003</v>
      </c>
    </row>
    <row r="385" spans="1:2">
      <c r="A385" s="14">
        <v>35246</v>
      </c>
      <c r="B385">
        <v>281.86900000000003</v>
      </c>
    </row>
    <row r="386" spans="1:2">
      <c r="A386" s="14">
        <v>35247</v>
      </c>
      <c r="B386">
        <v>282.03300000000002</v>
      </c>
    </row>
    <row r="387" spans="1:2">
      <c r="A387" s="14">
        <v>35248</v>
      </c>
      <c r="B387">
        <v>282.00799999999998</v>
      </c>
    </row>
    <row r="388" spans="1:2">
      <c r="A388" s="14">
        <v>35249</v>
      </c>
      <c r="B388">
        <v>282.25700000000001</v>
      </c>
    </row>
    <row r="389" spans="1:2">
      <c r="A389" s="14">
        <v>35251</v>
      </c>
      <c r="B389">
        <v>279.005</v>
      </c>
    </row>
    <row r="390" spans="1:2">
      <c r="A390" s="14">
        <v>35254</v>
      </c>
      <c r="B390">
        <v>279.13499999999999</v>
      </c>
    </row>
    <row r="391" spans="1:2">
      <c r="A391" s="14">
        <v>35255</v>
      </c>
      <c r="B391">
        <v>279.68400000000003</v>
      </c>
    </row>
    <row r="392" spans="1:2">
      <c r="A392" s="14">
        <v>35256</v>
      </c>
      <c r="B392">
        <v>280.39600000000002</v>
      </c>
    </row>
    <row r="393" spans="1:2">
      <c r="A393" s="14">
        <v>35257</v>
      </c>
      <c r="B393">
        <v>280.85899999999998</v>
      </c>
    </row>
    <row r="394" spans="1:2">
      <c r="A394" s="14">
        <v>35258</v>
      </c>
      <c r="B394">
        <v>281.238</v>
      </c>
    </row>
    <row r="395" spans="1:2">
      <c r="A395" s="14">
        <v>35261</v>
      </c>
      <c r="B395">
        <v>281.32</v>
      </c>
    </row>
    <row r="396" spans="1:2">
      <c r="A396" s="14">
        <v>35262</v>
      </c>
      <c r="B396">
        <v>281.54700000000003</v>
      </c>
    </row>
    <row r="397" spans="1:2">
      <c r="A397" s="14">
        <v>35263</v>
      </c>
      <c r="B397">
        <v>281.66399999999999</v>
      </c>
    </row>
    <row r="398" spans="1:2">
      <c r="A398" s="14">
        <v>35264</v>
      </c>
      <c r="B398">
        <v>282.73200000000003</v>
      </c>
    </row>
    <row r="399" spans="1:2">
      <c r="A399" s="14">
        <v>35265</v>
      </c>
      <c r="B399">
        <v>282.65899999999999</v>
      </c>
    </row>
    <row r="400" spans="1:2">
      <c r="A400" s="14">
        <v>35268</v>
      </c>
      <c r="B400">
        <v>282.81200000000001</v>
      </c>
    </row>
    <row r="401" spans="1:2">
      <c r="A401" s="14">
        <v>35269</v>
      </c>
      <c r="B401">
        <v>283.197</v>
      </c>
    </row>
    <row r="402" spans="1:2">
      <c r="A402" s="14">
        <v>35270</v>
      </c>
      <c r="B402">
        <v>282.91000000000003</v>
      </c>
    </row>
    <row r="403" spans="1:2">
      <c r="A403" s="14">
        <v>35271</v>
      </c>
      <c r="B403">
        <v>283.05099999999999</v>
      </c>
    </row>
    <row r="404" spans="1:2">
      <c r="A404" s="14">
        <v>35272</v>
      </c>
      <c r="B404">
        <v>283.14600000000002</v>
      </c>
    </row>
    <row r="405" spans="1:2">
      <c r="A405" s="14">
        <v>35275</v>
      </c>
      <c r="B405">
        <v>282.81400000000002</v>
      </c>
    </row>
    <row r="406" spans="1:2">
      <c r="A406" s="14">
        <v>35276</v>
      </c>
      <c r="B406">
        <v>283.04500000000002</v>
      </c>
    </row>
    <row r="407" spans="1:2">
      <c r="A407" s="14">
        <v>35277</v>
      </c>
      <c r="B407">
        <v>283.584</v>
      </c>
    </row>
    <row r="408" spans="1:2">
      <c r="A408" s="14">
        <v>35278</v>
      </c>
      <c r="B408">
        <v>284.79399999999998</v>
      </c>
    </row>
    <row r="409" spans="1:2">
      <c r="A409" s="14">
        <v>35279</v>
      </c>
      <c r="B409">
        <v>286.084</v>
      </c>
    </row>
    <row r="410" spans="1:2">
      <c r="A410" s="14">
        <v>35282</v>
      </c>
      <c r="B410">
        <v>286.40800000000002</v>
      </c>
    </row>
    <row r="411" spans="1:2">
      <c r="A411" s="14">
        <v>35283</v>
      </c>
      <c r="B411">
        <v>286.47000000000003</v>
      </c>
    </row>
    <row r="412" spans="1:2">
      <c r="A412" s="14">
        <v>35284</v>
      </c>
      <c r="B412">
        <v>286.61399999999998</v>
      </c>
    </row>
    <row r="413" spans="1:2">
      <c r="A413" s="14">
        <v>35285</v>
      </c>
      <c r="B413">
        <v>286.60199999999998</v>
      </c>
    </row>
    <row r="414" spans="1:2">
      <c r="A414" s="14">
        <v>35286</v>
      </c>
      <c r="B414">
        <v>287.06099999999998</v>
      </c>
    </row>
    <row r="415" spans="1:2">
      <c r="A415" s="14">
        <v>35289</v>
      </c>
      <c r="B415">
        <v>287.392</v>
      </c>
    </row>
    <row r="416" spans="1:2">
      <c r="A416" s="14">
        <v>35290</v>
      </c>
      <c r="B416">
        <v>286.99</v>
      </c>
    </row>
    <row r="417" spans="1:2">
      <c r="A417" s="14">
        <v>35291</v>
      </c>
      <c r="B417">
        <v>287.15499999999997</v>
      </c>
    </row>
    <row r="418" spans="1:2">
      <c r="A418" s="14">
        <v>35292</v>
      </c>
      <c r="B418">
        <v>286.93099999999998</v>
      </c>
    </row>
    <row r="419" spans="1:2">
      <c r="A419" s="14">
        <v>35293</v>
      </c>
      <c r="B419">
        <v>287.32400000000001</v>
      </c>
    </row>
    <row r="420" spans="1:2">
      <c r="A420" s="14">
        <v>35296</v>
      </c>
      <c r="B420">
        <v>287.435</v>
      </c>
    </row>
    <row r="421" spans="1:2">
      <c r="A421" s="14">
        <v>35297</v>
      </c>
      <c r="B421">
        <v>287.51400000000001</v>
      </c>
    </row>
    <row r="422" spans="1:2">
      <c r="A422" s="14">
        <v>35298</v>
      </c>
      <c r="B422">
        <v>287.55599999999998</v>
      </c>
    </row>
    <row r="423" spans="1:2">
      <c r="A423" s="14">
        <v>35299</v>
      </c>
      <c r="B423">
        <v>287.68400000000003</v>
      </c>
    </row>
    <row r="424" spans="1:2">
      <c r="A424" s="14">
        <v>35300</v>
      </c>
      <c r="B424">
        <v>287.30099999999999</v>
      </c>
    </row>
    <row r="425" spans="1:2">
      <c r="A425" s="14">
        <v>35303</v>
      </c>
      <c r="B425">
        <v>287.267</v>
      </c>
    </row>
    <row r="426" spans="1:2">
      <c r="A426" s="14">
        <v>35304</v>
      </c>
      <c r="B426">
        <v>287.49900000000002</v>
      </c>
    </row>
    <row r="427" spans="1:2">
      <c r="A427" s="14">
        <v>35305</v>
      </c>
      <c r="B427">
        <v>287.60700000000003</v>
      </c>
    </row>
    <row r="428" spans="1:2">
      <c r="A428" s="14">
        <v>35306</v>
      </c>
      <c r="B428">
        <v>287.38099999999997</v>
      </c>
    </row>
    <row r="429" spans="1:2">
      <c r="A429" s="14">
        <v>35307</v>
      </c>
      <c r="B429">
        <v>287.04300000000001</v>
      </c>
    </row>
    <row r="430" spans="1:2">
      <c r="A430" s="14">
        <v>35308</v>
      </c>
      <c r="B430">
        <v>287.10899999999998</v>
      </c>
    </row>
    <row r="431" spans="1:2">
      <c r="A431" s="14">
        <v>35311</v>
      </c>
      <c r="B431">
        <v>287.09899999999999</v>
      </c>
    </row>
    <row r="432" spans="1:2">
      <c r="A432" s="14">
        <v>35312</v>
      </c>
      <c r="B432">
        <v>286.93900000000002</v>
      </c>
    </row>
    <row r="433" spans="1:2">
      <c r="A433" s="14">
        <v>35313</v>
      </c>
      <c r="B433">
        <v>286.66300000000001</v>
      </c>
    </row>
    <row r="434" spans="1:2">
      <c r="A434" s="14">
        <v>35314</v>
      </c>
      <c r="B434">
        <v>287.02499999999998</v>
      </c>
    </row>
    <row r="435" spans="1:2">
      <c r="A435" s="14">
        <v>35317</v>
      </c>
      <c r="B435">
        <v>287.69600000000003</v>
      </c>
    </row>
    <row r="436" spans="1:2">
      <c r="A436" s="14">
        <v>35318</v>
      </c>
      <c r="B436">
        <v>287.69799999999998</v>
      </c>
    </row>
    <row r="437" spans="1:2">
      <c r="A437" s="14">
        <v>35319</v>
      </c>
      <c r="B437">
        <v>287.90499999999997</v>
      </c>
    </row>
    <row r="438" spans="1:2">
      <c r="A438" s="14">
        <v>35320</v>
      </c>
      <c r="B438">
        <v>288.37799999999999</v>
      </c>
    </row>
    <row r="439" spans="1:2">
      <c r="A439" s="14">
        <v>35321</v>
      </c>
      <c r="B439">
        <v>289.10199999999998</v>
      </c>
    </row>
    <row r="440" spans="1:2">
      <c r="A440" s="14">
        <v>35324</v>
      </c>
      <c r="B440">
        <v>290.40800000000002</v>
      </c>
    </row>
    <row r="441" spans="1:2">
      <c r="A441" s="14">
        <v>35325</v>
      </c>
      <c r="B441">
        <v>290.31299999999999</v>
      </c>
    </row>
    <row r="442" spans="1:2">
      <c r="A442" s="14">
        <v>35326</v>
      </c>
      <c r="B442">
        <v>290.41800000000001</v>
      </c>
    </row>
    <row r="443" spans="1:2">
      <c r="A443" s="14">
        <v>35327</v>
      </c>
      <c r="B443">
        <v>290.39400000000001</v>
      </c>
    </row>
    <row r="444" spans="1:2">
      <c r="A444" s="14">
        <v>35328</v>
      </c>
      <c r="B444">
        <v>290.76400000000001</v>
      </c>
    </row>
    <row r="445" spans="1:2">
      <c r="A445" s="14">
        <v>35331</v>
      </c>
      <c r="B445">
        <v>291.07499999999999</v>
      </c>
    </row>
    <row r="446" spans="1:2">
      <c r="A446" s="14">
        <v>35332</v>
      </c>
      <c r="B446">
        <v>291.68700000000001</v>
      </c>
    </row>
    <row r="447" spans="1:2">
      <c r="A447" s="14">
        <v>35333</v>
      </c>
      <c r="B447">
        <v>292.51100000000002</v>
      </c>
    </row>
    <row r="448" spans="1:2">
      <c r="A448" s="14">
        <v>35334</v>
      </c>
      <c r="B448">
        <v>293.23899999999998</v>
      </c>
    </row>
    <row r="449" spans="1:2">
      <c r="A449" s="14">
        <v>35335</v>
      </c>
      <c r="B449">
        <v>293.565</v>
      </c>
    </row>
    <row r="450" spans="1:2">
      <c r="A450" s="14">
        <v>35338</v>
      </c>
      <c r="B450">
        <v>293.79000000000002</v>
      </c>
    </row>
    <row r="451" spans="1:2">
      <c r="A451" s="14">
        <v>35339</v>
      </c>
      <c r="B451">
        <v>294.28899999999999</v>
      </c>
    </row>
    <row r="452" spans="1:2">
      <c r="A452" s="14">
        <v>35340</v>
      </c>
      <c r="B452">
        <v>294.64699999999999</v>
      </c>
    </row>
    <row r="453" spans="1:2">
      <c r="A453" s="14">
        <v>35341</v>
      </c>
      <c r="B453">
        <v>294.80399999999997</v>
      </c>
    </row>
    <row r="454" spans="1:2">
      <c r="A454" s="14">
        <v>35342</v>
      </c>
      <c r="B454">
        <v>295.68099999999998</v>
      </c>
    </row>
    <row r="455" spans="1:2">
      <c r="A455" s="14">
        <v>35345</v>
      </c>
      <c r="B455">
        <v>295.76400000000001</v>
      </c>
    </row>
    <row r="456" spans="1:2">
      <c r="A456" s="14">
        <v>35346</v>
      </c>
      <c r="B456">
        <v>295.726</v>
      </c>
    </row>
    <row r="457" spans="1:2">
      <c r="A457" s="14">
        <v>35347</v>
      </c>
      <c r="B457">
        <v>295.35500000000002</v>
      </c>
    </row>
    <row r="458" spans="1:2">
      <c r="A458" s="14">
        <v>35348</v>
      </c>
      <c r="B458">
        <v>295.14800000000002</v>
      </c>
    </row>
    <row r="459" spans="1:2">
      <c r="A459" s="14">
        <v>35349</v>
      </c>
      <c r="B459">
        <v>295.041</v>
      </c>
    </row>
    <row r="460" spans="1:2">
      <c r="A460" s="14">
        <v>35352</v>
      </c>
      <c r="B460">
        <v>295.27</v>
      </c>
    </row>
    <row r="461" spans="1:2">
      <c r="A461" s="14">
        <v>35353</v>
      </c>
      <c r="B461">
        <v>295.25</v>
      </c>
    </row>
    <row r="462" spans="1:2">
      <c r="A462" s="14">
        <v>35354</v>
      </c>
      <c r="B462">
        <v>295.18799999999999</v>
      </c>
    </row>
    <row r="463" spans="1:2">
      <c r="A463" s="14">
        <v>35355</v>
      </c>
      <c r="B463">
        <v>295.48</v>
      </c>
    </row>
    <row r="464" spans="1:2">
      <c r="A464" s="14">
        <v>35356</v>
      </c>
      <c r="B464">
        <v>295.55</v>
      </c>
    </row>
    <row r="465" spans="1:2">
      <c r="A465" s="14">
        <v>35359</v>
      </c>
      <c r="B465">
        <v>295.512</v>
      </c>
    </row>
    <row r="466" spans="1:2">
      <c r="A466" s="14">
        <v>35360</v>
      </c>
      <c r="B466">
        <v>295.28399999999999</v>
      </c>
    </row>
    <row r="467" spans="1:2">
      <c r="A467" s="14">
        <v>35361</v>
      </c>
      <c r="B467">
        <v>294.85899999999998</v>
      </c>
    </row>
    <row r="468" spans="1:2">
      <c r="A468" s="14">
        <v>35362</v>
      </c>
      <c r="B468">
        <v>294.46300000000002</v>
      </c>
    </row>
    <row r="469" spans="1:2">
      <c r="A469" s="14">
        <v>35363</v>
      </c>
      <c r="B469">
        <v>294.60399999999998</v>
      </c>
    </row>
    <row r="470" spans="1:2">
      <c r="A470" s="14">
        <v>35366</v>
      </c>
      <c r="B470">
        <v>294.73700000000002</v>
      </c>
    </row>
    <row r="471" spans="1:2">
      <c r="A471" s="14">
        <v>35367</v>
      </c>
      <c r="B471">
        <v>295.63499999999999</v>
      </c>
    </row>
    <row r="472" spans="1:2">
      <c r="A472" s="14">
        <v>35368</v>
      </c>
      <c r="B472">
        <v>295.98</v>
      </c>
    </row>
    <row r="473" spans="1:2">
      <c r="A473" s="14">
        <v>35369</v>
      </c>
      <c r="B473">
        <v>296.33999999999997</v>
      </c>
    </row>
    <row r="474" spans="1:2">
      <c r="A474" s="14">
        <v>35370</v>
      </c>
      <c r="B474">
        <v>296.42399999999998</v>
      </c>
    </row>
    <row r="475" spans="1:2">
      <c r="A475" s="14">
        <v>35373</v>
      </c>
      <c r="B475">
        <v>296.91500000000002</v>
      </c>
    </row>
    <row r="476" spans="1:2">
      <c r="A476" s="14">
        <v>35374</v>
      </c>
      <c r="B476">
        <v>297.57299999999998</v>
      </c>
    </row>
    <row r="477" spans="1:2">
      <c r="A477" s="14">
        <v>35375</v>
      </c>
      <c r="B477">
        <v>297.69799999999998</v>
      </c>
    </row>
    <row r="478" spans="1:2">
      <c r="A478" s="14">
        <v>35376</v>
      </c>
      <c r="B478">
        <v>298.036</v>
      </c>
    </row>
    <row r="479" spans="1:2">
      <c r="A479" s="14">
        <v>35377</v>
      </c>
      <c r="B479">
        <v>298.202</v>
      </c>
    </row>
    <row r="480" spans="1:2">
      <c r="A480" s="14">
        <v>35380</v>
      </c>
      <c r="B480">
        <v>298.45800000000003</v>
      </c>
    </row>
    <row r="481" spans="1:2">
      <c r="A481" s="14">
        <v>35381</v>
      </c>
      <c r="B481">
        <v>298.75200000000001</v>
      </c>
    </row>
    <row r="482" spans="1:2">
      <c r="A482" s="14">
        <v>35382</v>
      </c>
      <c r="B482">
        <v>299.22699999999998</v>
      </c>
    </row>
    <row r="483" spans="1:2">
      <c r="A483" s="14">
        <v>35383</v>
      </c>
      <c r="B483">
        <v>299.65100000000001</v>
      </c>
    </row>
    <row r="484" spans="1:2">
      <c r="A484" s="14">
        <v>35384</v>
      </c>
      <c r="B484">
        <v>299.61099999999999</v>
      </c>
    </row>
    <row r="485" spans="1:2">
      <c r="A485" s="14">
        <v>35387</v>
      </c>
      <c r="B485">
        <v>299.83999999999997</v>
      </c>
    </row>
    <row r="486" spans="1:2">
      <c r="A486" s="14">
        <v>35388</v>
      </c>
      <c r="B486">
        <v>300.16800000000001</v>
      </c>
    </row>
    <row r="487" spans="1:2">
      <c r="A487" s="14">
        <v>35389</v>
      </c>
      <c r="B487">
        <v>300.45699999999999</v>
      </c>
    </row>
    <row r="488" spans="1:2">
      <c r="A488" s="14">
        <v>35390</v>
      </c>
      <c r="B488">
        <v>300.66000000000003</v>
      </c>
    </row>
    <row r="489" spans="1:2">
      <c r="A489" s="14">
        <v>35391</v>
      </c>
      <c r="B489">
        <v>300.76600000000002</v>
      </c>
    </row>
    <row r="490" spans="1:2">
      <c r="A490" s="14">
        <v>35394</v>
      </c>
      <c r="B490">
        <v>301.20499999999998</v>
      </c>
    </row>
    <row r="491" spans="1:2">
      <c r="A491" s="14">
        <v>35395</v>
      </c>
      <c r="B491">
        <v>301.404</v>
      </c>
    </row>
    <row r="492" spans="1:2">
      <c r="A492" s="14">
        <v>35396</v>
      </c>
      <c r="B492">
        <v>301.68799999999999</v>
      </c>
    </row>
    <row r="493" spans="1:2">
      <c r="A493" s="14">
        <v>35398</v>
      </c>
      <c r="B493">
        <v>302.22000000000003</v>
      </c>
    </row>
    <row r="494" spans="1:2">
      <c r="A494" s="14">
        <v>35399</v>
      </c>
      <c r="B494">
        <v>302.291</v>
      </c>
    </row>
    <row r="495" spans="1:2">
      <c r="A495" s="14">
        <v>35401</v>
      </c>
      <c r="B495">
        <v>302.52800000000002</v>
      </c>
    </row>
    <row r="496" spans="1:2">
      <c r="A496" s="14">
        <v>35402</v>
      </c>
      <c r="B496">
        <v>302.94799999999998</v>
      </c>
    </row>
    <row r="497" spans="1:2">
      <c r="A497" s="14">
        <v>35403</v>
      </c>
      <c r="B497">
        <v>302.952</v>
      </c>
    </row>
    <row r="498" spans="1:2">
      <c r="A498" s="14">
        <v>35404</v>
      </c>
      <c r="B498">
        <v>302.64100000000002</v>
      </c>
    </row>
    <row r="499" spans="1:2">
      <c r="A499" s="14">
        <v>35405</v>
      </c>
      <c r="B499">
        <v>302.327</v>
      </c>
    </row>
    <row r="500" spans="1:2">
      <c r="A500" s="14">
        <v>35408</v>
      </c>
      <c r="B500">
        <v>302.92</v>
      </c>
    </row>
    <row r="501" spans="1:2">
      <c r="A501" s="14">
        <v>35409</v>
      </c>
      <c r="B501">
        <v>303.05700000000002</v>
      </c>
    </row>
    <row r="502" spans="1:2">
      <c r="A502" s="14">
        <v>35410</v>
      </c>
      <c r="B502">
        <v>302.43599999999998</v>
      </c>
    </row>
    <row r="503" spans="1:2">
      <c r="A503" s="14">
        <v>35411</v>
      </c>
      <c r="B503">
        <v>302.47300000000001</v>
      </c>
    </row>
    <row r="504" spans="1:2">
      <c r="A504" s="14">
        <v>35412</v>
      </c>
      <c r="B504">
        <v>302.87700000000001</v>
      </c>
    </row>
    <row r="505" spans="1:2">
      <c r="A505" s="14">
        <v>35415</v>
      </c>
      <c r="B505">
        <v>302.952</v>
      </c>
    </row>
    <row r="506" spans="1:2">
      <c r="A506" s="14">
        <v>35416</v>
      </c>
      <c r="B506">
        <v>302.69600000000003</v>
      </c>
    </row>
    <row r="507" spans="1:2">
      <c r="A507" s="14">
        <v>35417</v>
      </c>
      <c r="B507">
        <v>302.666</v>
      </c>
    </row>
    <row r="508" spans="1:2">
      <c r="A508" s="14">
        <v>35418</v>
      </c>
      <c r="B508">
        <v>303.22000000000003</v>
      </c>
    </row>
    <row r="509" spans="1:2">
      <c r="A509" s="14">
        <v>35419</v>
      </c>
      <c r="B509">
        <v>303.40800000000002</v>
      </c>
    </row>
    <row r="510" spans="1:2">
      <c r="A510" s="14">
        <v>35422</v>
      </c>
      <c r="B510">
        <v>303.72399999999999</v>
      </c>
    </row>
    <row r="511" spans="1:2">
      <c r="A511" s="14">
        <v>35423</v>
      </c>
      <c r="B511">
        <v>303.892</v>
      </c>
    </row>
    <row r="512" spans="1:2">
      <c r="A512" s="14">
        <v>35425</v>
      </c>
      <c r="B512">
        <v>303.99900000000002</v>
      </c>
    </row>
    <row r="513" spans="1:2">
      <c r="A513" s="14">
        <v>35426</v>
      </c>
      <c r="B513">
        <v>304.49599999999998</v>
      </c>
    </row>
    <row r="514" spans="1:2">
      <c r="A514" s="14">
        <v>35429</v>
      </c>
      <c r="B514">
        <v>305.02</v>
      </c>
    </row>
    <row r="515" spans="1:2">
      <c r="A515" s="14">
        <v>35430</v>
      </c>
      <c r="B515">
        <v>304.80399999999997</v>
      </c>
    </row>
    <row r="516" spans="1:2">
      <c r="A516" s="14">
        <v>35432</v>
      </c>
      <c r="B516">
        <v>304.363</v>
      </c>
    </row>
    <row r="517" spans="1:2">
      <c r="A517" s="14">
        <v>35433</v>
      </c>
      <c r="B517">
        <v>304.33499999999998</v>
      </c>
    </row>
    <row r="518" spans="1:2">
      <c r="A518" s="14">
        <v>35436</v>
      </c>
      <c r="B518">
        <v>304.21800000000002</v>
      </c>
    </row>
    <row r="519" spans="1:2">
      <c r="A519" s="14">
        <v>35437</v>
      </c>
      <c r="B519">
        <v>303.96899999999999</v>
      </c>
    </row>
    <row r="520" spans="1:2">
      <c r="A520" s="14">
        <v>35438</v>
      </c>
      <c r="B520">
        <v>303.94</v>
      </c>
    </row>
    <row r="521" spans="1:2">
      <c r="A521" s="14">
        <v>35439</v>
      </c>
      <c r="B521">
        <v>304.38499999999999</v>
      </c>
    </row>
    <row r="522" spans="1:2">
      <c r="A522" s="14">
        <v>35440</v>
      </c>
      <c r="B522">
        <v>303.904</v>
      </c>
    </row>
    <row r="523" spans="1:2">
      <c r="A523" s="14">
        <v>35443</v>
      </c>
      <c r="B523">
        <v>303.97500000000002</v>
      </c>
    </row>
    <row r="524" spans="1:2">
      <c r="A524" s="14">
        <v>35444</v>
      </c>
      <c r="B524">
        <v>304.90499999999997</v>
      </c>
    </row>
    <row r="525" spans="1:2">
      <c r="A525" s="14">
        <v>35445</v>
      </c>
      <c r="B525">
        <v>305.11200000000002</v>
      </c>
    </row>
    <row r="526" spans="1:2">
      <c r="A526" s="14">
        <v>35446</v>
      </c>
      <c r="B526">
        <v>305.09500000000003</v>
      </c>
    </row>
    <row r="527" spans="1:2">
      <c r="A527" s="14">
        <v>35447</v>
      </c>
      <c r="B527">
        <v>305.21899999999999</v>
      </c>
    </row>
    <row r="528" spans="1:2">
      <c r="A528" s="14">
        <v>35450</v>
      </c>
      <c r="B528">
        <v>305.56099999999998</v>
      </c>
    </row>
    <row r="529" spans="1:2">
      <c r="A529" s="14">
        <v>35451</v>
      </c>
      <c r="B529">
        <v>305.85300000000001</v>
      </c>
    </row>
    <row r="530" spans="1:2">
      <c r="A530" s="14">
        <v>35452</v>
      </c>
      <c r="B530">
        <v>306.13499999999999</v>
      </c>
    </row>
    <row r="531" spans="1:2">
      <c r="A531" s="14">
        <v>35453</v>
      </c>
      <c r="B531">
        <v>306.02600000000001</v>
      </c>
    </row>
    <row r="532" spans="1:2">
      <c r="A532" s="14">
        <v>35454</v>
      </c>
      <c r="B532">
        <v>306.04899999999998</v>
      </c>
    </row>
    <row r="533" spans="1:2">
      <c r="A533" s="14">
        <v>35457</v>
      </c>
      <c r="B533">
        <v>306.11799999999999</v>
      </c>
    </row>
    <row r="534" spans="1:2">
      <c r="A534" s="14">
        <v>35458</v>
      </c>
      <c r="B534">
        <v>306.39999999999998</v>
      </c>
    </row>
    <row r="535" spans="1:2">
      <c r="A535" s="14">
        <v>35459</v>
      </c>
      <c r="B535">
        <v>306.39299999999997</v>
      </c>
    </row>
    <row r="536" spans="1:2">
      <c r="A536" s="14">
        <v>35460</v>
      </c>
      <c r="B536">
        <v>306.56400000000002</v>
      </c>
    </row>
    <row r="537" spans="1:2">
      <c r="A537" s="14">
        <v>35461</v>
      </c>
      <c r="B537">
        <v>307.09399999999999</v>
      </c>
    </row>
    <row r="538" spans="1:2">
      <c r="A538" s="14">
        <v>35464</v>
      </c>
      <c r="B538">
        <v>307.67899999999997</v>
      </c>
    </row>
    <row r="539" spans="1:2">
      <c r="A539" s="14">
        <v>35465</v>
      </c>
      <c r="B539">
        <v>307.93200000000002</v>
      </c>
    </row>
    <row r="540" spans="1:2">
      <c r="A540" s="14">
        <v>35466</v>
      </c>
      <c r="B540">
        <v>308.10399999999998</v>
      </c>
    </row>
    <row r="541" spans="1:2">
      <c r="A541" s="14">
        <v>35467</v>
      </c>
      <c r="B541">
        <v>308.34100000000001</v>
      </c>
    </row>
    <row r="542" spans="1:2">
      <c r="A542" s="14">
        <v>35468</v>
      </c>
      <c r="B542">
        <v>308.85599999999999</v>
      </c>
    </row>
    <row r="543" spans="1:2">
      <c r="A543" s="14">
        <v>35471</v>
      </c>
      <c r="B543">
        <v>309.29000000000002</v>
      </c>
    </row>
    <row r="544" spans="1:2">
      <c r="A544" s="14">
        <v>35472</v>
      </c>
      <c r="B544">
        <v>309.48200000000003</v>
      </c>
    </row>
    <row r="545" spans="1:2">
      <c r="A545" s="14">
        <v>35473</v>
      </c>
      <c r="B545">
        <v>309.63200000000001</v>
      </c>
    </row>
    <row r="546" spans="1:2">
      <c r="A546" s="14">
        <v>35474</v>
      </c>
      <c r="B546">
        <v>310.35899999999998</v>
      </c>
    </row>
    <row r="547" spans="1:2">
      <c r="A547" s="14">
        <v>35475</v>
      </c>
      <c r="B547">
        <v>311.03699999999998</v>
      </c>
    </row>
    <row r="548" spans="1:2">
      <c r="A548" s="14">
        <v>35479</v>
      </c>
      <c r="B548">
        <v>311.50700000000001</v>
      </c>
    </row>
    <row r="549" spans="1:2">
      <c r="A549" s="14">
        <v>35480</v>
      </c>
      <c r="B549">
        <v>311.87900000000002</v>
      </c>
    </row>
    <row r="550" spans="1:2">
      <c r="A550" s="14">
        <v>35481</v>
      </c>
      <c r="B550">
        <v>312.08300000000003</v>
      </c>
    </row>
    <row r="551" spans="1:2">
      <c r="A551" s="14">
        <v>35482</v>
      </c>
      <c r="B551">
        <v>312.22800000000001</v>
      </c>
    </row>
    <row r="552" spans="1:2">
      <c r="A552" s="14">
        <v>35485</v>
      </c>
      <c r="B552">
        <v>312.55700000000002</v>
      </c>
    </row>
    <row r="553" spans="1:2">
      <c r="A553" s="14">
        <v>35486</v>
      </c>
      <c r="B553">
        <v>312.85199999999998</v>
      </c>
    </row>
    <row r="554" spans="1:2">
      <c r="A554" s="14">
        <v>35487</v>
      </c>
      <c r="B554">
        <v>312.15600000000001</v>
      </c>
    </row>
    <row r="555" spans="1:2">
      <c r="A555" s="14">
        <v>35488</v>
      </c>
      <c r="B555">
        <v>311.88799999999998</v>
      </c>
    </row>
    <row r="556" spans="1:2">
      <c r="A556" s="14">
        <v>35489</v>
      </c>
      <c r="B556">
        <v>311.815</v>
      </c>
    </row>
    <row r="557" spans="1:2">
      <c r="A557" s="14">
        <v>35492</v>
      </c>
      <c r="B557">
        <v>311.64999999999998</v>
      </c>
    </row>
    <row r="558" spans="1:2">
      <c r="A558" s="14">
        <v>35493</v>
      </c>
      <c r="B558">
        <v>311.73500000000001</v>
      </c>
    </row>
    <row r="559" spans="1:2">
      <c r="A559" s="14">
        <v>35494</v>
      </c>
      <c r="B559">
        <v>311.33600000000001</v>
      </c>
    </row>
    <row r="560" spans="1:2">
      <c r="A560" s="14">
        <v>35495</v>
      </c>
      <c r="B560">
        <v>311.245</v>
      </c>
    </row>
    <row r="561" spans="1:2">
      <c r="A561" s="14">
        <v>35496</v>
      </c>
      <c r="B561">
        <v>311.65699999999998</v>
      </c>
    </row>
    <row r="562" spans="1:2">
      <c r="A562" s="14">
        <v>35499</v>
      </c>
      <c r="B562">
        <v>311.86200000000002</v>
      </c>
    </row>
    <row r="563" spans="1:2">
      <c r="A563" s="14">
        <v>35500</v>
      </c>
      <c r="B563">
        <v>312.096</v>
      </c>
    </row>
    <row r="564" spans="1:2">
      <c r="A564" s="14">
        <v>35501</v>
      </c>
      <c r="B564">
        <v>312.11700000000002</v>
      </c>
    </row>
    <row r="565" spans="1:2">
      <c r="A565" s="14">
        <v>35502</v>
      </c>
      <c r="B565">
        <v>311.505</v>
      </c>
    </row>
    <row r="566" spans="1:2">
      <c r="A566" s="14">
        <v>35503</v>
      </c>
      <c r="B566">
        <v>311.43700000000001</v>
      </c>
    </row>
    <row r="567" spans="1:2">
      <c r="A567" s="14">
        <v>35506</v>
      </c>
      <c r="B567">
        <v>311.35599999999999</v>
      </c>
    </row>
    <row r="568" spans="1:2">
      <c r="A568" s="14">
        <v>35507</v>
      </c>
      <c r="B568">
        <v>311.31900000000002</v>
      </c>
    </row>
    <row r="569" spans="1:2">
      <c r="A569" s="14">
        <v>35508</v>
      </c>
      <c r="B569">
        <v>310.95600000000002</v>
      </c>
    </row>
    <row r="570" spans="1:2">
      <c r="A570" s="14">
        <v>35509</v>
      </c>
      <c r="B570">
        <v>310.75400000000002</v>
      </c>
    </row>
    <row r="571" spans="1:2">
      <c r="A571" s="14">
        <v>35510</v>
      </c>
      <c r="B571">
        <v>310.65100000000001</v>
      </c>
    </row>
    <row r="572" spans="1:2">
      <c r="A572" s="14">
        <v>35513</v>
      </c>
      <c r="B572">
        <v>310.86799999999999</v>
      </c>
    </row>
    <row r="573" spans="1:2">
      <c r="A573" s="14">
        <v>35514</v>
      </c>
      <c r="B573">
        <v>310.99900000000002</v>
      </c>
    </row>
    <row r="574" spans="1:2">
      <c r="A574" s="14">
        <v>35515</v>
      </c>
      <c r="B574">
        <v>310.11700000000002</v>
      </c>
    </row>
    <row r="575" spans="1:2">
      <c r="A575" s="14">
        <v>35516</v>
      </c>
      <c r="B575">
        <v>309.113</v>
      </c>
    </row>
    <row r="576" spans="1:2">
      <c r="A576" s="14">
        <v>35520</v>
      </c>
      <c r="B576">
        <v>307.52600000000001</v>
      </c>
    </row>
    <row r="577" spans="1:2">
      <c r="A577" s="14">
        <v>35521</v>
      </c>
      <c r="B577">
        <v>307.01499999999999</v>
      </c>
    </row>
    <row r="578" spans="1:2">
      <c r="A578" s="14">
        <v>35522</v>
      </c>
      <c r="B578">
        <v>306.72500000000002</v>
      </c>
    </row>
    <row r="579" spans="1:2">
      <c r="A579" s="14">
        <v>35523</v>
      </c>
      <c r="B579">
        <v>306.74599999999998</v>
      </c>
    </row>
    <row r="580" spans="1:2">
      <c r="A580" s="14">
        <v>35524</v>
      </c>
      <c r="B580">
        <v>306.363</v>
      </c>
    </row>
    <row r="581" spans="1:2">
      <c r="A581" s="14">
        <v>35527</v>
      </c>
      <c r="B581">
        <v>307.14299999999997</v>
      </c>
    </row>
    <row r="582" spans="1:2">
      <c r="A582" s="14">
        <v>35528</v>
      </c>
      <c r="B582">
        <v>307.06099999999998</v>
      </c>
    </row>
    <row r="583" spans="1:2">
      <c r="A583" s="14">
        <v>35529</v>
      </c>
      <c r="B583">
        <v>307.233</v>
      </c>
    </row>
    <row r="584" spans="1:2">
      <c r="A584" s="14">
        <v>35530</v>
      </c>
      <c r="B584">
        <v>307.21899999999999</v>
      </c>
    </row>
    <row r="585" spans="1:2">
      <c r="A585" s="14">
        <v>35531</v>
      </c>
      <c r="B585">
        <v>306.71600000000001</v>
      </c>
    </row>
    <row r="586" spans="1:2">
      <c r="A586" s="14">
        <v>35534</v>
      </c>
      <c r="B586">
        <v>306.82100000000003</v>
      </c>
    </row>
    <row r="587" spans="1:2">
      <c r="A587" s="14">
        <v>35535</v>
      </c>
      <c r="B587">
        <v>307.44600000000003</v>
      </c>
    </row>
    <row r="588" spans="1:2">
      <c r="A588" s="14">
        <v>35536</v>
      </c>
      <c r="B588">
        <v>307.577</v>
      </c>
    </row>
    <row r="589" spans="1:2">
      <c r="A589" s="14">
        <v>35537</v>
      </c>
      <c r="B589">
        <v>308.03800000000001</v>
      </c>
    </row>
    <row r="590" spans="1:2">
      <c r="A590" s="14">
        <v>35538</v>
      </c>
      <c r="B590">
        <v>308.596</v>
      </c>
    </row>
    <row r="591" spans="1:2">
      <c r="A591" s="14">
        <v>35541</v>
      </c>
      <c r="B591">
        <v>308.89400000000001</v>
      </c>
    </row>
    <row r="592" spans="1:2">
      <c r="A592" s="14">
        <v>35542</v>
      </c>
      <c r="B592">
        <v>309.38</v>
      </c>
    </row>
    <row r="593" spans="1:2">
      <c r="A593" s="14">
        <v>35543</v>
      </c>
      <c r="B593">
        <v>309.565</v>
      </c>
    </row>
    <row r="594" spans="1:2">
      <c r="A594" s="14">
        <v>35544</v>
      </c>
      <c r="B594">
        <v>309.55900000000003</v>
      </c>
    </row>
    <row r="595" spans="1:2">
      <c r="A595" s="14">
        <v>35545</v>
      </c>
      <c r="B595">
        <v>309.59100000000001</v>
      </c>
    </row>
    <row r="596" spans="1:2">
      <c r="A596" s="14">
        <v>35548</v>
      </c>
      <c r="B596">
        <v>309.71499999999997</v>
      </c>
    </row>
    <row r="597" spans="1:2">
      <c r="A597" s="14">
        <v>35549</v>
      </c>
      <c r="B597">
        <v>310.78199999999998</v>
      </c>
    </row>
    <row r="598" spans="1:2">
      <c r="A598" s="14">
        <v>35550</v>
      </c>
      <c r="B598">
        <v>311.46899999999999</v>
      </c>
    </row>
    <row r="599" spans="1:2">
      <c r="A599" s="14">
        <v>35551</v>
      </c>
      <c r="B599">
        <v>311.78199999999998</v>
      </c>
    </row>
    <row r="600" spans="1:2">
      <c r="A600" s="14">
        <v>35552</v>
      </c>
      <c r="B600">
        <v>312.30399999999997</v>
      </c>
    </row>
    <row r="601" spans="1:2">
      <c r="A601" s="14">
        <v>35555</v>
      </c>
      <c r="B601">
        <v>312.84699999999998</v>
      </c>
    </row>
    <row r="602" spans="1:2">
      <c r="A602" s="14">
        <v>35556</v>
      </c>
      <c r="B602">
        <v>313.12900000000002</v>
      </c>
    </row>
    <row r="603" spans="1:2">
      <c r="A603" s="14">
        <v>35557</v>
      </c>
      <c r="B603">
        <v>313</v>
      </c>
    </row>
    <row r="604" spans="1:2">
      <c r="A604" s="14">
        <v>35558</v>
      </c>
      <c r="B604">
        <v>313.36</v>
      </c>
    </row>
    <row r="605" spans="1:2">
      <c r="A605" s="14">
        <v>35559</v>
      </c>
      <c r="B605">
        <v>314.08100000000002</v>
      </c>
    </row>
    <row r="606" spans="1:2">
      <c r="A606" s="14">
        <v>35562</v>
      </c>
      <c r="B606">
        <v>314.70800000000003</v>
      </c>
    </row>
    <row r="607" spans="1:2">
      <c r="A607" s="14">
        <v>35563</v>
      </c>
      <c r="B607">
        <v>314.83499999999998</v>
      </c>
    </row>
    <row r="608" spans="1:2">
      <c r="A608" s="14">
        <v>35564</v>
      </c>
      <c r="B608">
        <v>315.51600000000002</v>
      </c>
    </row>
    <row r="609" spans="1:2">
      <c r="A609" s="14">
        <v>35565</v>
      </c>
      <c r="B609">
        <v>315.87599999999998</v>
      </c>
    </row>
    <row r="610" spans="1:2">
      <c r="A610" s="14">
        <v>35566</v>
      </c>
      <c r="B610">
        <v>315.84800000000001</v>
      </c>
    </row>
    <row r="611" spans="1:2">
      <c r="A611" s="14">
        <v>35569</v>
      </c>
      <c r="B611">
        <v>316.08999999999997</v>
      </c>
    </row>
    <row r="612" spans="1:2">
      <c r="A612" s="14">
        <v>35570</v>
      </c>
      <c r="B612">
        <v>316.23</v>
      </c>
    </row>
    <row r="613" spans="1:2">
      <c r="A613" s="14">
        <v>35571</v>
      </c>
      <c r="B613">
        <v>316.19099999999997</v>
      </c>
    </row>
    <row r="614" spans="1:2">
      <c r="A614" s="14">
        <v>35572</v>
      </c>
      <c r="B614">
        <v>316.36900000000003</v>
      </c>
    </row>
    <row r="615" spans="1:2">
      <c r="A615" s="14">
        <v>35573</v>
      </c>
      <c r="B615">
        <v>316.62400000000002</v>
      </c>
    </row>
    <row r="616" spans="1:2">
      <c r="A616" s="14">
        <v>35577</v>
      </c>
      <c r="B616">
        <v>316.71699999999998</v>
      </c>
    </row>
    <row r="617" spans="1:2">
      <c r="A617" s="14">
        <v>35578</v>
      </c>
      <c r="B617">
        <v>316.88499999999999</v>
      </c>
    </row>
    <row r="618" spans="1:2">
      <c r="A618" s="14">
        <v>35579</v>
      </c>
      <c r="B618">
        <v>317.40199999999999</v>
      </c>
    </row>
    <row r="619" spans="1:2">
      <c r="A619" s="14">
        <v>35580</v>
      </c>
      <c r="B619">
        <v>317.95600000000002</v>
      </c>
    </row>
    <row r="620" spans="1:2">
      <c r="A620" s="14">
        <v>35581</v>
      </c>
      <c r="B620">
        <v>318.02699999999999</v>
      </c>
    </row>
    <row r="621" spans="1:2">
      <c r="A621" s="14">
        <v>35583</v>
      </c>
      <c r="B621">
        <v>318.49299999999999</v>
      </c>
    </row>
    <row r="622" spans="1:2">
      <c r="A622" s="14">
        <v>35584</v>
      </c>
      <c r="B622">
        <v>319.02999999999997</v>
      </c>
    </row>
    <row r="623" spans="1:2">
      <c r="A623" s="14">
        <v>35585</v>
      </c>
      <c r="B623">
        <v>319.44200000000001</v>
      </c>
    </row>
    <row r="624" spans="1:2">
      <c r="A624" s="14">
        <v>35586</v>
      </c>
      <c r="B624">
        <v>319.73899999999998</v>
      </c>
    </row>
    <row r="625" spans="1:2">
      <c r="A625" s="14">
        <v>35587</v>
      </c>
      <c r="B625">
        <v>320.60899999999998</v>
      </c>
    </row>
    <row r="626" spans="1:2">
      <c r="A626" s="14">
        <v>35590</v>
      </c>
      <c r="B626">
        <v>321.34100000000001</v>
      </c>
    </row>
    <row r="627" spans="1:2">
      <c r="A627" s="14">
        <v>35591</v>
      </c>
      <c r="B627">
        <v>321.64100000000002</v>
      </c>
    </row>
    <row r="628" spans="1:2">
      <c r="A628" s="14">
        <v>35592</v>
      </c>
      <c r="B628">
        <v>322.03899999999999</v>
      </c>
    </row>
    <row r="629" spans="1:2">
      <c r="A629" s="14">
        <v>35593</v>
      </c>
      <c r="B629">
        <v>322.65100000000001</v>
      </c>
    </row>
    <row r="630" spans="1:2">
      <c r="A630" s="14">
        <v>35594</v>
      </c>
      <c r="B630">
        <v>322.96899999999999</v>
      </c>
    </row>
    <row r="631" spans="1:2">
      <c r="A631" s="14">
        <v>35597</v>
      </c>
      <c r="B631">
        <v>323.529</v>
      </c>
    </row>
    <row r="632" spans="1:2">
      <c r="A632" s="14">
        <v>35598</v>
      </c>
      <c r="B632">
        <v>323.37099999999998</v>
      </c>
    </row>
    <row r="633" spans="1:2">
      <c r="A633" s="14">
        <v>35599</v>
      </c>
      <c r="B633">
        <v>323.41199999999998</v>
      </c>
    </row>
    <row r="634" spans="1:2">
      <c r="A634" s="14">
        <v>35600</v>
      </c>
      <c r="B634">
        <v>323.536</v>
      </c>
    </row>
    <row r="635" spans="1:2">
      <c r="A635" s="14">
        <v>35601</v>
      </c>
      <c r="B635">
        <v>323.73899999999998</v>
      </c>
    </row>
    <row r="636" spans="1:2">
      <c r="A636" s="14">
        <v>35604</v>
      </c>
      <c r="B636">
        <v>323.822</v>
      </c>
    </row>
    <row r="637" spans="1:2">
      <c r="A637" s="14">
        <v>35605</v>
      </c>
      <c r="B637">
        <v>323.774</v>
      </c>
    </row>
    <row r="638" spans="1:2">
      <c r="A638" s="14">
        <v>35606</v>
      </c>
      <c r="B638">
        <v>323.548</v>
      </c>
    </row>
    <row r="639" spans="1:2">
      <c r="A639" s="14">
        <v>35607</v>
      </c>
      <c r="B639">
        <v>322.95800000000003</v>
      </c>
    </row>
    <row r="640" spans="1:2">
      <c r="A640" s="14">
        <v>35608</v>
      </c>
      <c r="B640">
        <v>323.16500000000002</v>
      </c>
    </row>
    <row r="641" spans="1:2">
      <c r="A641" s="14">
        <v>35611</v>
      </c>
      <c r="B641">
        <v>322.94200000000001</v>
      </c>
    </row>
    <row r="642" spans="1:2">
      <c r="A642" s="14">
        <v>35612</v>
      </c>
      <c r="B642">
        <v>323.32900000000001</v>
      </c>
    </row>
    <row r="643" spans="1:2">
      <c r="A643" s="14">
        <v>35613</v>
      </c>
      <c r="B643">
        <v>323.59100000000001</v>
      </c>
    </row>
    <row r="644" spans="1:2">
      <c r="A644" s="14">
        <v>35614</v>
      </c>
      <c r="B644">
        <v>324.20800000000003</v>
      </c>
    </row>
    <row r="645" spans="1:2">
      <c r="A645" s="14">
        <v>35618</v>
      </c>
      <c r="B645">
        <v>325.05</v>
      </c>
    </row>
    <row r="646" spans="1:2">
      <c r="A646" s="14">
        <v>35619</v>
      </c>
      <c r="B646">
        <v>325.226</v>
      </c>
    </row>
    <row r="647" spans="1:2">
      <c r="A647" s="14">
        <v>35620</v>
      </c>
      <c r="B647">
        <v>325.75299999999999</v>
      </c>
    </row>
    <row r="648" spans="1:2">
      <c r="A648" s="14">
        <v>35621</v>
      </c>
      <c r="B648">
        <v>325.976</v>
      </c>
    </row>
    <row r="649" spans="1:2">
      <c r="A649" s="14">
        <v>35622</v>
      </c>
      <c r="B649">
        <v>326.89100000000002</v>
      </c>
    </row>
    <row r="650" spans="1:2">
      <c r="A650" s="14">
        <v>35625</v>
      </c>
      <c r="B650">
        <v>327.084</v>
      </c>
    </row>
    <row r="651" spans="1:2">
      <c r="A651" s="14">
        <v>35626</v>
      </c>
      <c r="B651">
        <v>327.34500000000003</v>
      </c>
    </row>
    <row r="652" spans="1:2">
      <c r="A652" s="14">
        <v>35627</v>
      </c>
      <c r="B652">
        <v>327.98700000000002</v>
      </c>
    </row>
    <row r="653" spans="1:2">
      <c r="A653" s="14">
        <v>35628</v>
      </c>
      <c r="B653">
        <v>328.19299999999998</v>
      </c>
    </row>
    <row r="654" spans="1:2">
      <c r="A654" s="14">
        <v>35629</v>
      </c>
      <c r="B654">
        <v>328.07499999999999</v>
      </c>
    </row>
    <row r="655" spans="1:2">
      <c r="A655" s="14">
        <v>35632</v>
      </c>
      <c r="B655">
        <v>328.2</v>
      </c>
    </row>
    <row r="656" spans="1:2">
      <c r="A656" s="14">
        <v>35633</v>
      </c>
      <c r="B656">
        <v>328.92399999999998</v>
      </c>
    </row>
    <row r="657" spans="1:2">
      <c r="A657" s="14">
        <v>35634</v>
      </c>
      <c r="B657">
        <v>329.29899999999998</v>
      </c>
    </row>
    <row r="658" spans="1:2">
      <c r="A658" s="14">
        <v>35635</v>
      </c>
      <c r="B658">
        <v>329.41</v>
      </c>
    </row>
    <row r="659" spans="1:2">
      <c r="A659" s="14">
        <v>35636</v>
      </c>
      <c r="B659">
        <v>329.55599999999998</v>
      </c>
    </row>
    <row r="660" spans="1:2">
      <c r="A660" s="14">
        <v>35639</v>
      </c>
      <c r="B660">
        <v>330.03500000000003</v>
      </c>
    </row>
    <row r="661" spans="1:2">
      <c r="A661" s="14">
        <v>35640</v>
      </c>
      <c r="B661">
        <v>330.33699999999999</v>
      </c>
    </row>
    <row r="662" spans="1:2">
      <c r="A662" s="14">
        <v>35641</v>
      </c>
      <c r="B662">
        <v>330.94499999999999</v>
      </c>
    </row>
    <row r="663" spans="1:2">
      <c r="A663" s="14">
        <v>35642</v>
      </c>
      <c r="B663">
        <v>331.50200000000001</v>
      </c>
    </row>
    <row r="664" spans="1:2">
      <c r="A664" s="14">
        <v>35643</v>
      </c>
      <c r="B664">
        <v>330.48500000000001</v>
      </c>
    </row>
    <row r="665" spans="1:2">
      <c r="A665" s="14">
        <v>35646</v>
      </c>
      <c r="B665">
        <v>330.43099999999998</v>
      </c>
    </row>
    <row r="666" spans="1:2">
      <c r="A666" s="14">
        <v>35647</v>
      </c>
      <c r="B666">
        <v>330.517</v>
      </c>
    </row>
    <row r="667" spans="1:2">
      <c r="A667" s="14">
        <v>35648</v>
      </c>
      <c r="B667">
        <v>330.755</v>
      </c>
    </row>
    <row r="668" spans="1:2">
      <c r="A668" s="14">
        <v>35649</v>
      </c>
      <c r="B668">
        <v>330.87900000000002</v>
      </c>
    </row>
    <row r="669" spans="1:2">
      <c r="A669" s="14">
        <v>35650</v>
      </c>
      <c r="B669">
        <v>329.63400000000001</v>
      </c>
    </row>
    <row r="670" spans="1:2">
      <c r="A670" s="14">
        <v>35653</v>
      </c>
      <c r="B670">
        <v>329.846</v>
      </c>
    </row>
    <row r="671" spans="1:2">
      <c r="A671" s="14">
        <v>35654</v>
      </c>
      <c r="B671">
        <v>329.73500000000001</v>
      </c>
    </row>
    <row r="672" spans="1:2">
      <c r="A672" s="14">
        <v>35655</v>
      </c>
      <c r="B672">
        <v>329.95400000000001</v>
      </c>
    </row>
    <row r="673" spans="1:2">
      <c r="A673" s="14">
        <v>35656</v>
      </c>
      <c r="B673">
        <v>330.46199999999999</v>
      </c>
    </row>
    <row r="674" spans="1:2">
      <c r="A674" s="14">
        <v>35657</v>
      </c>
      <c r="B674">
        <v>330.50799999999998</v>
      </c>
    </row>
    <row r="675" spans="1:2">
      <c r="A675" s="14">
        <v>35660</v>
      </c>
      <c r="B675">
        <v>330.96899999999999</v>
      </c>
    </row>
    <row r="676" spans="1:2">
      <c r="A676" s="14">
        <v>35661</v>
      </c>
      <c r="B676">
        <v>331.15499999999997</v>
      </c>
    </row>
    <row r="677" spans="1:2">
      <c r="A677" s="14">
        <v>35662</v>
      </c>
      <c r="B677">
        <v>331.15</v>
      </c>
    </row>
    <row r="678" spans="1:2">
      <c r="A678" s="14">
        <v>35663</v>
      </c>
      <c r="B678">
        <v>330.92700000000002</v>
      </c>
    </row>
    <row r="679" spans="1:2">
      <c r="A679" s="14">
        <v>35664</v>
      </c>
      <c r="B679">
        <v>330.41199999999998</v>
      </c>
    </row>
    <row r="680" spans="1:2">
      <c r="A680" s="14">
        <v>35667</v>
      </c>
      <c r="B680">
        <v>330.58699999999999</v>
      </c>
    </row>
    <row r="681" spans="1:2">
      <c r="A681" s="14">
        <v>35668</v>
      </c>
      <c r="B681">
        <v>330.65199999999999</v>
      </c>
    </row>
    <row r="682" spans="1:2">
      <c r="A682" s="14">
        <v>35669</v>
      </c>
      <c r="B682">
        <v>330.64800000000002</v>
      </c>
    </row>
    <row r="683" spans="1:2">
      <c r="A683" s="14">
        <v>35670</v>
      </c>
      <c r="B683">
        <v>331.12599999999998</v>
      </c>
    </row>
    <row r="684" spans="1:2">
      <c r="A684" s="14">
        <v>35671</v>
      </c>
      <c r="B684">
        <v>330.952</v>
      </c>
    </row>
    <row r="685" spans="1:2">
      <c r="A685" s="14">
        <v>35673</v>
      </c>
      <c r="B685">
        <v>331.10399999999998</v>
      </c>
    </row>
    <row r="686" spans="1:2">
      <c r="A686" s="14">
        <v>35675</v>
      </c>
      <c r="B686">
        <v>331.41899999999998</v>
      </c>
    </row>
    <row r="687" spans="1:2">
      <c r="A687" s="14">
        <v>35676</v>
      </c>
      <c r="B687">
        <v>331.39</v>
      </c>
    </row>
    <row r="688" spans="1:2">
      <c r="A688" s="14">
        <v>35677</v>
      </c>
      <c r="B688">
        <v>331.47399999999999</v>
      </c>
    </row>
    <row r="689" spans="1:2">
      <c r="A689" s="14">
        <v>35678</v>
      </c>
      <c r="B689">
        <v>331.39699999999999</v>
      </c>
    </row>
    <row r="690" spans="1:2">
      <c r="A690" s="14">
        <v>35681</v>
      </c>
      <c r="B690">
        <v>331.86599999999999</v>
      </c>
    </row>
    <row r="691" spans="1:2">
      <c r="A691" s="14">
        <v>35682</v>
      </c>
      <c r="B691">
        <v>331.95100000000002</v>
      </c>
    </row>
    <row r="692" spans="1:2">
      <c r="A692" s="14">
        <v>35683</v>
      </c>
      <c r="B692">
        <v>331.99599999999998</v>
      </c>
    </row>
    <row r="693" spans="1:2">
      <c r="A693" s="14">
        <v>35684</v>
      </c>
      <c r="B693">
        <v>331.86099999999999</v>
      </c>
    </row>
    <row r="694" spans="1:2">
      <c r="A694" s="14">
        <v>35685</v>
      </c>
      <c r="B694">
        <v>332.601</v>
      </c>
    </row>
    <row r="695" spans="1:2">
      <c r="A695" s="14">
        <v>35688</v>
      </c>
      <c r="B695">
        <v>333.07799999999997</v>
      </c>
    </row>
    <row r="696" spans="1:2">
      <c r="A696" s="14">
        <v>35689</v>
      </c>
      <c r="B696">
        <v>334.39299999999997</v>
      </c>
    </row>
    <row r="697" spans="1:2">
      <c r="A697" s="14">
        <v>35690</v>
      </c>
      <c r="B697">
        <v>335.08</v>
      </c>
    </row>
    <row r="698" spans="1:2">
      <c r="A698" s="14">
        <v>35691</v>
      </c>
      <c r="B698">
        <v>335.47199999999998</v>
      </c>
    </row>
    <row r="699" spans="1:2">
      <c r="A699" s="14">
        <v>35692</v>
      </c>
      <c r="B699">
        <v>335.779</v>
      </c>
    </row>
    <row r="700" spans="1:2">
      <c r="A700" s="14">
        <v>35695</v>
      </c>
      <c r="B700">
        <v>336.34500000000003</v>
      </c>
    </row>
    <row r="701" spans="1:2">
      <c r="A701" s="14">
        <v>35696</v>
      </c>
      <c r="B701">
        <v>336.298</v>
      </c>
    </row>
    <row r="702" spans="1:2">
      <c r="A702" s="14">
        <v>35697</v>
      </c>
      <c r="B702">
        <v>336.76400000000001</v>
      </c>
    </row>
    <row r="703" spans="1:2">
      <c r="A703" s="14">
        <v>35698</v>
      </c>
      <c r="B703">
        <v>336.47</v>
      </c>
    </row>
    <row r="704" spans="1:2">
      <c r="A704" s="14">
        <v>35699</v>
      </c>
      <c r="B704">
        <v>336.73099999999999</v>
      </c>
    </row>
    <row r="705" spans="1:2">
      <c r="A705" s="14">
        <v>35702</v>
      </c>
      <c r="B705">
        <v>337.03699999999998</v>
      </c>
    </row>
    <row r="706" spans="1:2">
      <c r="A706" s="14">
        <v>35703</v>
      </c>
      <c r="B706">
        <v>337.05900000000003</v>
      </c>
    </row>
    <row r="707" spans="1:2">
      <c r="A707" s="14">
        <v>35704</v>
      </c>
      <c r="B707">
        <v>337.83</v>
      </c>
    </row>
    <row r="708" spans="1:2">
      <c r="A708" s="14">
        <v>35705</v>
      </c>
      <c r="B708">
        <v>338.26900000000001</v>
      </c>
    </row>
    <row r="709" spans="1:2">
      <c r="A709" s="14">
        <v>35706</v>
      </c>
      <c r="B709">
        <v>338.76400000000001</v>
      </c>
    </row>
    <row r="710" spans="1:2">
      <c r="A710" s="14">
        <v>35709</v>
      </c>
      <c r="B710">
        <v>339.47300000000001</v>
      </c>
    </row>
    <row r="711" spans="1:2">
      <c r="A711" s="14">
        <v>35710</v>
      </c>
      <c r="B711">
        <v>339.89100000000002</v>
      </c>
    </row>
    <row r="712" spans="1:2">
      <c r="A712" s="14">
        <v>35711</v>
      </c>
      <c r="B712">
        <v>339.46899999999999</v>
      </c>
    </row>
    <row r="713" spans="1:2">
      <c r="A713" s="14">
        <v>35712</v>
      </c>
      <c r="B713">
        <v>339.07400000000001</v>
      </c>
    </row>
    <row r="714" spans="1:2">
      <c r="A714" s="14">
        <v>35713</v>
      </c>
      <c r="B714">
        <v>338.77300000000002</v>
      </c>
    </row>
    <row r="715" spans="1:2">
      <c r="A715" s="14">
        <v>35716</v>
      </c>
      <c r="B715">
        <v>339.017</v>
      </c>
    </row>
    <row r="716" spans="1:2">
      <c r="A716" s="14">
        <v>35717</v>
      </c>
      <c r="B716">
        <v>339.64</v>
      </c>
    </row>
    <row r="717" spans="1:2">
      <c r="A717" s="14">
        <v>35718</v>
      </c>
      <c r="B717">
        <v>339.48</v>
      </c>
    </row>
    <row r="718" spans="1:2">
      <c r="A718" s="14">
        <v>35719</v>
      </c>
      <c r="B718">
        <v>339.64800000000002</v>
      </c>
    </row>
    <row r="719" spans="1:2">
      <c r="A719" s="14">
        <v>35720</v>
      </c>
      <c r="B719">
        <v>339.18599999999998</v>
      </c>
    </row>
    <row r="720" spans="1:2">
      <c r="A720" s="14">
        <v>35723</v>
      </c>
      <c r="B720">
        <v>339.45499999999998</v>
      </c>
    </row>
    <row r="721" spans="1:2">
      <c r="A721" s="14">
        <v>35724</v>
      </c>
      <c r="B721">
        <v>339.46600000000001</v>
      </c>
    </row>
    <row r="722" spans="1:2">
      <c r="A722" s="14">
        <v>35725</v>
      </c>
      <c r="B722">
        <v>339.67</v>
      </c>
    </row>
    <row r="723" spans="1:2">
      <c r="A723" s="14">
        <v>35726</v>
      </c>
      <c r="B723">
        <v>340.11</v>
      </c>
    </row>
    <row r="724" spans="1:2">
      <c r="A724" s="14">
        <v>35727</v>
      </c>
      <c r="B724">
        <v>340.322</v>
      </c>
    </row>
    <row r="725" spans="1:2">
      <c r="A725" s="14">
        <v>35730</v>
      </c>
      <c r="B725">
        <v>339.67899999999997</v>
      </c>
    </row>
    <row r="726" spans="1:2">
      <c r="A726" s="14">
        <v>35731</v>
      </c>
      <c r="B726">
        <v>337.45299999999997</v>
      </c>
    </row>
    <row r="727" spans="1:2">
      <c r="A727" s="14">
        <v>35732</v>
      </c>
      <c r="B727">
        <v>338.44799999999998</v>
      </c>
    </row>
    <row r="728" spans="1:2">
      <c r="A728" s="14">
        <v>35733</v>
      </c>
      <c r="B728">
        <v>338.697</v>
      </c>
    </row>
    <row r="729" spans="1:2">
      <c r="A729" s="14">
        <v>35734</v>
      </c>
      <c r="B729">
        <v>338.78</v>
      </c>
    </row>
    <row r="730" spans="1:2">
      <c r="A730" s="14">
        <v>35737</v>
      </c>
      <c r="B730">
        <v>338.78500000000003</v>
      </c>
    </row>
    <row r="731" spans="1:2">
      <c r="A731" s="14">
        <v>35738</v>
      </c>
      <c r="B731">
        <v>339.24299999999999</v>
      </c>
    </row>
    <row r="732" spans="1:2">
      <c r="A732" s="14">
        <v>35739</v>
      </c>
      <c r="B732">
        <v>339.74799999999999</v>
      </c>
    </row>
    <row r="733" spans="1:2">
      <c r="A733" s="14">
        <v>35740</v>
      </c>
      <c r="B733">
        <v>340.17599999999999</v>
      </c>
    </row>
    <row r="734" spans="1:2">
      <c r="A734" s="14">
        <v>35741</v>
      </c>
      <c r="B734">
        <v>340.06200000000001</v>
      </c>
    </row>
    <row r="735" spans="1:2">
      <c r="A735" s="14">
        <v>35744</v>
      </c>
      <c r="B735">
        <v>340.36399999999998</v>
      </c>
    </row>
    <row r="736" spans="1:2">
      <c r="A736" s="14">
        <v>35745</v>
      </c>
      <c r="B736">
        <v>340.51299999999998</v>
      </c>
    </row>
    <row r="737" spans="1:2">
      <c r="A737" s="14">
        <v>35746</v>
      </c>
      <c r="B737">
        <v>340.71600000000001</v>
      </c>
    </row>
    <row r="738" spans="1:2">
      <c r="A738" s="14">
        <v>35747</v>
      </c>
      <c r="B738">
        <v>340.56599999999997</v>
      </c>
    </row>
    <row r="739" spans="1:2">
      <c r="A739" s="14">
        <v>35748</v>
      </c>
      <c r="B739">
        <v>340.50700000000001</v>
      </c>
    </row>
    <row r="740" spans="1:2">
      <c r="A740" s="14">
        <v>35751</v>
      </c>
      <c r="B740">
        <v>340.81</v>
      </c>
    </row>
    <row r="741" spans="1:2">
      <c r="A741" s="14">
        <v>35752</v>
      </c>
      <c r="B741">
        <v>341.02</v>
      </c>
    </row>
    <row r="742" spans="1:2">
      <c r="A742" s="14">
        <v>35753</v>
      </c>
      <c r="B742">
        <v>341.17099999999999</v>
      </c>
    </row>
    <row r="743" spans="1:2">
      <c r="A743" s="14">
        <v>35754</v>
      </c>
      <c r="B743">
        <v>341.08800000000002</v>
      </c>
    </row>
    <row r="744" spans="1:2">
      <c r="A744" s="14">
        <v>35755</v>
      </c>
      <c r="B744">
        <v>341.49799999999999</v>
      </c>
    </row>
    <row r="745" spans="1:2">
      <c r="A745" s="14">
        <v>35758</v>
      </c>
      <c r="B745">
        <v>341.39400000000001</v>
      </c>
    </row>
    <row r="746" spans="1:2">
      <c r="A746" s="14">
        <v>35759</v>
      </c>
      <c r="B746">
        <v>341.59500000000003</v>
      </c>
    </row>
    <row r="747" spans="1:2">
      <c r="A747" s="14">
        <v>35760</v>
      </c>
      <c r="B747">
        <v>341.72699999999998</v>
      </c>
    </row>
    <row r="748" spans="1:2">
      <c r="A748" s="14">
        <v>35761</v>
      </c>
      <c r="B748">
        <v>341.80500000000001</v>
      </c>
    </row>
    <row r="749" spans="1:2">
      <c r="A749" s="14">
        <v>35762</v>
      </c>
      <c r="B749">
        <v>341.798</v>
      </c>
    </row>
    <row r="750" spans="1:2">
      <c r="A750" s="14">
        <v>35764</v>
      </c>
      <c r="B750">
        <v>341.95400000000001</v>
      </c>
    </row>
    <row r="751" spans="1:2">
      <c r="A751" s="14">
        <v>35765</v>
      </c>
      <c r="B751">
        <v>342.02300000000002</v>
      </c>
    </row>
    <row r="752" spans="1:2">
      <c r="A752" s="14">
        <v>35766</v>
      </c>
      <c r="B752">
        <v>342.41899999999998</v>
      </c>
    </row>
    <row r="753" spans="1:2">
      <c r="A753" s="14">
        <v>35767</v>
      </c>
      <c r="B753">
        <v>342.94400000000002</v>
      </c>
    </row>
    <row r="754" spans="1:2">
      <c r="A754" s="14">
        <v>35768</v>
      </c>
      <c r="B754">
        <v>343.209</v>
      </c>
    </row>
    <row r="755" spans="1:2">
      <c r="A755" s="14">
        <v>35769</v>
      </c>
      <c r="B755">
        <v>342.89800000000002</v>
      </c>
    </row>
    <row r="756" spans="1:2">
      <c r="A756" s="14">
        <v>35772</v>
      </c>
      <c r="B756">
        <v>343.09699999999998</v>
      </c>
    </row>
    <row r="757" spans="1:2">
      <c r="A757" s="14">
        <v>35773</v>
      </c>
      <c r="B757">
        <v>343.262</v>
      </c>
    </row>
    <row r="758" spans="1:2">
      <c r="A758" s="14">
        <v>35774</v>
      </c>
      <c r="B758">
        <v>343.59899999999999</v>
      </c>
    </row>
    <row r="759" spans="1:2">
      <c r="A759" s="14">
        <v>35775</v>
      </c>
      <c r="B759">
        <v>344.05200000000002</v>
      </c>
    </row>
    <row r="760" spans="1:2">
      <c r="A760" s="14">
        <v>35776</v>
      </c>
      <c r="B760">
        <v>344.416</v>
      </c>
    </row>
    <row r="761" spans="1:2">
      <c r="A761" s="14">
        <v>35779</v>
      </c>
      <c r="B761">
        <v>344.49099999999999</v>
      </c>
    </row>
    <row r="762" spans="1:2">
      <c r="A762" s="14">
        <v>35780</v>
      </c>
      <c r="B762">
        <v>344.56099999999998</v>
      </c>
    </row>
    <row r="763" spans="1:2">
      <c r="A763" s="14">
        <v>35781</v>
      </c>
      <c r="B763">
        <v>344.30700000000002</v>
      </c>
    </row>
    <row r="764" spans="1:2">
      <c r="A764" s="14">
        <v>35782</v>
      </c>
      <c r="B764">
        <v>344.85700000000003</v>
      </c>
    </row>
    <row r="765" spans="1:2">
      <c r="A765" s="14">
        <v>35783</v>
      </c>
      <c r="B765">
        <v>344.93099999999998</v>
      </c>
    </row>
    <row r="766" spans="1:2">
      <c r="A766" s="14">
        <v>35786</v>
      </c>
      <c r="B766">
        <v>344.964</v>
      </c>
    </row>
    <row r="767" spans="1:2">
      <c r="A767" s="14">
        <v>35787</v>
      </c>
      <c r="B767">
        <v>344.83600000000001</v>
      </c>
    </row>
    <row r="768" spans="1:2">
      <c r="A768" s="14">
        <v>35788</v>
      </c>
      <c r="B768">
        <v>344.80200000000002</v>
      </c>
    </row>
    <row r="769" spans="1:2">
      <c r="A769" s="14">
        <v>35790</v>
      </c>
      <c r="B769">
        <v>345.00099999999998</v>
      </c>
    </row>
    <row r="770" spans="1:2">
      <c r="A770" s="14">
        <v>35793</v>
      </c>
      <c r="B770">
        <v>345.11</v>
      </c>
    </row>
    <row r="771" spans="1:2">
      <c r="A771" s="14">
        <v>35794</v>
      </c>
      <c r="B771">
        <v>344.93099999999998</v>
      </c>
    </row>
    <row r="772" spans="1:2">
      <c r="A772" s="14">
        <v>35795</v>
      </c>
      <c r="B772">
        <v>345.24</v>
      </c>
    </row>
    <row r="773" spans="1:2">
      <c r="A773" s="14">
        <v>35797</v>
      </c>
      <c r="B773">
        <v>345.76499999999999</v>
      </c>
    </row>
    <row r="774" spans="1:2">
      <c r="A774" s="14">
        <v>35800</v>
      </c>
      <c r="B774">
        <v>347.14800000000002</v>
      </c>
    </row>
    <row r="775" spans="1:2">
      <c r="A775" s="14">
        <v>35801</v>
      </c>
      <c r="B775">
        <v>347.61500000000001</v>
      </c>
    </row>
    <row r="776" spans="1:2">
      <c r="A776" s="14">
        <v>35802</v>
      </c>
      <c r="B776">
        <v>347.416</v>
      </c>
    </row>
    <row r="777" spans="1:2">
      <c r="A777" s="14">
        <v>35803</v>
      </c>
      <c r="B777">
        <v>347.96300000000002</v>
      </c>
    </row>
    <row r="778" spans="1:2">
      <c r="A778" s="14">
        <v>35804</v>
      </c>
      <c r="B778">
        <v>348.72800000000001</v>
      </c>
    </row>
    <row r="779" spans="1:2">
      <c r="A779" s="14">
        <v>35807</v>
      </c>
      <c r="B779">
        <v>348.863</v>
      </c>
    </row>
    <row r="780" spans="1:2">
      <c r="A780" s="14">
        <v>35808</v>
      </c>
      <c r="B780">
        <v>348.69900000000001</v>
      </c>
    </row>
    <row r="781" spans="1:2">
      <c r="A781" s="14">
        <v>35809</v>
      </c>
      <c r="B781">
        <v>348.88499999999999</v>
      </c>
    </row>
    <row r="782" spans="1:2">
      <c r="A782" s="14">
        <v>35810</v>
      </c>
      <c r="B782">
        <v>349.01</v>
      </c>
    </row>
    <row r="783" spans="1:2">
      <c r="A783" s="14">
        <v>35811</v>
      </c>
      <c r="B783">
        <v>348.846</v>
      </c>
    </row>
    <row r="784" spans="1:2">
      <c r="A784" s="14">
        <v>35814</v>
      </c>
      <c r="B784">
        <v>349.08300000000003</v>
      </c>
    </row>
    <row r="785" spans="1:2">
      <c r="A785" s="14">
        <v>35815</v>
      </c>
      <c r="B785">
        <v>349.11</v>
      </c>
    </row>
    <row r="786" spans="1:2">
      <c r="A786" s="14">
        <v>35816</v>
      </c>
      <c r="B786">
        <v>349.62299999999999</v>
      </c>
    </row>
    <row r="787" spans="1:2">
      <c r="A787" s="14">
        <v>35817</v>
      </c>
      <c r="B787">
        <v>349.64499999999998</v>
      </c>
    </row>
    <row r="788" spans="1:2">
      <c r="A788" s="14">
        <v>35818</v>
      </c>
      <c r="B788">
        <v>349.053</v>
      </c>
    </row>
    <row r="789" spans="1:2">
      <c r="A789" s="14">
        <v>35821</v>
      </c>
      <c r="B789">
        <v>349.62400000000002</v>
      </c>
    </row>
    <row r="790" spans="1:2">
      <c r="A790" s="14">
        <v>35822</v>
      </c>
      <c r="B790">
        <v>349.197</v>
      </c>
    </row>
    <row r="791" spans="1:2">
      <c r="A791" s="14">
        <v>35823</v>
      </c>
      <c r="B791">
        <v>349.423</v>
      </c>
    </row>
    <row r="792" spans="1:2">
      <c r="A792" s="14">
        <v>35824</v>
      </c>
      <c r="B792">
        <v>350.31200000000001</v>
      </c>
    </row>
    <row r="793" spans="1:2">
      <c r="A793" s="14">
        <v>35825</v>
      </c>
      <c r="B793">
        <v>350.66500000000002</v>
      </c>
    </row>
    <row r="794" spans="1:2">
      <c r="A794" s="14">
        <v>35826</v>
      </c>
      <c r="B794">
        <v>350.74200000000002</v>
      </c>
    </row>
    <row r="795" spans="1:2">
      <c r="A795" s="14">
        <v>35828</v>
      </c>
      <c r="B795">
        <v>350.685</v>
      </c>
    </row>
    <row r="796" spans="1:2">
      <c r="A796" s="14">
        <v>35829</v>
      </c>
      <c r="B796">
        <v>350.75900000000001</v>
      </c>
    </row>
    <row r="797" spans="1:2">
      <c r="A797" s="14">
        <v>35830</v>
      </c>
      <c r="B797">
        <v>350.947</v>
      </c>
    </row>
    <row r="798" spans="1:2">
      <c r="A798" s="14">
        <v>35831</v>
      </c>
      <c r="B798">
        <v>350.80700000000002</v>
      </c>
    </row>
    <row r="799" spans="1:2">
      <c r="A799" s="14">
        <v>35832</v>
      </c>
      <c r="B799">
        <v>350.97800000000001</v>
      </c>
    </row>
    <row r="800" spans="1:2">
      <c r="A800" s="14">
        <v>35835</v>
      </c>
      <c r="B800">
        <v>350.95299999999997</v>
      </c>
    </row>
    <row r="801" spans="1:2">
      <c r="A801" s="14">
        <v>35836</v>
      </c>
      <c r="B801">
        <v>351.17</v>
      </c>
    </row>
    <row r="802" spans="1:2">
      <c r="A802" s="14">
        <v>35837</v>
      </c>
      <c r="B802">
        <v>351.64699999999999</v>
      </c>
    </row>
    <row r="803" spans="1:2">
      <c r="A803" s="14">
        <v>35838</v>
      </c>
      <c r="B803">
        <v>351.85399999999998</v>
      </c>
    </row>
    <row r="804" spans="1:2">
      <c r="A804" s="14">
        <v>35839</v>
      </c>
      <c r="B804">
        <v>352.14800000000002</v>
      </c>
    </row>
    <row r="805" spans="1:2">
      <c r="A805" s="14">
        <v>35842</v>
      </c>
      <c r="B805">
        <v>352.38600000000002</v>
      </c>
    </row>
    <row r="806" spans="1:2">
      <c r="A806" s="14">
        <v>35843</v>
      </c>
      <c r="B806">
        <v>352.66800000000001</v>
      </c>
    </row>
    <row r="807" spans="1:2">
      <c r="A807" s="14">
        <v>35844</v>
      </c>
      <c r="B807">
        <v>352.56</v>
      </c>
    </row>
    <row r="808" spans="1:2">
      <c r="A808" s="14">
        <v>35845</v>
      </c>
      <c r="B808">
        <v>352.52</v>
      </c>
    </row>
    <row r="809" spans="1:2">
      <c r="A809" s="14">
        <v>35846</v>
      </c>
      <c r="B809">
        <v>352.46600000000001</v>
      </c>
    </row>
    <row r="810" spans="1:2">
      <c r="A810" s="14">
        <v>35849</v>
      </c>
      <c r="B810">
        <v>352.53</v>
      </c>
    </row>
    <row r="811" spans="1:2">
      <c r="A811" s="14">
        <v>35850</v>
      </c>
      <c r="B811">
        <v>351.83300000000003</v>
      </c>
    </row>
    <row r="812" spans="1:2">
      <c r="A812" s="14">
        <v>35851</v>
      </c>
      <c r="B812">
        <v>351.92700000000002</v>
      </c>
    </row>
    <row r="813" spans="1:2">
      <c r="A813" s="14">
        <v>35852</v>
      </c>
      <c r="B813">
        <v>351.87200000000001</v>
      </c>
    </row>
    <row r="814" spans="1:2">
      <c r="A814" s="14">
        <v>35853</v>
      </c>
      <c r="B814">
        <v>352.08499999999998</v>
      </c>
    </row>
    <row r="815" spans="1:2">
      <c r="A815" s="14">
        <v>35854</v>
      </c>
      <c r="B815">
        <v>352.16300000000001</v>
      </c>
    </row>
    <row r="816" spans="1:2">
      <c r="A816" s="14">
        <v>35856</v>
      </c>
      <c r="B816">
        <v>351.90499999999997</v>
      </c>
    </row>
    <row r="817" spans="1:2">
      <c r="A817" s="14">
        <v>35857</v>
      </c>
      <c r="B817">
        <v>351.29500000000002</v>
      </c>
    </row>
    <row r="818" spans="1:2">
      <c r="A818" s="14">
        <v>35858</v>
      </c>
      <c r="B818">
        <v>351.27699999999999</v>
      </c>
    </row>
    <row r="819" spans="1:2">
      <c r="A819" s="14">
        <v>35859</v>
      </c>
      <c r="B819">
        <v>351.12700000000001</v>
      </c>
    </row>
    <row r="820" spans="1:2">
      <c r="A820" s="14">
        <v>35860</v>
      </c>
      <c r="B820">
        <v>351.3</v>
      </c>
    </row>
    <row r="821" spans="1:2">
      <c r="A821" s="14">
        <v>35863</v>
      </c>
      <c r="B821">
        <v>351.81</v>
      </c>
    </row>
    <row r="822" spans="1:2">
      <c r="A822" s="14">
        <v>35864</v>
      </c>
      <c r="B822">
        <v>351.90100000000001</v>
      </c>
    </row>
    <row r="823" spans="1:2">
      <c r="A823" s="14">
        <v>35865</v>
      </c>
      <c r="B823">
        <v>352.34500000000003</v>
      </c>
    </row>
    <row r="824" spans="1:2">
      <c r="A824" s="14">
        <v>35866</v>
      </c>
      <c r="B824">
        <v>353.024</v>
      </c>
    </row>
    <row r="825" spans="1:2">
      <c r="A825" s="14">
        <v>35867</v>
      </c>
      <c r="B825">
        <v>353.10700000000003</v>
      </c>
    </row>
    <row r="826" spans="1:2">
      <c r="A826" s="14">
        <v>35870</v>
      </c>
      <c r="B826">
        <v>353.77300000000002</v>
      </c>
    </row>
    <row r="827" spans="1:2">
      <c r="A827" s="14">
        <v>35871</v>
      </c>
      <c r="B827">
        <v>353.83100000000002</v>
      </c>
    </row>
    <row r="828" spans="1:2">
      <c r="A828" s="14">
        <v>35872</v>
      </c>
      <c r="B828">
        <v>354.012</v>
      </c>
    </row>
    <row r="829" spans="1:2">
      <c r="A829" s="14">
        <v>35873</v>
      </c>
      <c r="B829">
        <v>354.23500000000001</v>
      </c>
    </row>
    <row r="830" spans="1:2">
      <c r="A830" s="14">
        <v>35874</v>
      </c>
      <c r="B830">
        <v>354.50299999999999</v>
      </c>
    </row>
    <row r="831" spans="1:2">
      <c r="A831" s="14">
        <v>35877</v>
      </c>
      <c r="B831">
        <v>354.91899999999998</v>
      </c>
    </row>
    <row r="832" spans="1:2">
      <c r="A832" s="14">
        <v>35878</v>
      </c>
      <c r="B832">
        <v>355.10599999999999</v>
      </c>
    </row>
    <row r="833" spans="1:2">
      <c r="A833" s="14">
        <v>35879</v>
      </c>
      <c r="B833">
        <v>354.94099999999997</v>
      </c>
    </row>
    <row r="834" spans="1:2">
      <c r="A834" s="14">
        <v>35880</v>
      </c>
      <c r="B834">
        <v>354.88799999999998</v>
      </c>
    </row>
    <row r="835" spans="1:2">
      <c r="A835" s="14">
        <v>35881</v>
      </c>
      <c r="B835">
        <v>355.09300000000002</v>
      </c>
    </row>
    <row r="836" spans="1:2">
      <c r="A836" s="14">
        <v>35884</v>
      </c>
      <c r="B836">
        <v>355.15699999999998</v>
      </c>
    </row>
    <row r="837" spans="1:2">
      <c r="A837" s="14">
        <v>35885</v>
      </c>
      <c r="B837">
        <v>355.50799999999998</v>
      </c>
    </row>
    <row r="838" spans="1:2">
      <c r="A838" s="14">
        <v>35886</v>
      </c>
      <c r="B838">
        <v>355.81400000000002</v>
      </c>
    </row>
    <row r="839" spans="1:2">
      <c r="A839" s="14">
        <v>35887</v>
      </c>
      <c r="B839">
        <v>356.18900000000002</v>
      </c>
    </row>
    <row r="840" spans="1:2">
      <c r="A840" s="14">
        <v>35888</v>
      </c>
      <c r="B840">
        <v>356.81799999999998</v>
      </c>
    </row>
    <row r="841" spans="1:2">
      <c r="A841" s="14">
        <v>35891</v>
      </c>
      <c r="B841">
        <v>356.95499999999998</v>
      </c>
    </row>
    <row r="842" spans="1:2">
      <c r="A842" s="14">
        <v>35892</v>
      </c>
      <c r="B842">
        <v>356.96499999999997</v>
      </c>
    </row>
    <row r="843" spans="1:2">
      <c r="A843" s="14">
        <v>35893</v>
      </c>
      <c r="B843">
        <v>356.81099999999998</v>
      </c>
    </row>
    <row r="844" spans="1:2">
      <c r="A844" s="14">
        <v>35894</v>
      </c>
      <c r="B844">
        <v>356.916</v>
      </c>
    </row>
    <row r="845" spans="1:2">
      <c r="A845" s="14">
        <v>35898</v>
      </c>
      <c r="B845">
        <v>356.654</v>
      </c>
    </row>
    <row r="846" spans="1:2">
      <c r="A846" s="14">
        <v>35899</v>
      </c>
      <c r="B846">
        <v>356.90699999999998</v>
      </c>
    </row>
    <row r="847" spans="1:2">
      <c r="A847" s="14">
        <v>35900</v>
      </c>
      <c r="B847">
        <v>357.19499999999999</v>
      </c>
    </row>
    <row r="848" spans="1:2">
      <c r="A848" s="14">
        <v>35901</v>
      </c>
      <c r="B848">
        <v>357.38400000000001</v>
      </c>
    </row>
    <row r="849" spans="1:2">
      <c r="A849" s="14">
        <v>35902</v>
      </c>
      <c r="B849">
        <v>357.51400000000001</v>
      </c>
    </row>
    <row r="850" spans="1:2">
      <c r="A850" s="14">
        <v>35905</v>
      </c>
      <c r="B850">
        <v>357.53100000000001</v>
      </c>
    </row>
    <row r="851" spans="1:2">
      <c r="A851" s="14">
        <v>35906</v>
      </c>
      <c r="B851">
        <v>357.33</v>
      </c>
    </row>
    <row r="852" spans="1:2">
      <c r="A852" s="14">
        <v>35907</v>
      </c>
      <c r="B852">
        <v>357.44200000000001</v>
      </c>
    </row>
    <row r="853" spans="1:2">
      <c r="A853" s="14">
        <v>35908</v>
      </c>
      <c r="B853">
        <v>357.46300000000002</v>
      </c>
    </row>
    <row r="854" spans="1:2">
      <c r="A854" s="14">
        <v>35909</v>
      </c>
      <c r="B854">
        <v>357.67700000000002</v>
      </c>
    </row>
    <row r="855" spans="1:2">
      <c r="A855" s="14">
        <v>35912</v>
      </c>
      <c r="B855">
        <v>356.15499999999997</v>
      </c>
    </row>
    <row r="856" spans="1:2">
      <c r="A856" s="14">
        <v>35913</v>
      </c>
      <c r="B856">
        <v>356.26900000000001</v>
      </c>
    </row>
    <row r="857" spans="1:2">
      <c r="A857" s="14">
        <v>35914</v>
      </c>
      <c r="B857">
        <v>356.16899999999998</v>
      </c>
    </row>
    <row r="858" spans="1:2">
      <c r="A858" s="14">
        <v>35915</v>
      </c>
      <c r="B858">
        <v>357.03500000000003</v>
      </c>
    </row>
    <row r="859" spans="1:2">
      <c r="A859" s="14">
        <v>35916</v>
      </c>
      <c r="B859">
        <v>357.25200000000001</v>
      </c>
    </row>
    <row r="860" spans="1:2">
      <c r="A860" s="14">
        <v>35919</v>
      </c>
      <c r="B860">
        <v>357.77699999999999</v>
      </c>
    </row>
    <row r="861" spans="1:2">
      <c r="A861" s="14">
        <v>35920</v>
      </c>
      <c r="B861">
        <v>357.69099999999997</v>
      </c>
    </row>
    <row r="862" spans="1:2">
      <c r="A862" s="14">
        <v>35921</v>
      </c>
      <c r="B862">
        <v>357.97199999999998</v>
      </c>
    </row>
    <row r="863" spans="1:2">
      <c r="A863" s="14">
        <v>35922</v>
      </c>
      <c r="B863">
        <v>357.80700000000002</v>
      </c>
    </row>
    <row r="864" spans="1:2">
      <c r="A864" s="14">
        <v>35923</v>
      </c>
      <c r="B864">
        <v>357.71899999999999</v>
      </c>
    </row>
    <row r="865" spans="1:2">
      <c r="A865" s="14">
        <v>35926</v>
      </c>
      <c r="B865">
        <v>357.42</v>
      </c>
    </row>
    <row r="866" spans="1:2">
      <c r="A866" s="14">
        <v>35927</v>
      </c>
      <c r="B866">
        <v>357.62700000000001</v>
      </c>
    </row>
    <row r="867" spans="1:2">
      <c r="A867" s="14">
        <v>35928</v>
      </c>
      <c r="B867">
        <v>357.755</v>
      </c>
    </row>
    <row r="868" spans="1:2">
      <c r="A868" s="14">
        <v>35929</v>
      </c>
      <c r="B868">
        <v>357.613</v>
      </c>
    </row>
    <row r="869" spans="1:2">
      <c r="A869" s="14">
        <v>35930</v>
      </c>
      <c r="B869">
        <v>357.48599999999999</v>
      </c>
    </row>
    <row r="870" spans="1:2">
      <c r="A870" s="14">
        <v>35933</v>
      </c>
      <c r="B870">
        <v>357.83699999999999</v>
      </c>
    </row>
    <row r="871" spans="1:2">
      <c r="A871" s="14">
        <v>35934</v>
      </c>
      <c r="B871">
        <v>357.74799999999999</v>
      </c>
    </row>
    <row r="872" spans="1:2">
      <c r="A872" s="14">
        <v>35935</v>
      </c>
      <c r="B872">
        <v>357.98599999999999</v>
      </c>
    </row>
    <row r="873" spans="1:2">
      <c r="A873" s="14">
        <v>35936</v>
      </c>
      <c r="B873">
        <v>357.95100000000002</v>
      </c>
    </row>
    <row r="874" spans="1:2">
      <c r="A874" s="14">
        <v>35937</v>
      </c>
      <c r="B874">
        <v>358.084</v>
      </c>
    </row>
    <row r="875" spans="1:2">
      <c r="A875" s="14">
        <v>35940</v>
      </c>
      <c r="B875">
        <v>358.32299999999998</v>
      </c>
    </row>
    <row r="876" spans="1:2">
      <c r="A876" s="14">
        <v>35941</v>
      </c>
      <c r="B876">
        <v>358.61900000000003</v>
      </c>
    </row>
    <row r="877" spans="1:2">
      <c r="A877" s="14">
        <v>35942</v>
      </c>
      <c r="B877">
        <v>358.72500000000002</v>
      </c>
    </row>
    <row r="878" spans="1:2">
      <c r="A878" s="14">
        <v>35943</v>
      </c>
      <c r="B878">
        <v>358.93099999999998</v>
      </c>
    </row>
    <row r="879" spans="1:2">
      <c r="A879" s="14">
        <v>35944</v>
      </c>
      <c r="B879">
        <v>358.99799999999999</v>
      </c>
    </row>
    <row r="880" spans="1:2">
      <c r="A880" s="14">
        <v>35946</v>
      </c>
      <c r="B880">
        <v>359.18200000000002</v>
      </c>
    </row>
    <row r="881" spans="1:2">
      <c r="A881" s="14">
        <v>35947</v>
      </c>
      <c r="B881">
        <v>359.74400000000003</v>
      </c>
    </row>
    <row r="882" spans="1:2">
      <c r="A882" s="14">
        <v>35948</v>
      </c>
      <c r="B882">
        <v>359.762</v>
      </c>
    </row>
    <row r="883" spans="1:2">
      <c r="A883" s="14">
        <v>35949</v>
      </c>
      <c r="B883">
        <v>359.84199999999998</v>
      </c>
    </row>
    <row r="884" spans="1:2">
      <c r="A884" s="14">
        <v>35950</v>
      </c>
      <c r="B884">
        <v>359.803</v>
      </c>
    </row>
    <row r="885" spans="1:2">
      <c r="A885" s="14">
        <v>35951</v>
      </c>
      <c r="B885">
        <v>359.96300000000002</v>
      </c>
    </row>
    <row r="886" spans="1:2">
      <c r="A886" s="14">
        <v>35954</v>
      </c>
      <c r="B886">
        <v>360.28500000000003</v>
      </c>
    </row>
    <row r="887" spans="1:2">
      <c r="A887" s="14">
        <v>35955</v>
      </c>
      <c r="B887">
        <v>360.36399999999998</v>
      </c>
    </row>
    <row r="888" spans="1:2">
      <c r="A888" s="14">
        <v>35956</v>
      </c>
      <c r="B888">
        <v>360.68599999999998</v>
      </c>
    </row>
    <row r="889" spans="1:2">
      <c r="A889" s="14">
        <v>35957</v>
      </c>
      <c r="B889">
        <v>361.036</v>
      </c>
    </row>
    <row r="890" spans="1:2">
      <c r="A890" s="14">
        <v>35958</v>
      </c>
      <c r="B890">
        <v>361.036</v>
      </c>
    </row>
    <row r="891" spans="1:2">
      <c r="A891" s="14">
        <v>35961</v>
      </c>
      <c r="B891">
        <v>360.98399999999998</v>
      </c>
    </row>
    <row r="892" spans="1:2">
      <c r="A892" s="14">
        <v>35962</v>
      </c>
      <c r="B892">
        <v>360.20499999999998</v>
      </c>
    </row>
    <row r="893" spans="1:2">
      <c r="A893" s="14">
        <v>35963</v>
      </c>
      <c r="B893">
        <v>359.80099999999999</v>
      </c>
    </row>
    <row r="894" spans="1:2">
      <c r="A894" s="14">
        <v>35964</v>
      </c>
      <c r="B894">
        <v>360.048</v>
      </c>
    </row>
    <row r="895" spans="1:2">
      <c r="A895" s="14">
        <v>35965</v>
      </c>
      <c r="B895">
        <v>360.233</v>
      </c>
    </row>
    <row r="896" spans="1:2">
      <c r="A896" s="14">
        <v>35968</v>
      </c>
      <c r="B896">
        <v>360.38400000000001</v>
      </c>
    </row>
    <row r="897" spans="1:2">
      <c r="A897" s="14">
        <v>35969</v>
      </c>
      <c r="B897">
        <v>360.428</v>
      </c>
    </row>
    <row r="898" spans="1:2">
      <c r="A898" s="14">
        <v>35970</v>
      </c>
      <c r="B898">
        <v>360.69900000000001</v>
      </c>
    </row>
    <row r="899" spans="1:2">
      <c r="A899" s="14">
        <v>35971</v>
      </c>
      <c r="B899">
        <v>360.774</v>
      </c>
    </row>
    <row r="900" spans="1:2">
      <c r="A900" s="14">
        <v>35972</v>
      </c>
      <c r="B900">
        <v>360.94499999999999</v>
      </c>
    </row>
    <row r="901" spans="1:2">
      <c r="A901" s="14">
        <v>35975</v>
      </c>
      <c r="B901">
        <v>361.14499999999998</v>
      </c>
    </row>
    <row r="902" spans="1:2">
      <c r="A902" s="14">
        <v>35976</v>
      </c>
      <c r="B902">
        <v>361.03699999999998</v>
      </c>
    </row>
    <row r="903" spans="1:2">
      <c r="A903" s="14">
        <v>35977</v>
      </c>
      <c r="B903">
        <v>361.30700000000002</v>
      </c>
    </row>
    <row r="904" spans="1:2">
      <c r="A904" s="14">
        <v>35978</v>
      </c>
      <c r="B904">
        <v>361.54300000000001</v>
      </c>
    </row>
    <row r="905" spans="1:2">
      <c r="A905" s="14">
        <v>35979</v>
      </c>
      <c r="B905">
        <v>361.625</v>
      </c>
    </row>
    <row r="906" spans="1:2">
      <c r="A906" s="14">
        <v>35982</v>
      </c>
      <c r="B906">
        <v>362.10700000000003</v>
      </c>
    </row>
    <row r="907" spans="1:2">
      <c r="A907" s="14">
        <v>35983</v>
      </c>
      <c r="B907">
        <v>362.30799999999999</v>
      </c>
    </row>
    <row r="908" spans="1:2">
      <c r="A908" s="14">
        <v>35984</v>
      </c>
      <c r="B908">
        <v>362.404</v>
      </c>
    </row>
    <row r="909" spans="1:2">
      <c r="A909" s="14">
        <v>35985</v>
      </c>
      <c r="B909">
        <v>362.63099999999997</v>
      </c>
    </row>
    <row r="910" spans="1:2">
      <c r="A910" s="14">
        <v>35986</v>
      </c>
      <c r="B910">
        <v>362.68799999999999</v>
      </c>
    </row>
    <row r="911" spans="1:2">
      <c r="A911" s="14">
        <v>35989</v>
      </c>
      <c r="B911">
        <v>362.733</v>
      </c>
    </row>
    <row r="912" spans="1:2">
      <c r="A912" s="14">
        <v>35990</v>
      </c>
      <c r="B912">
        <v>362.65300000000002</v>
      </c>
    </row>
    <row r="913" spans="1:2">
      <c r="A913" s="14">
        <v>35991</v>
      </c>
      <c r="B913">
        <v>363.07600000000002</v>
      </c>
    </row>
    <row r="914" spans="1:2">
      <c r="A914" s="14">
        <v>35992</v>
      </c>
      <c r="B914">
        <v>363.03899999999999</v>
      </c>
    </row>
    <row r="915" spans="1:2">
      <c r="A915" s="14">
        <v>35993</v>
      </c>
      <c r="B915">
        <v>363.041</v>
      </c>
    </row>
    <row r="916" spans="1:2">
      <c r="A916" s="14">
        <v>35996</v>
      </c>
      <c r="B916">
        <v>363.495</v>
      </c>
    </row>
    <row r="917" spans="1:2">
      <c r="A917" s="14">
        <v>35997</v>
      </c>
      <c r="B917">
        <v>363.81900000000002</v>
      </c>
    </row>
    <row r="918" spans="1:2">
      <c r="A918" s="14">
        <v>35998</v>
      </c>
      <c r="B918">
        <v>363.94600000000003</v>
      </c>
    </row>
    <row r="919" spans="1:2">
      <c r="A919" s="14">
        <v>35999</v>
      </c>
      <c r="B919">
        <v>363.85700000000003</v>
      </c>
    </row>
    <row r="920" spans="1:2">
      <c r="A920" s="14">
        <v>36000</v>
      </c>
      <c r="B920">
        <v>363.87599999999998</v>
      </c>
    </row>
    <row r="921" spans="1:2">
      <c r="A921" s="14">
        <v>36003</v>
      </c>
      <c r="B921">
        <v>363.93599999999998</v>
      </c>
    </row>
    <row r="922" spans="1:2">
      <c r="A922" s="14">
        <v>36004</v>
      </c>
      <c r="B922">
        <v>363.90300000000002</v>
      </c>
    </row>
    <row r="923" spans="1:2">
      <c r="A923" s="14">
        <v>36005</v>
      </c>
      <c r="B923">
        <v>363.63600000000002</v>
      </c>
    </row>
    <row r="924" spans="1:2">
      <c r="A924" s="14">
        <v>36006</v>
      </c>
      <c r="B924">
        <v>363.71100000000001</v>
      </c>
    </row>
    <row r="925" spans="1:2">
      <c r="A925" s="14">
        <v>36007</v>
      </c>
      <c r="B925">
        <v>363.33800000000002</v>
      </c>
    </row>
    <row r="926" spans="1:2">
      <c r="A926" s="14">
        <v>36010</v>
      </c>
      <c r="B926">
        <v>363.375</v>
      </c>
    </row>
    <row r="927" spans="1:2">
      <c r="A927" s="14">
        <v>36011</v>
      </c>
      <c r="B927">
        <v>362.95</v>
      </c>
    </row>
    <row r="928" spans="1:2">
      <c r="A928" s="14">
        <v>36012</v>
      </c>
      <c r="B928">
        <v>362.798</v>
      </c>
    </row>
    <row r="929" spans="1:2">
      <c r="A929" s="14">
        <v>36013</v>
      </c>
      <c r="B929">
        <v>362.74400000000003</v>
      </c>
    </row>
    <row r="930" spans="1:2">
      <c r="A930" s="14">
        <v>36014</v>
      </c>
      <c r="B930">
        <v>362.53</v>
      </c>
    </row>
    <row r="931" spans="1:2">
      <c r="A931" s="14">
        <v>36017</v>
      </c>
      <c r="B931">
        <v>362.30500000000001</v>
      </c>
    </row>
    <row r="932" spans="1:2">
      <c r="A932" s="14">
        <v>36018</v>
      </c>
      <c r="B932">
        <v>360.33100000000002</v>
      </c>
    </row>
    <row r="933" spans="1:2">
      <c r="A933" s="14">
        <v>36019</v>
      </c>
      <c r="B933">
        <v>360.07900000000001</v>
      </c>
    </row>
    <row r="934" spans="1:2">
      <c r="A934" s="14">
        <v>36020</v>
      </c>
      <c r="B934">
        <v>359.32</v>
      </c>
    </row>
    <row r="935" spans="1:2">
      <c r="A935" s="14">
        <v>36021</v>
      </c>
      <c r="B935">
        <v>359.68599999999998</v>
      </c>
    </row>
    <row r="936" spans="1:2">
      <c r="A936" s="14">
        <v>36024</v>
      </c>
      <c r="B936">
        <v>358.88900000000001</v>
      </c>
    </row>
    <row r="937" spans="1:2">
      <c r="A937" s="14">
        <v>36025</v>
      </c>
      <c r="B937">
        <v>358.55599999999998</v>
      </c>
    </row>
    <row r="938" spans="1:2">
      <c r="A938" s="14">
        <v>36026</v>
      </c>
      <c r="B938">
        <v>358.36099999999999</v>
      </c>
    </row>
    <row r="939" spans="1:2">
      <c r="A939" s="14">
        <v>36027</v>
      </c>
      <c r="B939">
        <v>358.351</v>
      </c>
    </row>
    <row r="940" spans="1:2">
      <c r="A940" s="14">
        <v>36028</v>
      </c>
      <c r="B940">
        <v>356.75200000000001</v>
      </c>
    </row>
    <row r="941" spans="1:2">
      <c r="A941" s="14">
        <v>36031</v>
      </c>
      <c r="B941">
        <v>356.03899999999999</v>
      </c>
    </row>
    <row r="942" spans="1:2">
      <c r="A942" s="14">
        <v>36032</v>
      </c>
      <c r="B942">
        <v>355.70800000000003</v>
      </c>
    </row>
    <row r="943" spans="1:2">
      <c r="A943" s="14">
        <v>36033</v>
      </c>
      <c r="B943">
        <v>354.399</v>
      </c>
    </row>
    <row r="944" spans="1:2">
      <c r="A944" s="14">
        <v>36034</v>
      </c>
      <c r="B944">
        <v>349.97399999999999</v>
      </c>
    </row>
    <row r="945" spans="1:2">
      <c r="A945" s="14">
        <v>36035</v>
      </c>
      <c r="B945">
        <v>347.73200000000003</v>
      </c>
    </row>
    <row r="946" spans="1:2">
      <c r="A946" s="14">
        <v>36038</v>
      </c>
      <c r="B946">
        <v>344.99700000000001</v>
      </c>
    </row>
    <row r="947" spans="1:2">
      <c r="A947" s="14">
        <v>36039</v>
      </c>
      <c r="B947">
        <v>343.51900000000001</v>
      </c>
    </row>
    <row r="948" spans="1:2">
      <c r="A948" s="14">
        <v>36040</v>
      </c>
      <c r="B948">
        <v>343.202</v>
      </c>
    </row>
    <row r="949" spans="1:2">
      <c r="A949" s="14">
        <v>36041</v>
      </c>
      <c r="B949">
        <v>343.339</v>
      </c>
    </row>
    <row r="950" spans="1:2">
      <c r="A950" s="14">
        <v>36042</v>
      </c>
      <c r="B950">
        <v>343.51100000000002</v>
      </c>
    </row>
    <row r="951" spans="1:2">
      <c r="A951" s="14">
        <v>36045</v>
      </c>
      <c r="B951">
        <v>343.75799999999998</v>
      </c>
    </row>
    <row r="952" spans="1:2">
      <c r="A952" s="14">
        <v>36046</v>
      </c>
      <c r="B952">
        <v>344.476</v>
      </c>
    </row>
    <row r="953" spans="1:2">
      <c r="A953" s="14">
        <v>36047</v>
      </c>
      <c r="B953">
        <v>344.74799999999999</v>
      </c>
    </row>
    <row r="954" spans="1:2">
      <c r="A954" s="14">
        <v>36048</v>
      </c>
      <c r="B954">
        <v>343.68700000000001</v>
      </c>
    </row>
    <row r="955" spans="1:2">
      <c r="A955" s="14">
        <v>36049</v>
      </c>
      <c r="B955">
        <v>342.16300000000001</v>
      </c>
    </row>
    <row r="956" spans="1:2">
      <c r="A956" s="14">
        <v>36052</v>
      </c>
      <c r="B956">
        <v>342.25900000000001</v>
      </c>
    </row>
    <row r="957" spans="1:2">
      <c r="A957" s="14">
        <v>36053</v>
      </c>
      <c r="B957">
        <v>341.733</v>
      </c>
    </row>
    <row r="958" spans="1:2">
      <c r="A958" s="14">
        <v>36054</v>
      </c>
      <c r="B958">
        <v>341.71</v>
      </c>
    </row>
    <row r="959" spans="1:2">
      <c r="A959" s="14">
        <v>36055</v>
      </c>
      <c r="B959">
        <v>342.31400000000002</v>
      </c>
    </row>
    <row r="960" spans="1:2">
      <c r="A960" s="14">
        <v>36056</v>
      </c>
      <c r="B960">
        <v>342.21</v>
      </c>
    </row>
    <row r="961" spans="1:2">
      <c r="A961" s="14">
        <v>36059</v>
      </c>
      <c r="B961">
        <v>342.524</v>
      </c>
    </row>
    <row r="962" spans="1:2">
      <c r="A962" s="14">
        <v>36060</v>
      </c>
      <c r="B962">
        <v>342.91</v>
      </c>
    </row>
    <row r="963" spans="1:2">
      <c r="A963" s="14">
        <v>36061</v>
      </c>
      <c r="B963">
        <v>344.17</v>
      </c>
    </row>
    <row r="964" spans="1:2">
      <c r="A964" s="14">
        <v>36062</v>
      </c>
      <c r="B964">
        <v>344.96100000000001</v>
      </c>
    </row>
    <row r="965" spans="1:2">
      <c r="A965" s="14">
        <v>36063</v>
      </c>
      <c r="B965">
        <v>345.16800000000001</v>
      </c>
    </row>
    <row r="966" spans="1:2">
      <c r="A966" s="14">
        <v>36066</v>
      </c>
      <c r="B966">
        <v>345.49599999999998</v>
      </c>
    </row>
    <row r="967" spans="1:2">
      <c r="A967" s="14">
        <v>36067</v>
      </c>
      <c r="B967">
        <v>345.33300000000003</v>
      </c>
    </row>
    <row r="968" spans="1:2">
      <c r="A968" s="14">
        <v>36068</v>
      </c>
      <c r="B968">
        <v>345.89499999999998</v>
      </c>
    </row>
    <row r="969" spans="1:2">
      <c r="A969" s="14">
        <v>36069</v>
      </c>
      <c r="B969">
        <v>345.99299999999999</v>
      </c>
    </row>
    <row r="970" spans="1:2">
      <c r="A970" s="14">
        <v>36070</v>
      </c>
      <c r="B970">
        <v>345.28399999999999</v>
      </c>
    </row>
    <row r="971" spans="1:2">
      <c r="A971" s="14">
        <v>36073</v>
      </c>
      <c r="B971">
        <v>344.471</v>
      </c>
    </row>
    <row r="972" spans="1:2">
      <c r="A972" s="14">
        <v>36074</v>
      </c>
      <c r="B972">
        <v>343.65100000000001</v>
      </c>
    </row>
    <row r="973" spans="1:2">
      <c r="A973" s="14">
        <v>36075</v>
      </c>
      <c r="B973">
        <v>342.291</v>
      </c>
    </row>
    <row r="974" spans="1:2">
      <c r="A974" s="14">
        <v>36076</v>
      </c>
      <c r="B974">
        <v>336.54</v>
      </c>
    </row>
    <row r="975" spans="1:2">
      <c r="A975" s="14">
        <v>36077</v>
      </c>
      <c r="B975">
        <v>334.221</v>
      </c>
    </row>
    <row r="976" spans="1:2">
      <c r="A976" s="14">
        <v>36080</v>
      </c>
      <c r="B976">
        <v>334.58699999999999</v>
      </c>
    </row>
    <row r="977" spans="1:2">
      <c r="A977" s="14">
        <v>36081</v>
      </c>
      <c r="B977">
        <v>334.755</v>
      </c>
    </row>
    <row r="978" spans="1:2">
      <c r="A978" s="14">
        <v>36082</v>
      </c>
      <c r="B978">
        <v>333.47300000000001</v>
      </c>
    </row>
    <row r="979" spans="1:2">
      <c r="A979" s="14">
        <v>36083</v>
      </c>
      <c r="B979">
        <v>332.25900000000001</v>
      </c>
    </row>
    <row r="980" spans="1:2">
      <c r="A980" s="14">
        <v>36084</v>
      </c>
      <c r="B980">
        <v>332.56099999999998</v>
      </c>
    </row>
    <row r="981" spans="1:2">
      <c r="A981" s="14">
        <v>36087</v>
      </c>
      <c r="B981">
        <v>332.745</v>
      </c>
    </row>
    <row r="982" spans="1:2">
      <c r="A982" s="14">
        <v>36088</v>
      </c>
      <c r="B982">
        <v>333.49599999999998</v>
      </c>
    </row>
    <row r="983" spans="1:2">
      <c r="A983" s="14">
        <v>36089</v>
      </c>
      <c r="B983">
        <v>334.28</v>
      </c>
    </row>
    <row r="984" spans="1:2">
      <c r="A984" s="14">
        <v>36090</v>
      </c>
      <c r="B984">
        <v>334.82499999999999</v>
      </c>
    </row>
    <row r="985" spans="1:2">
      <c r="A985" s="14">
        <v>36091</v>
      </c>
      <c r="B985">
        <v>335.71699999999998</v>
      </c>
    </row>
    <row r="986" spans="1:2">
      <c r="A986" s="14">
        <v>36094</v>
      </c>
      <c r="B986">
        <v>336.31599999999997</v>
      </c>
    </row>
    <row r="987" spans="1:2">
      <c r="A987" s="14">
        <v>36095</v>
      </c>
      <c r="B987">
        <v>337.23500000000001</v>
      </c>
    </row>
    <row r="988" spans="1:2">
      <c r="A988" s="14">
        <v>36096</v>
      </c>
      <c r="B988">
        <v>337.08699999999999</v>
      </c>
    </row>
    <row r="989" spans="1:2">
      <c r="A989" s="14">
        <v>36097</v>
      </c>
      <c r="B989">
        <v>337.815</v>
      </c>
    </row>
    <row r="990" spans="1:2">
      <c r="A990" s="14">
        <v>36098</v>
      </c>
      <c r="B990">
        <v>338.43099999999998</v>
      </c>
    </row>
    <row r="991" spans="1:2">
      <c r="A991" s="14">
        <v>36099</v>
      </c>
      <c r="B991">
        <v>338.51</v>
      </c>
    </row>
    <row r="992" spans="1:2">
      <c r="A992" s="14">
        <v>36101</v>
      </c>
      <c r="B992">
        <v>339.02499999999998</v>
      </c>
    </row>
    <row r="993" spans="1:2">
      <c r="A993" s="14">
        <v>36102</v>
      </c>
      <c r="B993">
        <v>340.09300000000002</v>
      </c>
    </row>
    <row r="994" spans="1:2">
      <c r="A994" s="14">
        <v>36103</v>
      </c>
      <c r="B994">
        <v>340.60300000000001</v>
      </c>
    </row>
    <row r="995" spans="1:2">
      <c r="A995" s="14">
        <v>36104</v>
      </c>
      <c r="B995">
        <v>341.23700000000002</v>
      </c>
    </row>
    <row r="996" spans="1:2">
      <c r="A996" s="14">
        <v>36105</v>
      </c>
      <c r="B996">
        <v>341.54500000000002</v>
      </c>
    </row>
    <row r="997" spans="1:2">
      <c r="A997" s="14">
        <v>36108</v>
      </c>
      <c r="B997">
        <v>343.22300000000001</v>
      </c>
    </row>
    <row r="998" spans="1:2">
      <c r="A998" s="14">
        <v>36109</v>
      </c>
      <c r="B998">
        <v>344.53899999999999</v>
      </c>
    </row>
    <row r="999" spans="1:2">
      <c r="A999" s="14">
        <v>36110</v>
      </c>
      <c r="B999">
        <v>345.255</v>
      </c>
    </row>
    <row r="1000" spans="1:2">
      <c r="A1000" s="14">
        <v>36111</v>
      </c>
      <c r="B1000">
        <v>346.48099999999999</v>
      </c>
    </row>
    <row r="1001" spans="1:2">
      <c r="A1001" s="14">
        <v>36112</v>
      </c>
      <c r="B1001">
        <v>347.45</v>
      </c>
    </row>
    <row r="1002" spans="1:2">
      <c r="A1002" s="14">
        <v>36115</v>
      </c>
      <c r="B1002">
        <v>348.69400000000002</v>
      </c>
    </row>
    <row r="1003" spans="1:2">
      <c r="A1003" s="14">
        <v>36116</v>
      </c>
      <c r="B1003">
        <v>349.74700000000001</v>
      </c>
    </row>
    <row r="1004" spans="1:2">
      <c r="A1004" s="14">
        <v>36117</v>
      </c>
      <c r="B1004">
        <v>350.60399999999998</v>
      </c>
    </row>
    <row r="1005" spans="1:2">
      <c r="A1005" s="14">
        <v>36118</v>
      </c>
      <c r="B1005">
        <v>351.41300000000001</v>
      </c>
    </row>
    <row r="1006" spans="1:2">
      <c r="A1006" s="14">
        <v>36119</v>
      </c>
      <c r="B1006">
        <v>352.18400000000003</v>
      </c>
    </row>
    <row r="1007" spans="1:2">
      <c r="A1007" s="14">
        <v>36122</v>
      </c>
      <c r="B1007">
        <v>352.87200000000001</v>
      </c>
    </row>
    <row r="1008" spans="1:2">
      <c r="A1008" s="14">
        <v>36123</v>
      </c>
      <c r="B1008">
        <v>353.84899999999999</v>
      </c>
    </row>
    <row r="1009" spans="1:2">
      <c r="A1009" s="14">
        <v>36124</v>
      </c>
      <c r="B1009">
        <v>354.55399999999997</v>
      </c>
    </row>
    <row r="1010" spans="1:2">
      <c r="A1010" s="14">
        <v>36125</v>
      </c>
      <c r="B1010">
        <v>354.637</v>
      </c>
    </row>
    <row r="1011" spans="1:2">
      <c r="A1011" s="14">
        <v>36126</v>
      </c>
      <c r="B1011">
        <v>354.93</v>
      </c>
    </row>
    <row r="1012" spans="1:2">
      <c r="A1012" s="14">
        <v>36129</v>
      </c>
      <c r="B1012">
        <v>356.072</v>
      </c>
    </row>
    <row r="1013" spans="1:2">
      <c r="A1013" s="14">
        <v>36130</v>
      </c>
      <c r="B1013">
        <v>356.32299999999998</v>
      </c>
    </row>
    <row r="1014" spans="1:2">
      <c r="A1014" s="14">
        <v>36131</v>
      </c>
      <c r="B1014">
        <v>356.18799999999999</v>
      </c>
    </row>
    <row r="1015" spans="1:2">
      <c r="A1015" s="14">
        <v>36132</v>
      </c>
      <c r="B1015">
        <v>356.21499999999997</v>
      </c>
    </row>
    <row r="1016" spans="1:2">
      <c r="A1016" s="14">
        <v>36133</v>
      </c>
      <c r="B1016">
        <v>355.93400000000003</v>
      </c>
    </row>
    <row r="1017" spans="1:2">
      <c r="A1017" s="14">
        <v>36136</v>
      </c>
      <c r="B1017">
        <v>355.65899999999999</v>
      </c>
    </row>
    <row r="1018" spans="1:2">
      <c r="A1018" s="14">
        <v>36137</v>
      </c>
      <c r="B1018">
        <v>355.798</v>
      </c>
    </row>
    <row r="1019" spans="1:2">
      <c r="A1019" s="14">
        <v>36138</v>
      </c>
      <c r="B1019">
        <v>355.83600000000001</v>
      </c>
    </row>
    <row r="1020" spans="1:2">
      <c r="A1020" s="14">
        <v>36139</v>
      </c>
      <c r="B1020">
        <v>355.827</v>
      </c>
    </row>
    <row r="1021" spans="1:2">
      <c r="A1021" s="14">
        <v>36140</v>
      </c>
      <c r="B1021">
        <v>355.35399999999998</v>
      </c>
    </row>
    <row r="1022" spans="1:2">
      <c r="A1022" s="14">
        <v>36143</v>
      </c>
      <c r="B1022">
        <v>355.01</v>
      </c>
    </row>
    <row r="1023" spans="1:2">
      <c r="A1023" s="14">
        <v>36144</v>
      </c>
      <c r="B1023">
        <v>354.608</v>
      </c>
    </row>
    <row r="1024" spans="1:2">
      <c r="A1024" s="14">
        <v>36145</v>
      </c>
      <c r="B1024">
        <v>354.40100000000001</v>
      </c>
    </row>
    <row r="1025" spans="1:2">
      <c r="A1025" s="14">
        <v>36146</v>
      </c>
      <c r="B1025">
        <v>354.36399999999998</v>
      </c>
    </row>
    <row r="1026" spans="1:2">
      <c r="A1026" s="14">
        <v>36147</v>
      </c>
      <c r="B1026">
        <v>354.36500000000001</v>
      </c>
    </row>
    <row r="1027" spans="1:2">
      <c r="A1027" s="14">
        <v>36150</v>
      </c>
      <c r="B1027">
        <v>354.36200000000002</v>
      </c>
    </row>
    <row r="1028" spans="1:2">
      <c r="A1028" s="14">
        <v>36151</v>
      </c>
      <c r="B1028">
        <v>354.38600000000002</v>
      </c>
    </row>
    <row r="1029" spans="1:2">
      <c r="A1029" s="14">
        <v>36152</v>
      </c>
      <c r="B1029">
        <v>354.14499999999998</v>
      </c>
    </row>
    <row r="1030" spans="1:2">
      <c r="A1030" s="14">
        <v>36153</v>
      </c>
      <c r="B1030">
        <v>354.12599999999998</v>
      </c>
    </row>
    <row r="1031" spans="1:2">
      <c r="A1031" s="14">
        <v>36157</v>
      </c>
      <c r="B1031">
        <v>354.98599999999999</v>
      </c>
    </row>
    <row r="1032" spans="1:2">
      <c r="A1032" s="14">
        <v>36158</v>
      </c>
      <c r="B1032">
        <v>355.46499999999997</v>
      </c>
    </row>
    <row r="1033" spans="1:2">
      <c r="A1033" s="14">
        <v>36159</v>
      </c>
      <c r="B1033">
        <v>355.51400000000001</v>
      </c>
    </row>
    <row r="1034" spans="1:2">
      <c r="A1034" s="14">
        <v>36160</v>
      </c>
      <c r="B1034">
        <v>355.43400000000003</v>
      </c>
    </row>
    <row r="1035" spans="1:2">
      <c r="A1035" s="14">
        <v>36164</v>
      </c>
      <c r="B1035">
        <v>355.95600000000002</v>
      </c>
    </row>
    <row r="1036" spans="1:2">
      <c r="A1036" s="14">
        <v>36165</v>
      </c>
      <c r="B1036">
        <v>356.19499999999999</v>
      </c>
    </row>
    <row r="1037" spans="1:2">
      <c r="A1037" s="14">
        <v>36166</v>
      </c>
      <c r="B1037">
        <v>356.72699999999998</v>
      </c>
    </row>
    <row r="1038" spans="1:2">
      <c r="A1038" s="14">
        <v>36167</v>
      </c>
      <c r="B1038">
        <v>356.68700000000001</v>
      </c>
    </row>
    <row r="1039" spans="1:2">
      <c r="A1039" s="14">
        <v>36168</v>
      </c>
      <c r="B1039">
        <v>357.31299999999999</v>
      </c>
    </row>
    <row r="1040" spans="1:2">
      <c r="A1040" s="14">
        <v>36171</v>
      </c>
      <c r="B1040">
        <v>357.274</v>
      </c>
    </row>
    <row r="1041" spans="1:2">
      <c r="A1041" s="14">
        <v>36172</v>
      </c>
      <c r="B1041">
        <v>357.61500000000001</v>
      </c>
    </row>
    <row r="1042" spans="1:2">
      <c r="A1042" s="14">
        <v>36173</v>
      </c>
      <c r="B1042">
        <v>356.62</v>
      </c>
    </row>
    <row r="1043" spans="1:2">
      <c r="A1043" s="14">
        <v>36174</v>
      </c>
      <c r="B1043">
        <v>356.99700000000001</v>
      </c>
    </row>
    <row r="1044" spans="1:2">
      <c r="A1044" s="14">
        <v>36175</v>
      </c>
      <c r="B1044">
        <v>356.69</v>
      </c>
    </row>
    <row r="1045" spans="1:2">
      <c r="A1045" s="14">
        <v>36178</v>
      </c>
      <c r="B1045">
        <v>356.94499999999999</v>
      </c>
    </row>
    <row r="1046" spans="1:2">
      <c r="A1046" s="14">
        <v>36179</v>
      </c>
      <c r="B1046">
        <v>357.387</v>
      </c>
    </row>
    <row r="1047" spans="1:2">
      <c r="A1047" s="14">
        <v>36180</v>
      </c>
      <c r="B1047">
        <v>358.11</v>
      </c>
    </row>
    <row r="1048" spans="1:2">
      <c r="A1048" s="14">
        <v>36181</v>
      </c>
      <c r="B1048">
        <v>358.33199999999999</v>
      </c>
    </row>
    <row r="1049" spans="1:2">
      <c r="A1049" s="14">
        <v>36182</v>
      </c>
      <c r="B1049">
        <v>358.38400000000001</v>
      </c>
    </row>
    <row r="1050" spans="1:2">
      <c r="A1050" s="14">
        <v>36185</v>
      </c>
      <c r="B1050">
        <v>358.91</v>
      </c>
    </row>
    <row r="1051" spans="1:2">
      <c r="A1051" s="14">
        <v>36186</v>
      </c>
      <c r="B1051">
        <v>359.06799999999998</v>
      </c>
    </row>
    <row r="1052" spans="1:2">
      <c r="A1052" s="14">
        <v>36187</v>
      </c>
      <c r="B1052">
        <v>359.53800000000001</v>
      </c>
    </row>
    <row r="1053" spans="1:2">
      <c r="A1053" s="14">
        <v>36188</v>
      </c>
      <c r="B1053">
        <v>359.87299999999999</v>
      </c>
    </row>
    <row r="1054" spans="1:2">
      <c r="A1054" s="14">
        <v>36189</v>
      </c>
      <c r="B1054">
        <v>360.07799999999997</v>
      </c>
    </row>
    <row r="1055" spans="1:2">
      <c r="A1055" s="14">
        <v>36191</v>
      </c>
      <c r="B1055">
        <v>360.23099999999999</v>
      </c>
    </row>
    <row r="1056" spans="1:2">
      <c r="A1056" s="14">
        <v>36192</v>
      </c>
      <c r="B1056">
        <v>360.00400000000002</v>
      </c>
    </row>
    <row r="1057" spans="1:2">
      <c r="A1057" s="14">
        <v>36193</v>
      </c>
      <c r="B1057">
        <v>359.80700000000002</v>
      </c>
    </row>
    <row r="1058" spans="1:2">
      <c r="A1058" s="14">
        <v>36194</v>
      </c>
      <c r="B1058">
        <v>359.85500000000002</v>
      </c>
    </row>
    <row r="1059" spans="1:2">
      <c r="A1059" s="14">
        <v>36195</v>
      </c>
      <c r="B1059">
        <v>359.786</v>
      </c>
    </row>
    <row r="1060" spans="1:2">
      <c r="A1060" s="14">
        <v>36196</v>
      </c>
      <c r="B1060">
        <v>359.84500000000003</v>
      </c>
    </row>
    <row r="1061" spans="1:2">
      <c r="A1061" s="14">
        <v>36199</v>
      </c>
      <c r="B1061">
        <v>360.464</v>
      </c>
    </row>
    <row r="1062" spans="1:2">
      <c r="A1062" s="14">
        <v>36200</v>
      </c>
      <c r="B1062">
        <v>360.58600000000001</v>
      </c>
    </row>
    <row r="1063" spans="1:2">
      <c r="A1063" s="14">
        <v>36201</v>
      </c>
      <c r="B1063">
        <v>360.46199999999999</v>
      </c>
    </row>
    <row r="1064" spans="1:2">
      <c r="A1064" s="14">
        <v>36202</v>
      </c>
      <c r="B1064">
        <v>360.625</v>
      </c>
    </row>
    <row r="1065" spans="1:2">
      <c r="A1065" s="14">
        <v>36203</v>
      </c>
      <c r="B1065">
        <v>359.93400000000003</v>
      </c>
    </row>
    <row r="1066" spans="1:2">
      <c r="A1066" s="14">
        <v>36206</v>
      </c>
      <c r="B1066">
        <v>360.18799999999999</v>
      </c>
    </row>
    <row r="1067" spans="1:2">
      <c r="A1067" s="14">
        <v>36207</v>
      </c>
      <c r="B1067">
        <v>360.36799999999999</v>
      </c>
    </row>
    <row r="1068" spans="1:2">
      <c r="A1068" s="14">
        <v>36208</v>
      </c>
      <c r="B1068">
        <v>360.346</v>
      </c>
    </row>
    <row r="1069" spans="1:2">
      <c r="A1069" s="14">
        <v>36209</v>
      </c>
      <c r="B1069">
        <v>360.21600000000001</v>
      </c>
    </row>
    <row r="1070" spans="1:2">
      <c r="A1070" s="14">
        <v>36210</v>
      </c>
      <c r="B1070">
        <v>359.86099999999999</v>
      </c>
    </row>
    <row r="1071" spans="1:2">
      <c r="A1071" s="14">
        <v>36213</v>
      </c>
      <c r="B1071">
        <v>359.73399999999998</v>
      </c>
    </row>
    <row r="1072" spans="1:2">
      <c r="A1072" s="14">
        <v>36214</v>
      </c>
      <c r="B1072">
        <v>359.28100000000001</v>
      </c>
    </row>
    <row r="1073" spans="1:2">
      <c r="A1073" s="14">
        <v>36215</v>
      </c>
      <c r="B1073">
        <v>358.96300000000002</v>
      </c>
    </row>
    <row r="1074" spans="1:2">
      <c r="A1074" s="14">
        <v>36216</v>
      </c>
      <c r="B1074">
        <v>357.58100000000002</v>
      </c>
    </row>
    <row r="1075" spans="1:2">
      <c r="A1075" s="14">
        <v>36217</v>
      </c>
      <c r="B1075">
        <v>357.608</v>
      </c>
    </row>
    <row r="1076" spans="1:2">
      <c r="A1076" s="14">
        <v>36219</v>
      </c>
      <c r="B1076">
        <v>357.78</v>
      </c>
    </row>
    <row r="1077" spans="1:2">
      <c r="A1077" s="14">
        <v>36220</v>
      </c>
      <c r="B1077">
        <v>356.995</v>
      </c>
    </row>
    <row r="1078" spans="1:2">
      <c r="A1078" s="14">
        <v>36221</v>
      </c>
      <c r="B1078">
        <v>356.82600000000002</v>
      </c>
    </row>
    <row r="1079" spans="1:2">
      <c r="A1079" s="14">
        <v>36222</v>
      </c>
      <c r="B1079">
        <v>356.27100000000002</v>
      </c>
    </row>
    <row r="1080" spans="1:2">
      <c r="A1080" s="14">
        <v>36223</v>
      </c>
      <c r="B1080">
        <v>356.06700000000001</v>
      </c>
    </row>
    <row r="1081" spans="1:2">
      <c r="A1081" s="14">
        <v>36224</v>
      </c>
      <c r="B1081">
        <v>356.38499999999999</v>
      </c>
    </row>
    <row r="1082" spans="1:2">
      <c r="A1082" s="14">
        <v>36227</v>
      </c>
      <c r="B1082">
        <v>356.59</v>
      </c>
    </row>
    <row r="1083" spans="1:2">
      <c r="A1083" s="14">
        <v>36228</v>
      </c>
      <c r="B1083">
        <v>357.42</v>
      </c>
    </row>
    <row r="1084" spans="1:2">
      <c r="A1084" s="14">
        <v>36229</v>
      </c>
      <c r="B1084">
        <v>357.71300000000002</v>
      </c>
    </row>
    <row r="1085" spans="1:2">
      <c r="A1085" s="14">
        <v>36230</v>
      </c>
      <c r="B1085">
        <v>358.34</v>
      </c>
    </row>
    <row r="1086" spans="1:2">
      <c r="A1086" s="14">
        <v>36231</v>
      </c>
      <c r="B1086">
        <v>358.82100000000003</v>
      </c>
    </row>
    <row r="1087" spans="1:2">
      <c r="A1087" s="14">
        <v>36234</v>
      </c>
      <c r="B1087">
        <v>359.17500000000001</v>
      </c>
    </row>
    <row r="1088" spans="1:2">
      <c r="A1088" s="14">
        <v>36235</v>
      </c>
      <c r="B1088">
        <v>359.55799999999999</v>
      </c>
    </row>
    <row r="1089" spans="1:2">
      <c r="A1089" s="14">
        <v>36236</v>
      </c>
      <c r="B1089">
        <v>359.70299999999997</v>
      </c>
    </row>
    <row r="1090" spans="1:2">
      <c r="A1090" s="14">
        <v>36237</v>
      </c>
      <c r="B1090">
        <v>360.012</v>
      </c>
    </row>
    <row r="1091" spans="1:2">
      <c r="A1091" s="14">
        <v>36238</v>
      </c>
      <c r="B1091">
        <v>360.46600000000001</v>
      </c>
    </row>
    <row r="1092" spans="1:2">
      <c r="A1092" s="14">
        <v>36241</v>
      </c>
      <c r="B1092">
        <v>360.66500000000002</v>
      </c>
    </row>
    <row r="1093" spans="1:2">
      <c r="A1093" s="14">
        <v>36242</v>
      </c>
      <c r="B1093">
        <v>360.577</v>
      </c>
    </row>
    <row r="1094" spans="1:2">
      <c r="A1094" s="14">
        <v>36243</v>
      </c>
      <c r="B1094">
        <v>360.97</v>
      </c>
    </row>
    <row r="1095" spans="1:2">
      <c r="A1095" s="14">
        <v>36244</v>
      </c>
      <c r="B1095">
        <v>360.97300000000001</v>
      </c>
    </row>
    <row r="1096" spans="1:2">
      <c r="A1096" s="14">
        <v>36245</v>
      </c>
      <c r="B1096">
        <v>361.06299999999999</v>
      </c>
    </row>
    <row r="1097" spans="1:2">
      <c r="A1097" s="14">
        <v>36248</v>
      </c>
      <c r="B1097">
        <v>361.30099999999999</v>
      </c>
    </row>
    <row r="1098" spans="1:2">
      <c r="A1098" s="14">
        <v>36249</v>
      </c>
      <c r="B1098">
        <v>361.59699999999998</v>
      </c>
    </row>
    <row r="1099" spans="1:2">
      <c r="A1099" s="14">
        <v>36250</v>
      </c>
      <c r="B1099">
        <v>361.93599999999998</v>
      </c>
    </row>
    <row r="1100" spans="1:2">
      <c r="A1100" s="14">
        <v>36251</v>
      </c>
      <c r="B1100">
        <v>362.04899999999998</v>
      </c>
    </row>
    <row r="1101" spans="1:2">
      <c r="A1101" s="14">
        <v>36252</v>
      </c>
      <c r="B1101">
        <v>362.48200000000003</v>
      </c>
    </row>
    <row r="1102" spans="1:2">
      <c r="A1102" s="14">
        <v>36255</v>
      </c>
      <c r="B1102">
        <v>362.90300000000002</v>
      </c>
    </row>
    <row r="1103" spans="1:2">
      <c r="A1103" s="14">
        <v>36256</v>
      </c>
      <c r="B1103">
        <v>363.94400000000002</v>
      </c>
    </row>
    <row r="1104" spans="1:2">
      <c r="A1104" s="14">
        <v>36257</v>
      </c>
      <c r="B1104">
        <v>364.7</v>
      </c>
    </row>
    <row r="1105" spans="1:2">
      <c r="A1105" s="14">
        <v>36258</v>
      </c>
      <c r="B1105">
        <v>365.55599999999998</v>
      </c>
    </row>
    <row r="1106" spans="1:2">
      <c r="A1106" s="14">
        <v>36259</v>
      </c>
      <c r="B1106">
        <v>365.82499999999999</v>
      </c>
    </row>
    <row r="1107" spans="1:2">
      <c r="A1107" s="14">
        <v>36262</v>
      </c>
      <c r="B1107">
        <v>366.42200000000003</v>
      </c>
    </row>
    <row r="1108" spans="1:2">
      <c r="A1108" s="14">
        <v>36263</v>
      </c>
      <c r="B1108">
        <v>366.75099999999998</v>
      </c>
    </row>
    <row r="1109" spans="1:2">
      <c r="A1109" s="14">
        <v>36264</v>
      </c>
      <c r="B1109">
        <v>366.93599999999998</v>
      </c>
    </row>
    <row r="1110" spans="1:2">
      <c r="A1110" s="14">
        <v>36265</v>
      </c>
      <c r="B1110">
        <v>367.12700000000001</v>
      </c>
    </row>
    <row r="1111" spans="1:2">
      <c r="A1111" s="14">
        <v>36266</v>
      </c>
      <c r="B1111">
        <v>367.11599999999999</v>
      </c>
    </row>
    <row r="1112" spans="1:2">
      <c r="A1112" s="14">
        <v>36269</v>
      </c>
      <c r="B1112">
        <v>367.64299999999997</v>
      </c>
    </row>
    <row r="1113" spans="1:2">
      <c r="A1113" s="14">
        <v>36270</v>
      </c>
      <c r="B1113">
        <v>367.64</v>
      </c>
    </row>
    <row r="1114" spans="1:2">
      <c r="A1114" s="14">
        <v>36271</v>
      </c>
      <c r="B1114">
        <v>367.84699999999998</v>
      </c>
    </row>
    <row r="1115" spans="1:2">
      <c r="A1115" s="14">
        <v>36272</v>
      </c>
      <c r="B1115">
        <v>367.71300000000002</v>
      </c>
    </row>
    <row r="1116" spans="1:2">
      <c r="A1116" s="14">
        <v>36273</v>
      </c>
      <c r="B1116">
        <v>368.09</v>
      </c>
    </row>
    <row r="1117" spans="1:2">
      <c r="A1117" s="14">
        <v>36276</v>
      </c>
      <c r="B1117">
        <v>368.23899999999998</v>
      </c>
    </row>
    <row r="1118" spans="1:2">
      <c r="A1118" s="14">
        <v>36277</v>
      </c>
      <c r="B1118">
        <v>368.51299999999998</v>
      </c>
    </row>
    <row r="1119" spans="1:2">
      <c r="A1119" s="14">
        <v>36278</v>
      </c>
      <c r="B1119">
        <v>368.60899999999998</v>
      </c>
    </row>
    <row r="1120" spans="1:2">
      <c r="A1120" s="14">
        <v>36279</v>
      </c>
      <c r="B1120">
        <v>368.66399999999999</v>
      </c>
    </row>
    <row r="1121" spans="1:2">
      <c r="A1121" s="14">
        <v>36280</v>
      </c>
      <c r="B1121">
        <v>368.55799999999999</v>
      </c>
    </row>
    <row r="1122" spans="1:2">
      <c r="A1122" s="14">
        <v>36283</v>
      </c>
      <c r="B1122">
        <v>369.05</v>
      </c>
    </row>
    <row r="1123" spans="1:2">
      <c r="A1123" s="14">
        <v>36284</v>
      </c>
      <c r="B1123">
        <v>369.12099999999998</v>
      </c>
    </row>
    <row r="1124" spans="1:2">
      <c r="A1124" s="14">
        <v>36285</v>
      </c>
      <c r="B1124">
        <v>368.78500000000003</v>
      </c>
    </row>
    <row r="1125" spans="1:2">
      <c r="A1125" s="14">
        <v>36286</v>
      </c>
      <c r="B1125">
        <v>368.58199999999999</v>
      </c>
    </row>
    <row r="1126" spans="1:2">
      <c r="A1126" s="14">
        <v>36287</v>
      </c>
      <c r="B1126">
        <v>368.36900000000003</v>
      </c>
    </row>
    <row r="1127" spans="1:2">
      <c r="A1127" s="14">
        <v>36290</v>
      </c>
      <c r="B1127">
        <v>368.17399999999998</v>
      </c>
    </row>
    <row r="1128" spans="1:2">
      <c r="A1128" s="14">
        <v>36291</v>
      </c>
      <c r="B1128">
        <v>367.65499999999997</v>
      </c>
    </row>
    <row r="1129" spans="1:2">
      <c r="A1129" s="14">
        <v>36292</v>
      </c>
      <c r="B1129">
        <v>367.56799999999998</v>
      </c>
    </row>
    <row r="1130" spans="1:2">
      <c r="A1130" s="14">
        <v>36293</v>
      </c>
      <c r="B1130">
        <v>368.14400000000001</v>
      </c>
    </row>
    <row r="1131" spans="1:2">
      <c r="A1131" s="14">
        <v>36294</v>
      </c>
      <c r="B1131">
        <v>366.54700000000003</v>
      </c>
    </row>
    <row r="1132" spans="1:2">
      <c r="A1132" s="14">
        <v>36297</v>
      </c>
      <c r="B1132">
        <v>366.43099999999998</v>
      </c>
    </row>
    <row r="1133" spans="1:2">
      <c r="A1133" s="14">
        <v>36298</v>
      </c>
      <c r="B1133">
        <v>366.363</v>
      </c>
    </row>
    <row r="1134" spans="1:2">
      <c r="A1134" s="14">
        <v>36299</v>
      </c>
      <c r="B1134">
        <v>366.24900000000002</v>
      </c>
    </row>
    <row r="1135" spans="1:2">
      <c r="A1135" s="14">
        <v>36300</v>
      </c>
      <c r="B1135">
        <v>365.82499999999999</v>
      </c>
    </row>
    <row r="1136" spans="1:2">
      <c r="A1136" s="14">
        <v>36301</v>
      </c>
      <c r="B1136">
        <v>366.17399999999998</v>
      </c>
    </row>
    <row r="1137" spans="1:2">
      <c r="A1137" s="14">
        <v>36304</v>
      </c>
      <c r="B1137">
        <v>366.02199999999999</v>
      </c>
    </row>
    <row r="1138" spans="1:2">
      <c r="A1138" s="14">
        <v>36305</v>
      </c>
      <c r="B1138">
        <v>365.92399999999998</v>
      </c>
    </row>
    <row r="1139" spans="1:2">
      <c r="A1139" s="14">
        <v>36306</v>
      </c>
      <c r="B1139">
        <v>365.375</v>
      </c>
    </row>
    <row r="1140" spans="1:2">
      <c r="A1140" s="14">
        <v>36307</v>
      </c>
      <c r="B1140">
        <v>364.96300000000002</v>
      </c>
    </row>
    <row r="1141" spans="1:2">
      <c r="A1141" s="14">
        <v>36308</v>
      </c>
      <c r="B1141">
        <v>364.91500000000002</v>
      </c>
    </row>
    <row r="1142" spans="1:2">
      <c r="A1142" s="14">
        <v>36311</v>
      </c>
      <c r="B1142">
        <v>365.17700000000002</v>
      </c>
    </row>
    <row r="1143" spans="1:2">
      <c r="A1143" s="14">
        <v>36312</v>
      </c>
      <c r="B1143">
        <v>364.15899999999999</v>
      </c>
    </row>
    <row r="1144" spans="1:2">
      <c r="A1144" s="14">
        <v>36313</v>
      </c>
      <c r="B1144">
        <v>363.83300000000003</v>
      </c>
    </row>
    <row r="1145" spans="1:2">
      <c r="A1145" s="14">
        <v>36314</v>
      </c>
      <c r="B1145">
        <v>363.36399999999998</v>
      </c>
    </row>
    <row r="1146" spans="1:2">
      <c r="A1146" s="14">
        <v>36315</v>
      </c>
      <c r="B1146">
        <v>363.26100000000002</v>
      </c>
    </row>
    <row r="1147" spans="1:2">
      <c r="A1147" s="14">
        <v>36318</v>
      </c>
      <c r="B1147">
        <v>363.553</v>
      </c>
    </row>
    <row r="1148" spans="1:2">
      <c r="A1148" s="14">
        <v>36319</v>
      </c>
      <c r="B1148">
        <v>363.78300000000002</v>
      </c>
    </row>
    <row r="1149" spans="1:2">
      <c r="A1149" s="14">
        <v>36320</v>
      </c>
      <c r="B1149">
        <v>363.71600000000001</v>
      </c>
    </row>
    <row r="1150" spans="1:2">
      <c r="A1150" s="14">
        <v>36321</v>
      </c>
      <c r="B1150">
        <v>362.86799999999999</v>
      </c>
    </row>
    <row r="1151" spans="1:2">
      <c r="A1151" s="14">
        <v>36322</v>
      </c>
      <c r="B1151">
        <v>362.28699999999998</v>
      </c>
    </row>
    <row r="1152" spans="1:2">
      <c r="A1152" s="14">
        <v>36325</v>
      </c>
      <c r="B1152">
        <v>362.39</v>
      </c>
    </row>
    <row r="1153" spans="1:2">
      <c r="A1153" s="14">
        <v>36326</v>
      </c>
      <c r="B1153">
        <v>362.52800000000002</v>
      </c>
    </row>
    <row r="1154" spans="1:2">
      <c r="A1154" s="14">
        <v>36327</v>
      </c>
      <c r="B1154">
        <v>362.73700000000002</v>
      </c>
    </row>
    <row r="1155" spans="1:2">
      <c r="A1155" s="14">
        <v>36328</v>
      </c>
      <c r="B1155">
        <v>363.55200000000002</v>
      </c>
    </row>
    <row r="1156" spans="1:2">
      <c r="A1156" s="14">
        <v>36329</v>
      </c>
      <c r="B1156">
        <v>363.39800000000002</v>
      </c>
    </row>
    <row r="1157" spans="1:2">
      <c r="A1157" s="14">
        <v>36332</v>
      </c>
      <c r="B1157">
        <v>363.50200000000001</v>
      </c>
    </row>
    <row r="1158" spans="1:2">
      <c r="A1158" s="14">
        <v>36333</v>
      </c>
      <c r="B1158">
        <v>363.54199999999997</v>
      </c>
    </row>
    <row r="1159" spans="1:2">
      <c r="A1159" s="14">
        <v>36334</v>
      </c>
      <c r="B1159">
        <v>363.18400000000003</v>
      </c>
    </row>
    <row r="1160" spans="1:2">
      <c r="A1160" s="14">
        <v>36335</v>
      </c>
      <c r="B1160">
        <v>363.03300000000002</v>
      </c>
    </row>
    <row r="1161" spans="1:2">
      <c r="A1161" s="14">
        <v>36336</v>
      </c>
      <c r="B1161">
        <v>363.11700000000002</v>
      </c>
    </row>
    <row r="1162" spans="1:2">
      <c r="A1162" s="14">
        <v>36339</v>
      </c>
      <c r="B1162">
        <v>363.24099999999999</v>
      </c>
    </row>
    <row r="1163" spans="1:2">
      <c r="A1163" s="14">
        <v>36340</v>
      </c>
      <c r="B1163">
        <v>363.47199999999998</v>
      </c>
    </row>
    <row r="1164" spans="1:2">
      <c r="A1164" s="14">
        <v>36341</v>
      </c>
      <c r="B1164">
        <v>364.27199999999999</v>
      </c>
    </row>
    <row r="1165" spans="1:2">
      <c r="A1165" s="14">
        <v>36342</v>
      </c>
      <c r="B1165">
        <v>364.71699999999998</v>
      </c>
    </row>
    <row r="1166" spans="1:2">
      <c r="A1166" s="14">
        <v>36343</v>
      </c>
      <c r="B1166">
        <v>364.93400000000003</v>
      </c>
    </row>
    <row r="1167" spans="1:2">
      <c r="A1167" s="14">
        <v>36346</v>
      </c>
      <c r="B1167">
        <v>365.202</v>
      </c>
    </row>
    <row r="1168" spans="1:2">
      <c r="A1168" s="14">
        <v>36347</v>
      </c>
      <c r="B1168">
        <v>365.29500000000002</v>
      </c>
    </row>
    <row r="1169" spans="1:2">
      <c r="A1169" s="14">
        <v>36348</v>
      </c>
      <c r="B1169">
        <v>365.21600000000001</v>
      </c>
    </row>
    <row r="1170" spans="1:2">
      <c r="A1170" s="14">
        <v>36349</v>
      </c>
      <c r="B1170">
        <v>365.7</v>
      </c>
    </row>
    <row r="1171" spans="1:2">
      <c r="A1171" s="14">
        <v>36350</v>
      </c>
      <c r="B1171">
        <v>365.86200000000002</v>
      </c>
    </row>
    <row r="1172" spans="1:2">
      <c r="A1172" s="14">
        <v>36353</v>
      </c>
      <c r="B1172">
        <v>366.52199999999999</v>
      </c>
    </row>
    <row r="1173" spans="1:2">
      <c r="A1173" s="14">
        <v>36354</v>
      </c>
      <c r="B1173">
        <v>366.99400000000003</v>
      </c>
    </row>
    <row r="1174" spans="1:2">
      <c r="A1174" s="14">
        <v>36355</v>
      </c>
      <c r="B1174">
        <v>367.08600000000001</v>
      </c>
    </row>
    <row r="1175" spans="1:2">
      <c r="A1175" s="14">
        <v>36356</v>
      </c>
      <c r="B1175">
        <v>367.59300000000002</v>
      </c>
    </row>
    <row r="1176" spans="1:2">
      <c r="A1176" s="14">
        <v>36357</v>
      </c>
      <c r="B1176">
        <v>368.024</v>
      </c>
    </row>
    <row r="1177" spans="1:2">
      <c r="A1177" s="14">
        <v>36360</v>
      </c>
      <c r="B1177">
        <v>368.108</v>
      </c>
    </row>
    <row r="1178" spans="1:2">
      <c r="A1178" s="14">
        <v>36361</v>
      </c>
      <c r="B1178">
        <v>368.27600000000001</v>
      </c>
    </row>
    <row r="1179" spans="1:2">
      <c r="A1179" s="14">
        <v>36362</v>
      </c>
      <c r="B1179">
        <v>368.339</v>
      </c>
    </row>
    <row r="1180" spans="1:2">
      <c r="A1180" s="14">
        <v>36363</v>
      </c>
      <c r="B1180">
        <v>367.34300000000002</v>
      </c>
    </row>
    <row r="1181" spans="1:2">
      <c r="A1181" s="14">
        <v>36364</v>
      </c>
      <c r="B1181">
        <v>366.62</v>
      </c>
    </row>
    <row r="1182" spans="1:2">
      <c r="A1182" s="14">
        <v>36367</v>
      </c>
      <c r="B1182">
        <v>366.476</v>
      </c>
    </row>
    <row r="1183" spans="1:2">
      <c r="A1183" s="14">
        <v>36368</v>
      </c>
      <c r="B1183">
        <v>365.99799999999999</v>
      </c>
    </row>
    <row r="1184" spans="1:2">
      <c r="A1184" s="14">
        <v>36369</v>
      </c>
      <c r="B1184">
        <v>365.87099999999998</v>
      </c>
    </row>
    <row r="1185" spans="1:2">
      <c r="A1185" s="14">
        <v>36370</v>
      </c>
      <c r="B1185">
        <v>365.20100000000002</v>
      </c>
    </row>
    <row r="1186" spans="1:2">
      <c r="A1186" s="14">
        <v>36371</v>
      </c>
      <c r="B1186">
        <v>364.678</v>
      </c>
    </row>
    <row r="1187" spans="1:2">
      <c r="A1187" s="14">
        <v>36372</v>
      </c>
      <c r="B1187">
        <v>364.762</v>
      </c>
    </row>
    <row r="1188" spans="1:2">
      <c r="A1188" s="14">
        <v>36374</v>
      </c>
      <c r="B1188">
        <v>364.39299999999997</v>
      </c>
    </row>
    <row r="1189" spans="1:2">
      <c r="A1189" s="14">
        <v>36375</v>
      </c>
      <c r="B1189">
        <v>363.46300000000002</v>
      </c>
    </row>
    <row r="1190" spans="1:2">
      <c r="A1190" s="14">
        <v>36376</v>
      </c>
      <c r="B1190">
        <v>362.69</v>
      </c>
    </row>
    <row r="1191" spans="1:2">
      <c r="A1191" s="14">
        <v>36377</v>
      </c>
      <c r="B1191">
        <v>362.73500000000001</v>
      </c>
    </row>
    <row r="1192" spans="1:2">
      <c r="A1192" s="14">
        <v>36378</v>
      </c>
      <c r="B1192">
        <v>361.56</v>
      </c>
    </row>
    <row r="1193" spans="1:2">
      <c r="A1193" s="14">
        <v>36381</v>
      </c>
      <c r="B1193">
        <v>361.33100000000002</v>
      </c>
    </row>
    <row r="1194" spans="1:2">
      <c r="A1194" s="14">
        <v>36382</v>
      </c>
      <c r="B1194">
        <v>360.57600000000002</v>
      </c>
    </row>
    <row r="1195" spans="1:2">
      <c r="A1195" s="14">
        <v>36383</v>
      </c>
      <c r="B1195">
        <v>360.59500000000003</v>
      </c>
    </row>
    <row r="1196" spans="1:2">
      <c r="A1196" s="14">
        <v>36384</v>
      </c>
      <c r="B1196">
        <v>360.959</v>
      </c>
    </row>
    <row r="1197" spans="1:2">
      <c r="A1197" s="14">
        <v>36385</v>
      </c>
      <c r="B1197">
        <v>361.67700000000002</v>
      </c>
    </row>
    <row r="1198" spans="1:2">
      <c r="A1198" s="14">
        <v>36388</v>
      </c>
      <c r="B1198">
        <v>361.928</v>
      </c>
    </row>
    <row r="1199" spans="1:2">
      <c r="A1199" s="14">
        <v>36389</v>
      </c>
      <c r="B1199">
        <v>362.39499999999998</v>
      </c>
    </row>
    <row r="1200" spans="1:2">
      <c r="A1200" s="14">
        <v>36390</v>
      </c>
      <c r="B1200">
        <v>362.33</v>
      </c>
    </row>
    <row r="1201" spans="1:2">
      <c r="A1201" s="14">
        <v>36391</v>
      </c>
      <c r="B1201">
        <v>361.97800000000001</v>
      </c>
    </row>
    <row r="1202" spans="1:2">
      <c r="A1202" s="14">
        <v>36392</v>
      </c>
      <c r="B1202">
        <v>361.99</v>
      </c>
    </row>
    <row r="1203" spans="1:2">
      <c r="A1203" s="14">
        <v>36395</v>
      </c>
      <c r="B1203">
        <v>361.94</v>
      </c>
    </row>
    <row r="1204" spans="1:2">
      <c r="A1204" s="14">
        <v>36396</v>
      </c>
      <c r="B1204">
        <v>362.08199999999999</v>
      </c>
    </row>
    <row r="1205" spans="1:2">
      <c r="A1205" s="14">
        <v>36397</v>
      </c>
      <c r="B1205">
        <v>362.714</v>
      </c>
    </row>
    <row r="1206" spans="1:2">
      <c r="A1206" s="14">
        <v>36398</v>
      </c>
      <c r="B1206">
        <v>362.67099999999999</v>
      </c>
    </row>
    <row r="1207" spans="1:2">
      <c r="A1207" s="14">
        <v>36399</v>
      </c>
      <c r="B1207">
        <v>362.38099999999997</v>
      </c>
    </row>
    <row r="1208" spans="1:2">
      <c r="A1208" s="14">
        <v>36402</v>
      </c>
      <c r="B1208">
        <v>361.70800000000003</v>
      </c>
    </row>
    <row r="1209" spans="1:2">
      <c r="A1209" s="14">
        <v>36403</v>
      </c>
      <c r="B1209">
        <v>360.90800000000002</v>
      </c>
    </row>
    <row r="1210" spans="1:2">
      <c r="A1210" s="14">
        <v>36404</v>
      </c>
      <c r="B1210">
        <v>360.56599999999997</v>
      </c>
    </row>
    <row r="1211" spans="1:2">
      <c r="A1211" s="14">
        <v>36405</v>
      </c>
      <c r="B1211">
        <v>360.31799999999998</v>
      </c>
    </row>
    <row r="1212" spans="1:2">
      <c r="A1212" s="14">
        <v>36406</v>
      </c>
      <c r="B1212">
        <v>360.83</v>
      </c>
    </row>
    <row r="1213" spans="1:2">
      <c r="A1213" s="14">
        <v>36409</v>
      </c>
      <c r="B1213">
        <v>361.08300000000003</v>
      </c>
    </row>
    <row r="1214" spans="1:2">
      <c r="A1214" s="14">
        <v>36410</v>
      </c>
      <c r="B1214">
        <v>361.02800000000002</v>
      </c>
    </row>
    <row r="1215" spans="1:2">
      <c r="A1215" s="14">
        <v>36411</v>
      </c>
      <c r="B1215">
        <v>360.87799999999999</v>
      </c>
    </row>
    <row r="1216" spans="1:2">
      <c r="A1216" s="14">
        <v>36412</v>
      </c>
      <c r="B1216">
        <v>360.702</v>
      </c>
    </row>
    <row r="1217" spans="1:2">
      <c r="A1217" s="14">
        <v>36413</v>
      </c>
      <c r="B1217">
        <v>360.74700000000001</v>
      </c>
    </row>
    <row r="1218" spans="1:2">
      <c r="A1218" s="14">
        <v>36416</v>
      </c>
      <c r="B1218">
        <v>360.88299999999998</v>
      </c>
    </row>
    <row r="1219" spans="1:2">
      <c r="A1219" s="14">
        <v>36417</v>
      </c>
      <c r="B1219">
        <v>360.44099999999997</v>
      </c>
    </row>
    <row r="1220" spans="1:2">
      <c r="A1220" s="14">
        <v>36418</v>
      </c>
      <c r="B1220">
        <v>360.50900000000001</v>
      </c>
    </row>
    <row r="1221" spans="1:2">
      <c r="A1221" s="14">
        <v>36419</v>
      </c>
      <c r="B1221">
        <v>360.654</v>
      </c>
    </row>
    <row r="1222" spans="1:2">
      <c r="A1222" s="14">
        <v>36420</v>
      </c>
      <c r="B1222">
        <v>360.803</v>
      </c>
    </row>
    <row r="1223" spans="1:2">
      <c r="A1223" s="14">
        <v>36423</v>
      </c>
      <c r="B1223">
        <v>360.63200000000001</v>
      </c>
    </row>
    <row r="1224" spans="1:2">
      <c r="A1224" s="14">
        <v>36424</v>
      </c>
      <c r="B1224">
        <v>360.077</v>
      </c>
    </row>
    <row r="1225" spans="1:2">
      <c r="A1225" s="14">
        <v>36425</v>
      </c>
      <c r="B1225">
        <v>360.101</v>
      </c>
    </row>
    <row r="1226" spans="1:2">
      <c r="A1226" s="14">
        <v>36426</v>
      </c>
      <c r="B1226">
        <v>360.27100000000002</v>
      </c>
    </row>
    <row r="1227" spans="1:2">
      <c r="A1227" s="14">
        <v>36427</v>
      </c>
      <c r="B1227">
        <v>360.31400000000002</v>
      </c>
    </row>
    <row r="1228" spans="1:2">
      <c r="A1228" s="14">
        <v>36430</v>
      </c>
      <c r="B1228">
        <v>359.97500000000002</v>
      </c>
    </row>
    <row r="1229" spans="1:2">
      <c r="A1229" s="14">
        <v>36431</v>
      </c>
      <c r="B1229">
        <v>359.77699999999999</v>
      </c>
    </row>
    <row r="1230" spans="1:2">
      <c r="A1230" s="14">
        <v>36432</v>
      </c>
      <c r="B1230">
        <v>359.50200000000001</v>
      </c>
    </row>
    <row r="1231" spans="1:2">
      <c r="A1231" s="14">
        <v>36433</v>
      </c>
      <c r="B1231">
        <v>359.46100000000001</v>
      </c>
    </row>
    <row r="1232" spans="1:2">
      <c r="A1232" s="14">
        <v>36434</v>
      </c>
      <c r="B1232">
        <v>357.87400000000002</v>
      </c>
    </row>
    <row r="1233" spans="1:2">
      <c r="A1233" s="14">
        <v>36437</v>
      </c>
      <c r="B1233">
        <v>358.392</v>
      </c>
    </row>
    <row r="1234" spans="1:2">
      <c r="A1234" s="14">
        <v>36438</v>
      </c>
      <c r="B1234">
        <v>357.83100000000002</v>
      </c>
    </row>
    <row r="1235" spans="1:2">
      <c r="A1235" s="14">
        <v>36439</v>
      </c>
      <c r="B1235">
        <v>357.91</v>
      </c>
    </row>
    <row r="1236" spans="1:2">
      <c r="A1236" s="14">
        <v>36440</v>
      </c>
      <c r="B1236">
        <v>358.346</v>
      </c>
    </row>
    <row r="1237" spans="1:2">
      <c r="A1237" s="14">
        <v>36441</v>
      </c>
      <c r="B1237">
        <v>358.69900000000001</v>
      </c>
    </row>
    <row r="1238" spans="1:2">
      <c r="A1238" s="14">
        <v>36444</v>
      </c>
      <c r="B1238">
        <v>358.90699999999998</v>
      </c>
    </row>
    <row r="1239" spans="1:2">
      <c r="A1239" s="14">
        <v>36445</v>
      </c>
      <c r="B1239">
        <v>358.53</v>
      </c>
    </row>
    <row r="1240" spans="1:2">
      <c r="A1240" s="14">
        <v>36446</v>
      </c>
      <c r="B1240">
        <v>358.12299999999999</v>
      </c>
    </row>
    <row r="1241" spans="1:2">
      <c r="A1241" s="14">
        <v>36447</v>
      </c>
      <c r="B1241">
        <v>357.83499999999998</v>
      </c>
    </row>
    <row r="1242" spans="1:2">
      <c r="A1242" s="14">
        <v>36448</v>
      </c>
      <c r="B1242">
        <v>357.82799999999997</v>
      </c>
    </row>
    <row r="1243" spans="1:2">
      <c r="A1243" s="14">
        <v>36451</v>
      </c>
      <c r="B1243">
        <v>357.67899999999997</v>
      </c>
    </row>
    <row r="1244" spans="1:2">
      <c r="A1244" s="14">
        <v>36452</v>
      </c>
      <c r="B1244">
        <v>357.53399999999999</v>
      </c>
    </row>
    <row r="1245" spans="1:2">
      <c r="A1245" s="14">
        <v>36453</v>
      </c>
      <c r="B1245">
        <v>357.63900000000001</v>
      </c>
    </row>
    <row r="1246" spans="1:2">
      <c r="A1246" s="14">
        <v>36454</v>
      </c>
      <c r="B1246">
        <v>357.42599999999999</v>
      </c>
    </row>
    <row r="1247" spans="1:2">
      <c r="A1247" s="14">
        <v>36455</v>
      </c>
      <c r="B1247">
        <v>357.42700000000002</v>
      </c>
    </row>
    <row r="1248" spans="1:2">
      <c r="A1248" s="14">
        <v>36458</v>
      </c>
      <c r="B1248">
        <v>357.63299999999998</v>
      </c>
    </row>
    <row r="1249" spans="1:2">
      <c r="A1249" s="14">
        <v>36459</v>
      </c>
      <c r="B1249">
        <v>357.47300000000001</v>
      </c>
    </row>
    <row r="1250" spans="1:2">
      <c r="A1250" s="14">
        <v>36460</v>
      </c>
      <c r="B1250">
        <v>357.07900000000001</v>
      </c>
    </row>
    <row r="1251" spans="1:2">
      <c r="A1251" s="14">
        <v>36461</v>
      </c>
      <c r="B1251">
        <v>357.02100000000002</v>
      </c>
    </row>
    <row r="1252" spans="1:2">
      <c r="A1252" s="14">
        <v>36462</v>
      </c>
      <c r="B1252">
        <v>357.33800000000002</v>
      </c>
    </row>
    <row r="1253" spans="1:2">
      <c r="A1253" s="14">
        <v>36464</v>
      </c>
      <c r="B1253">
        <v>357.51100000000002</v>
      </c>
    </row>
    <row r="1254" spans="1:2">
      <c r="A1254" s="14">
        <v>36465</v>
      </c>
      <c r="B1254">
        <v>357.62400000000002</v>
      </c>
    </row>
    <row r="1255" spans="1:2">
      <c r="A1255" s="14">
        <v>36466</v>
      </c>
      <c r="B1255">
        <v>357.88</v>
      </c>
    </row>
    <row r="1256" spans="1:2">
      <c r="A1256" s="14">
        <v>36467</v>
      </c>
      <c r="B1256">
        <v>358.48200000000003</v>
      </c>
    </row>
    <row r="1257" spans="1:2">
      <c r="A1257" s="14">
        <v>36468</v>
      </c>
      <c r="B1257">
        <v>359.21100000000001</v>
      </c>
    </row>
    <row r="1258" spans="1:2">
      <c r="A1258" s="14">
        <v>36469</v>
      </c>
      <c r="B1258">
        <v>359.72899999999998</v>
      </c>
    </row>
    <row r="1259" spans="1:2">
      <c r="A1259" s="14">
        <v>36472</v>
      </c>
      <c r="B1259">
        <v>360.18900000000002</v>
      </c>
    </row>
    <row r="1260" spans="1:2">
      <c r="A1260" s="14">
        <v>36473</v>
      </c>
      <c r="B1260">
        <v>360.53199999999998</v>
      </c>
    </row>
    <row r="1261" spans="1:2">
      <c r="A1261" s="14">
        <v>36474</v>
      </c>
      <c r="B1261">
        <v>360.11599999999999</v>
      </c>
    </row>
    <row r="1262" spans="1:2">
      <c r="A1262" s="14">
        <v>36475</v>
      </c>
      <c r="B1262">
        <v>360.10700000000003</v>
      </c>
    </row>
    <row r="1263" spans="1:2">
      <c r="A1263" s="14">
        <v>36476</v>
      </c>
      <c r="B1263">
        <v>360.36</v>
      </c>
    </row>
    <row r="1264" spans="1:2">
      <c r="A1264" s="14">
        <v>36479</v>
      </c>
      <c r="B1264">
        <v>360.45699999999999</v>
      </c>
    </row>
    <row r="1265" spans="1:2">
      <c r="A1265" s="14">
        <v>36480</v>
      </c>
      <c r="B1265">
        <v>360.47399999999999</v>
      </c>
    </row>
    <row r="1266" spans="1:2">
      <c r="A1266" s="14">
        <v>36481</v>
      </c>
      <c r="B1266">
        <v>360.16199999999998</v>
      </c>
    </row>
    <row r="1267" spans="1:2">
      <c r="A1267" s="14">
        <v>36482</v>
      </c>
      <c r="B1267">
        <v>360.45</v>
      </c>
    </row>
    <row r="1268" spans="1:2">
      <c r="A1268" s="14">
        <v>36483</v>
      </c>
      <c r="B1268">
        <v>360.72300000000001</v>
      </c>
    </row>
    <row r="1269" spans="1:2">
      <c r="A1269" s="14">
        <v>36486</v>
      </c>
      <c r="B1269">
        <v>361.00299999999999</v>
      </c>
    </row>
    <row r="1270" spans="1:2">
      <c r="A1270" s="14">
        <v>36487</v>
      </c>
      <c r="B1270">
        <v>361.31400000000002</v>
      </c>
    </row>
    <row r="1271" spans="1:2">
      <c r="A1271" s="14">
        <v>36488</v>
      </c>
      <c r="B1271">
        <v>361.54599999999999</v>
      </c>
    </row>
    <row r="1272" spans="1:2">
      <c r="A1272" s="14">
        <v>36489</v>
      </c>
      <c r="B1272">
        <v>361.63299999999998</v>
      </c>
    </row>
    <row r="1273" spans="1:2">
      <c r="A1273" s="14">
        <v>36490</v>
      </c>
      <c r="B1273">
        <v>361.637</v>
      </c>
    </row>
    <row r="1274" spans="1:2">
      <c r="A1274" s="14">
        <v>36493</v>
      </c>
      <c r="B1274">
        <v>361.92099999999999</v>
      </c>
    </row>
    <row r="1275" spans="1:2">
      <c r="A1275" s="14">
        <v>36494</v>
      </c>
      <c r="B1275">
        <v>362.17200000000003</v>
      </c>
    </row>
    <row r="1276" spans="1:2">
      <c r="A1276" s="14">
        <v>36495</v>
      </c>
      <c r="B1276">
        <v>362.11700000000002</v>
      </c>
    </row>
    <row r="1277" spans="1:2">
      <c r="A1277" s="14">
        <v>36496</v>
      </c>
      <c r="B1277">
        <v>362.137</v>
      </c>
    </row>
    <row r="1278" spans="1:2">
      <c r="A1278" s="14">
        <v>36497</v>
      </c>
      <c r="B1278">
        <v>362.87299999999999</v>
      </c>
    </row>
    <row r="1279" spans="1:2">
      <c r="A1279" s="14">
        <v>36500</v>
      </c>
      <c r="B1279">
        <v>363.45100000000002</v>
      </c>
    </row>
    <row r="1280" spans="1:2">
      <c r="A1280" s="14">
        <v>36501</v>
      </c>
      <c r="B1280">
        <v>364.03</v>
      </c>
    </row>
    <row r="1281" spans="1:2">
      <c r="A1281" s="14">
        <v>36502</v>
      </c>
      <c r="B1281">
        <v>364.48899999999998</v>
      </c>
    </row>
    <row r="1282" spans="1:2">
      <c r="A1282" s="14">
        <v>36503</v>
      </c>
      <c r="B1282">
        <v>364.88499999999999</v>
      </c>
    </row>
    <row r="1283" spans="1:2">
      <c r="A1283" s="14">
        <v>36504</v>
      </c>
      <c r="B1283">
        <v>365.51</v>
      </c>
    </row>
    <row r="1284" spans="1:2">
      <c r="A1284" s="14">
        <v>36507</v>
      </c>
      <c r="B1284">
        <v>365.786</v>
      </c>
    </row>
    <row r="1285" spans="1:2">
      <c r="A1285" s="14">
        <v>36508</v>
      </c>
      <c r="B1285">
        <v>365.36200000000002</v>
      </c>
    </row>
    <row r="1286" spans="1:2">
      <c r="A1286" s="14">
        <v>36509</v>
      </c>
      <c r="B1286">
        <v>365.24400000000003</v>
      </c>
    </row>
    <row r="1287" spans="1:2">
      <c r="A1287" s="14">
        <v>36510</v>
      </c>
      <c r="B1287">
        <v>364.55099999999999</v>
      </c>
    </row>
    <row r="1288" spans="1:2">
      <c r="A1288" s="14">
        <v>36511</v>
      </c>
      <c r="B1288">
        <v>364.39</v>
      </c>
    </row>
    <row r="1289" spans="1:2">
      <c r="A1289" s="14">
        <v>36514</v>
      </c>
      <c r="B1289">
        <v>364.32</v>
      </c>
    </row>
    <row r="1290" spans="1:2">
      <c r="A1290" s="14">
        <v>36515</v>
      </c>
      <c r="B1290">
        <v>364.33800000000002</v>
      </c>
    </row>
    <row r="1291" spans="1:2">
      <c r="A1291" s="14">
        <v>36516</v>
      </c>
      <c r="B1291">
        <v>364.28699999999998</v>
      </c>
    </row>
    <row r="1292" spans="1:2">
      <c r="A1292" s="14">
        <v>36517</v>
      </c>
      <c r="B1292">
        <v>364.24299999999999</v>
      </c>
    </row>
    <row r="1293" spans="1:2">
      <c r="A1293" s="14">
        <v>36518</v>
      </c>
      <c r="B1293">
        <v>364.33100000000002</v>
      </c>
    </row>
    <row r="1294" spans="1:2">
      <c r="A1294" s="14">
        <v>36521</v>
      </c>
      <c r="B1294">
        <v>364.56799999999998</v>
      </c>
    </row>
    <row r="1295" spans="1:2">
      <c r="A1295" s="14">
        <v>36522</v>
      </c>
      <c r="B1295">
        <v>364.536</v>
      </c>
    </row>
    <row r="1296" spans="1:2">
      <c r="A1296" s="14">
        <v>36523</v>
      </c>
      <c r="B1296">
        <v>364.53300000000002</v>
      </c>
    </row>
    <row r="1297" spans="1:2">
      <c r="A1297" s="14">
        <v>36524</v>
      </c>
      <c r="B1297">
        <v>364.76900000000001</v>
      </c>
    </row>
    <row r="1298" spans="1:2">
      <c r="A1298" s="14">
        <v>36525</v>
      </c>
      <c r="B1298">
        <v>364.35899999999998</v>
      </c>
    </row>
    <row r="1299" spans="1:2">
      <c r="A1299" s="14">
        <v>36528</v>
      </c>
      <c r="B1299">
        <v>363.62099999999998</v>
      </c>
    </row>
    <row r="1300" spans="1:2">
      <c r="A1300" s="14">
        <v>36529</v>
      </c>
      <c r="B1300">
        <v>363.04300000000001</v>
      </c>
    </row>
    <row r="1301" spans="1:2">
      <c r="A1301" s="14">
        <v>36530</v>
      </c>
      <c r="B1301">
        <v>362.30599999999998</v>
      </c>
    </row>
    <row r="1302" spans="1:2">
      <c r="A1302" s="14">
        <v>36531</v>
      </c>
      <c r="B1302">
        <v>362.42099999999999</v>
      </c>
    </row>
    <row r="1303" spans="1:2">
      <c r="A1303" s="14">
        <v>36532</v>
      </c>
      <c r="B1303">
        <v>362.45800000000003</v>
      </c>
    </row>
    <row r="1304" spans="1:2">
      <c r="A1304" s="14">
        <v>36535</v>
      </c>
      <c r="B1304">
        <v>362.72500000000002</v>
      </c>
    </row>
    <row r="1305" spans="1:2">
      <c r="A1305" s="14">
        <v>36536</v>
      </c>
      <c r="B1305">
        <v>362.404</v>
      </c>
    </row>
    <row r="1306" spans="1:2">
      <c r="A1306" s="14">
        <v>36537</v>
      </c>
      <c r="B1306">
        <v>362.29199999999997</v>
      </c>
    </row>
    <row r="1307" spans="1:2">
      <c r="A1307" s="14">
        <v>36538</v>
      </c>
      <c r="B1307">
        <v>362.35399999999998</v>
      </c>
    </row>
    <row r="1308" spans="1:2">
      <c r="A1308" s="14">
        <v>36539</v>
      </c>
      <c r="B1308">
        <v>362.33</v>
      </c>
    </row>
    <row r="1309" spans="1:2">
      <c r="A1309" s="14">
        <v>36542</v>
      </c>
      <c r="B1309">
        <v>362.59300000000002</v>
      </c>
    </row>
    <row r="1310" spans="1:2">
      <c r="A1310" s="14">
        <v>36543</v>
      </c>
      <c r="B1310">
        <v>362.15899999999999</v>
      </c>
    </row>
    <row r="1311" spans="1:2">
      <c r="A1311" s="14">
        <v>36544</v>
      </c>
      <c r="B1311">
        <v>362.24200000000002</v>
      </c>
    </row>
    <row r="1312" spans="1:2">
      <c r="A1312" s="14">
        <v>36545</v>
      </c>
      <c r="B1312">
        <v>362.06900000000002</v>
      </c>
    </row>
    <row r="1313" spans="1:2">
      <c r="A1313" s="14">
        <v>36546</v>
      </c>
      <c r="B1313">
        <v>362.58800000000002</v>
      </c>
    </row>
    <row r="1314" spans="1:2">
      <c r="A1314" s="14">
        <v>36549</v>
      </c>
      <c r="B1314">
        <v>362.93900000000002</v>
      </c>
    </row>
    <row r="1315" spans="1:2">
      <c r="A1315" s="14">
        <v>36550</v>
      </c>
      <c r="B1315">
        <v>363.14600000000002</v>
      </c>
    </row>
    <row r="1316" spans="1:2">
      <c r="A1316" s="14">
        <v>36551</v>
      </c>
      <c r="B1316">
        <v>362.96300000000002</v>
      </c>
    </row>
    <row r="1317" spans="1:2">
      <c r="A1317" s="14">
        <v>36552</v>
      </c>
      <c r="B1317">
        <v>363.041</v>
      </c>
    </row>
    <row r="1318" spans="1:2">
      <c r="A1318" s="14">
        <v>36553</v>
      </c>
      <c r="B1318">
        <v>363.06599999999997</v>
      </c>
    </row>
    <row r="1319" spans="1:2">
      <c r="A1319" s="14">
        <v>36556</v>
      </c>
      <c r="B1319">
        <v>362.96300000000002</v>
      </c>
    </row>
    <row r="1320" spans="1:2">
      <c r="A1320" s="14">
        <v>36557</v>
      </c>
      <c r="B1320">
        <v>363.00200000000001</v>
      </c>
    </row>
    <row r="1321" spans="1:2">
      <c r="A1321" s="14">
        <v>36558</v>
      </c>
      <c r="B1321">
        <v>363</v>
      </c>
    </row>
    <row r="1322" spans="1:2">
      <c r="A1322" s="14">
        <v>36559</v>
      </c>
      <c r="B1322">
        <v>363.28300000000002</v>
      </c>
    </row>
    <row r="1323" spans="1:2">
      <c r="A1323" s="14">
        <v>36560</v>
      </c>
      <c r="B1323">
        <v>363.44900000000001</v>
      </c>
    </row>
    <row r="1324" spans="1:2">
      <c r="A1324" s="14">
        <v>36563</v>
      </c>
      <c r="B1324">
        <v>363.25200000000001</v>
      </c>
    </row>
    <row r="1325" spans="1:2">
      <c r="A1325" s="14">
        <v>36564</v>
      </c>
      <c r="B1325">
        <v>363.762</v>
      </c>
    </row>
    <row r="1326" spans="1:2">
      <c r="A1326" s="14">
        <v>36565</v>
      </c>
      <c r="B1326">
        <v>363.86399999999998</v>
      </c>
    </row>
    <row r="1327" spans="1:2">
      <c r="A1327" s="14">
        <v>36566</v>
      </c>
      <c r="B1327">
        <v>363.685</v>
      </c>
    </row>
    <row r="1328" spans="1:2">
      <c r="A1328" s="14">
        <v>36567</v>
      </c>
      <c r="B1328">
        <v>363.72800000000001</v>
      </c>
    </row>
    <row r="1329" spans="1:2">
      <c r="A1329" s="14">
        <v>36570</v>
      </c>
      <c r="B1329">
        <v>364.101</v>
      </c>
    </row>
    <row r="1330" spans="1:2">
      <c r="A1330" s="14">
        <v>36571</v>
      </c>
      <c r="B1330">
        <v>364.19799999999998</v>
      </c>
    </row>
    <row r="1331" spans="1:2">
      <c r="A1331" s="14">
        <v>36572</v>
      </c>
      <c r="B1331">
        <v>364.108</v>
      </c>
    </row>
    <row r="1332" spans="1:2">
      <c r="A1332" s="14">
        <v>36573</v>
      </c>
      <c r="B1332">
        <v>364.00799999999998</v>
      </c>
    </row>
    <row r="1333" spans="1:2">
      <c r="A1333" s="14">
        <v>36574</v>
      </c>
      <c r="B1333">
        <v>364.16800000000001</v>
      </c>
    </row>
    <row r="1334" spans="1:2">
      <c r="A1334" s="14">
        <v>36577</v>
      </c>
      <c r="B1334">
        <v>364.43099999999998</v>
      </c>
    </row>
    <row r="1335" spans="1:2">
      <c r="A1335" s="14">
        <v>36578</v>
      </c>
      <c r="B1335">
        <v>364.76499999999999</v>
      </c>
    </row>
    <row r="1336" spans="1:2">
      <c r="A1336" s="14">
        <v>36579</v>
      </c>
      <c r="B1336">
        <v>364.62799999999999</v>
      </c>
    </row>
    <row r="1337" spans="1:2">
      <c r="A1337" s="14">
        <v>36580</v>
      </c>
      <c r="B1337">
        <v>364.697</v>
      </c>
    </row>
    <row r="1338" spans="1:2">
      <c r="A1338" s="14">
        <v>36581</v>
      </c>
      <c r="B1338">
        <v>364.52499999999998</v>
      </c>
    </row>
    <row r="1339" spans="1:2">
      <c r="A1339" s="14">
        <v>36584</v>
      </c>
      <c r="B1339">
        <v>364.36200000000002</v>
      </c>
    </row>
    <row r="1340" spans="1:2">
      <c r="A1340" s="14">
        <v>36585</v>
      </c>
      <c r="B1340">
        <v>363.73899999999998</v>
      </c>
    </row>
    <row r="1341" spans="1:2">
      <c r="A1341" s="14">
        <v>36586</v>
      </c>
      <c r="B1341">
        <v>363.71899999999999</v>
      </c>
    </row>
    <row r="1342" spans="1:2">
      <c r="A1342" s="14">
        <v>36587</v>
      </c>
      <c r="B1342">
        <v>363.55900000000003</v>
      </c>
    </row>
    <row r="1343" spans="1:2">
      <c r="A1343" s="14">
        <v>36588</v>
      </c>
      <c r="B1343">
        <v>363.76299999999998</v>
      </c>
    </row>
    <row r="1344" spans="1:2">
      <c r="A1344" s="14">
        <v>36591</v>
      </c>
      <c r="B1344">
        <v>364.04700000000003</v>
      </c>
    </row>
    <row r="1345" spans="1:2">
      <c r="A1345" s="14">
        <v>36592</v>
      </c>
      <c r="B1345">
        <v>364.42099999999999</v>
      </c>
    </row>
    <row r="1346" spans="1:2">
      <c r="A1346" s="14">
        <v>36593</v>
      </c>
      <c r="B1346">
        <v>363.99799999999999</v>
      </c>
    </row>
    <row r="1347" spans="1:2">
      <c r="A1347" s="14">
        <v>36594</v>
      </c>
      <c r="B1347">
        <v>364.09300000000002</v>
      </c>
    </row>
    <row r="1348" spans="1:2">
      <c r="A1348" s="14">
        <v>36595</v>
      </c>
      <c r="B1348">
        <v>363.726</v>
      </c>
    </row>
    <row r="1349" spans="1:2">
      <c r="A1349" s="14">
        <v>36598</v>
      </c>
      <c r="B1349">
        <v>363.78500000000003</v>
      </c>
    </row>
    <row r="1350" spans="1:2">
      <c r="A1350" s="14">
        <v>36599</v>
      </c>
      <c r="B1350">
        <v>363.49</v>
      </c>
    </row>
    <row r="1351" spans="1:2">
      <c r="A1351" s="14">
        <v>36600</v>
      </c>
      <c r="B1351">
        <v>362.62299999999999</v>
      </c>
    </row>
    <row r="1352" spans="1:2">
      <c r="A1352" s="14">
        <v>36601</v>
      </c>
      <c r="B1352">
        <v>362.42599999999999</v>
      </c>
    </row>
    <row r="1353" spans="1:2">
      <c r="A1353" s="14">
        <v>36602</v>
      </c>
      <c r="B1353">
        <v>362.75900000000001</v>
      </c>
    </row>
    <row r="1354" spans="1:2">
      <c r="A1354" s="14">
        <v>36605</v>
      </c>
      <c r="B1354">
        <v>363.06099999999998</v>
      </c>
    </row>
    <row r="1355" spans="1:2">
      <c r="A1355" s="14">
        <v>36606</v>
      </c>
      <c r="B1355">
        <v>362.89299999999997</v>
      </c>
    </row>
    <row r="1356" spans="1:2">
      <c r="A1356" s="14">
        <v>36607</v>
      </c>
      <c r="B1356">
        <v>362.42099999999999</v>
      </c>
    </row>
    <row r="1357" spans="1:2">
      <c r="A1357" s="14">
        <v>36608</v>
      </c>
      <c r="B1357">
        <v>362.315</v>
      </c>
    </row>
    <row r="1358" spans="1:2">
      <c r="A1358" s="14">
        <v>36609</v>
      </c>
      <c r="B1358">
        <v>361.78800000000001</v>
      </c>
    </row>
    <row r="1359" spans="1:2">
      <c r="A1359" s="14">
        <v>36612</v>
      </c>
      <c r="B1359">
        <v>361.85700000000003</v>
      </c>
    </row>
    <row r="1360" spans="1:2">
      <c r="A1360" s="14">
        <v>36613</v>
      </c>
      <c r="B1360">
        <v>360.99599999999998</v>
      </c>
    </row>
    <row r="1361" spans="1:2">
      <c r="A1361" s="14">
        <v>36614</v>
      </c>
      <c r="B1361">
        <v>359.69600000000003</v>
      </c>
    </row>
    <row r="1362" spans="1:2">
      <c r="A1362" s="14">
        <v>36615</v>
      </c>
      <c r="B1362">
        <v>358.654</v>
      </c>
    </row>
    <row r="1363" spans="1:2">
      <c r="A1363" s="14">
        <v>36616</v>
      </c>
      <c r="B1363">
        <v>358.4</v>
      </c>
    </row>
    <row r="1364" spans="1:2">
      <c r="A1364" s="14">
        <v>36619</v>
      </c>
      <c r="B1364">
        <v>358.54300000000001</v>
      </c>
    </row>
    <row r="1365" spans="1:2">
      <c r="A1365" s="14">
        <v>36620</v>
      </c>
      <c r="B1365">
        <v>358.29700000000003</v>
      </c>
    </row>
    <row r="1366" spans="1:2">
      <c r="A1366" s="14">
        <v>36621</v>
      </c>
      <c r="B1366">
        <v>357.87599999999998</v>
      </c>
    </row>
    <row r="1367" spans="1:2">
      <c r="A1367" s="14">
        <v>36622</v>
      </c>
      <c r="B1367">
        <v>358.32499999999999</v>
      </c>
    </row>
    <row r="1368" spans="1:2">
      <c r="A1368" s="14">
        <v>36623</v>
      </c>
      <c r="B1368">
        <v>358.96100000000001</v>
      </c>
    </row>
    <row r="1369" spans="1:2">
      <c r="A1369" s="14">
        <v>36626</v>
      </c>
      <c r="B1369">
        <v>359.65699999999998</v>
      </c>
    </row>
    <row r="1370" spans="1:2">
      <c r="A1370" s="14">
        <v>36627</v>
      </c>
      <c r="B1370">
        <v>359.33800000000002</v>
      </c>
    </row>
    <row r="1371" spans="1:2">
      <c r="A1371" s="14">
        <v>36628</v>
      </c>
      <c r="B1371">
        <v>359.02300000000002</v>
      </c>
    </row>
    <row r="1372" spans="1:2">
      <c r="A1372" s="14">
        <v>36629</v>
      </c>
      <c r="B1372">
        <v>358.91500000000002</v>
      </c>
    </row>
    <row r="1373" spans="1:2">
      <c r="A1373" s="14">
        <v>36630</v>
      </c>
      <c r="B1373">
        <v>358.99</v>
      </c>
    </row>
    <row r="1374" spans="1:2">
      <c r="A1374" s="14">
        <v>36633</v>
      </c>
      <c r="B1374">
        <v>358.71699999999998</v>
      </c>
    </row>
    <row r="1375" spans="1:2">
      <c r="A1375" s="14">
        <v>36634</v>
      </c>
      <c r="B1375">
        <v>358.42700000000002</v>
      </c>
    </row>
    <row r="1376" spans="1:2">
      <c r="A1376" s="14">
        <v>36635</v>
      </c>
      <c r="B1376">
        <v>359.00599999999997</v>
      </c>
    </row>
    <row r="1377" spans="1:2">
      <c r="A1377" s="14">
        <v>36636</v>
      </c>
      <c r="B1377">
        <v>359.24099999999999</v>
      </c>
    </row>
    <row r="1378" spans="1:2">
      <c r="A1378" s="14">
        <v>36640</v>
      </c>
      <c r="B1378">
        <v>359.24</v>
      </c>
    </row>
    <row r="1379" spans="1:2">
      <c r="A1379" s="14">
        <v>36641</v>
      </c>
      <c r="B1379">
        <v>359.01600000000002</v>
      </c>
    </row>
    <row r="1380" spans="1:2">
      <c r="A1380" s="14">
        <v>36642</v>
      </c>
      <c r="B1380">
        <v>359.13600000000002</v>
      </c>
    </row>
    <row r="1381" spans="1:2">
      <c r="A1381" s="14">
        <v>36643</v>
      </c>
      <c r="B1381">
        <v>358.53800000000001</v>
      </c>
    </row>
    <row r="1382" spans="1:2">
      <c r="A1382" s="14">
        <v>36644</v>
      </c>
      <c r="B1382">
        <v>358.226</v>
      </c>
    </row>
    <row r="1383" spans="1:2">
      <c r="A1383" s="14">
        <v>36646</v>
      </c>
      <c r="B1383">
        <v>358.40499999999997</v>
      </c>
    </row>
    <row r="1384" spans="1:2">
      <c r="A1384" s="14">
        <v>36647</v>
      </c>
      <c r="B1384">
        <v>358.255</v>
      </c>
    </row>
    <row r="1385" spans="1:2">
      <c r="A1385" s="14">
        <v>36648</v>
      </c>
      <c r="B1385">
        <v>358.40899999999999</v>
      </c>
    </row>
    <row r="1386" spans="1:2">
      <c r="A1386" s="14">
        <v>36649</v>
      </c>
      <c r="B1386">
        <v>357.91800000000001</v>
      </c>
    </row>
    <row r="1387" spans="1:2">
      <c r="A1387" s="14">
        <v>36650</v>
      </c>
      <c r="B1387">
        <v>357.78800000000001</v>
      </c>
    </row>
    <row r="1388" spans="1:2">
      <c r="A1388" s="14">
        <v>36651</v>
      </c>
      <c r="B1388">
        <v>357.11599999999999</v>
      </c>
    </row>
    <row r="1389" spans="1:2">
      <c r="A1389" s="14">
        <v>36654</v>
      </c>
      <c r="B1389">
        <v>356.892</v>
      </c>
    </row>
    <row r="1390" spans="1:2">
      <c r="A1390" s="14">
        <v>36655</v>
      </c>
      <c r="B1390">
        <v>356.95100000000002</v>
      </c>
    </row>
    <row r="1391" spans="1:2">
      <c r="A1391" s="14">
        <v>36656</v>
      </c>
      <c r="B1391">
        <v>356.86399999999998</v>
      </c>
    </row>
    <row r="1392" spans="1:2">
      <c r="A1392" s="14">
        <v>36657</v>
      </c>
      <c r="B1392">
        <v>356.87200000000001</v>
      </c>
    </row>
    <row r="1393" spans="1:2">
      <c r="A1393" s="14">
        <v>36658</v>
      </c>
      <c r="B1393">
        <v>356.42500000000001</v>
      </c>
    </row>
    <row r="1394" spans="1:2">
      <c r="A1394" s="14">
        <v>36661</v>
      </c>
      <c r="B1394">
        <v>356.81099999999998</v>
      </c>
    </row>
    <row r="1395" spans="1:2">
      <c r="A1395" s="14">
        <v>36662</v>
      </c>
      <c r="B1395">
        <v>356.78</v>
      </c>
    </row>
    <row r="1396" spans="1:2">
      <c r="A1396" s="14">
        <v>36663</v>
      </c>
      <c r="B1396">
        <v>356.077</v>
      </c>
    </row>
    <row r="1397" spans="1:2">
      <c r="A1397" s="14">
        <v>36664</v>
      </c>
      <c r="B1397">
        <v>355.40600000000001</v>
      </c>
    </row>
    <row r="1398" spans="1:2">
      <c r="A1398" s="14">
        <v>36665</v>
      </c>
      <c r="B1398">
        <v>354.78199999999998</v>
      </c>
    </row>
    <row r="1399" spans="1:2">
      <c r="A1399" s="14">
        <v>36668</v>
      </c>
      <c r="B1399">
        <v>355.16699999999997</v>
      </c>
    </row>
    <row r="1400" spans="1:2">
      <c r="A1400" s="14">
        <v>36669</v>
      </c>
      <c r="B1400">
        <v>354.29700000000003</v>
      </c>
    </row>
    <row r="1401" spans="1:2">
      <c r="A1401" s="14">
        <v>36670</v>
      </c>
      <c r="B1401">
        <v>353.81299999999999</v>
      </c>
    </row>
    <row r="1402" spans="1:2">
      <c r="A1402" s="14">
        <v>36671</v>
      </c>
      <c r="B1402">
        <v>353.09199999999998</v>
      </c>
    </row>
    <row r="1403" spans="1:2">
      <c r="A1403" s="14">
        <v>36672</v>
      </c>
      <c r="B1403">
        <v>353.233</v>
      </c>
    </row>
    <row r="1404" spans="1:2">
      <c r="A1404" s="14">
        <v>36675</v>
      </c>
      <c r="B1404">
        <v>353.50299999999999</v>
      </c>
    </row>
    <row r="1405" spans="1:2">
      <c r="A1405" s="14">
        <v>36676</v>
      </c>
      <c r="B1405">
        <v>353.52699999999999</v>
      </c>
    </row>
    <row r="1406" spans="1:2">
      <c r="A1406" s="14">
        <v>36677</v>
      </c>
      <c r="B1406">
        <v>353.90100000000001</v>
      </c>
    </row>
    <row r="1407" spans="1:2">
      <c r="A1407" s="14">
        <v>36678</v>
      </c>
      <c r="B1407">
        <v>354.18</v>
      </c>
    </row>
    <row r="1408" spans="1:2">
      <c r="A1408" s="14">
        <v>36679</v>
      </c>
      <c r="B1408">
        <v>355.33100000000002</v>
      </c>
    </row>
    <row r="1409" spans="1:2">
      <c r="A1409" s="14">
        <v>36682</v>
      </c>
      <c r="B1409">
        <v>355.839</v>
      </c>
    </row>
    <row r="1410" spans="1:2">
      <c r="A1410" s="14">
        <v>36683</v>
      </c>
      <c r="B1410">
        <v>356.04500000000002</v>
      </c>
    </row>
    <row r="1411" spans="1:2">
      <c r="A1411" s="14">
        <v>36684</v>
      </c>
      <c r="B1411">
        <v>356.69</v>
      </c>
    </row>
    <row r="1412" spans="1:2">
      <c r="A1412" s="14">
        <v>36685</v>
      </c>
      <c r="B1412">
        <v>356.91199999999998</v>
      </c>
    </row>
    <row r="1413" spans="1:2">
      <c r="A1413" s="14">
        <v>36686</v>
      </c>
      <c r="B1413">
        <v>357.81099999999998</v>
      </c>
    </row>
    <row r="1414" spans="1:2">
      <c r="A1414" s="14">
        <v>36689</v>
      </c>
      <c r="B1414">
        <v>358.34100000000001</v>
      </c>
    </row>
    <row r="1415" spans="1:2">
      <c r="A1415" s="14">
        <v>36690</v>
      </c>
      <c r="B1415">
        <v>358.35500000000002</v>
      </c>
    </row>
    <row r="1416" spans="1:2">
      <c r="A1416" s="14">
        <v>36691</v>
      </c>
      <c r="B1416">
        <v>358.67099999999999</v>
      </c>
    </row>
    <row r="1417" spans="1:2">
      <c r="A1417" s="14">
        <v>36692</v>
      </c>
      <c r="B1417">
        <v>358.90800000000002</v>
      </c>
    </row>
    <row r="1418" spans="1:2">
      <c r="A1418" s="14">
        <v>36693</v>
      </c>
      <c r="B1418">
        <v>359.084</v>
      </c>
    </row>
    <row r="1419" spans="1:2">
      <c r="A1419" s="14">
        <v>36696</v>
      </c>
      <c r="B1419">
        <v>359.28899999999999</v>
      </c>
    </row>
    <row r="1420" spans="1:2">
      <c r="A1420" s="14">
        <v>36697</v>
      </c>
      <c r="B1420">
        <v>359.536</v>
      </c>
    </row>
    <row r="1421" spans="1:2">
      <c r="A1421" s="14">
        <v>36698</v>
      </c>
      <c r="B1421">
        <v>359.45299999999997</v>
      </c>
    </row>
    <row r="1422" spans="1:2">
      <c r="A1422" s="14">
        <v>36699</v>
      </c>
      <c r="B1422">
        <v>359.79199999999997</v>
      </c>
    </row>
    <row r="1423" spans="1:2">
      <c r="A1423" s="14">
        <v>36700</v>
      </c>
      <c r="B1423">
        <v>359.99</v>
      </c>
    </row>
    <row r="1424" spans="1:2">
      <c r="A1424" s="14">
        <v>36703</v>
      </c>
      <c r="B1424">
        <v>360.57400000000001</v>
      </c>
    </row>
    <row r="1425" spans="1:2">
      <c r="A1425" s="14">
        <v>36704</v>
      </c>
      <c r="B1425">
        <v>360.77</v>
      </c>
    </row>
    <row r="1426" spans="1:2">
      <c r="A1426" s="14">
        <v>36705</v>
      </c>
      <c r="B1426">
        <v>360.92500000000001</v>
      </c>
    </row>
    <row r="1427" spans="1:2">
      <c r="A1427" s="14">
        <v>36706</v>
      </c>
      <c r="B1427">
        <v>360.85500000000002</v>
      </c>
    </row>
    <row r="1428" spans="1:2">
      <c r="A1428" s="14">
        <v>36707</v>
      </c>
      <c r="B1428">
        <v>360.73</v>
      </c>
    </row>
    <row r="1429" spans="1:2">
      <c r="A1429" s="14">
        <v>36710</v>
      </c>
      <c r="B1429">
        <v>361.12700000000001</v>
      </c>
    </row>
    <row r="1430" spans="1:2">
      <c r="A1430" s="14">
        <v>36711</v>
      </c>
      <c r="B1430">
        <v>361.21800000000002</v>
      </c>
    </row>
    <row r="1431" spans="1:2">
      <c r="A1431" s="14">
        <v>36712</v>
      </c>
      <c r="B1431">
        <v>361.4</v>
      </c>
    </row>
    <row r="1432" spans="1:2">
      <c r="A1432" s="14">
        <v>36713</v>
      </c>
      <c r="B1432">
        <v>361.18900000000002</v>
      </c>
    </row>
    <row r="1433" spans="1:2">
      <c r="A1433" s="14">
        <v>36714</v>
      </c>
      <c r="B1433">
        <v>361.54</v>
      </c>
    </row>
    <row r="1434" spans="1:2">
      <c r="A1434" s="14">
        <v>36717</v>
      </c>
      <c r="B1434">
        <v>362.077</v>
      </c>
    </row>
    <row r="1435" spans="1:2">
      <c r="A1435" s="14">
        <v>36718</v>
      </c>
      <c r="B1435">
        <v>362.14100000000002</v>
      </c>
    </row>
    <row r="1436" spans="1:2">
      <c r="A1436" s="14">
        <v>36719</v>
      </c>
      <c r="B1436">
        <v>361.63200000000001</v>
      </c>
    </row>
    <row r="1437" spans="1:2">
      <c r="A1437" s="14">
        <v>36720</v>
      </c>
      <c r="B1437">
        <v>362.12599999999998</v>
      </c>
    </row>
    <row r="1438" spans="1:2">
      <c r="A1438" s="14">
        <v>36721</v>
      </c>
      <c r="B1438">
        <v>362.46699999999998</v>
      </c>
    </row>
    <row r="1439" spans="1:2">
      <c r="A1439" s="14">
        <v>36724</v>
      </c>
      <c r="B1439">
        <v>362.65199999999999</v>
      </c>
    </row>
    <row r="1440" spans="1:2">
      <c r="A1440" s="14">
        <v>36725</v>
      </c>
      <c r="B1440">
        <v>362.98700000000002</v>
      </c>
    </row>
    <row r="1441" spans="1:2">
      <c r="A1441" s="14">
        <v>36726</v>
      </c>
      <c r="B1441">
        <v>362.89299999999997</v>
      </c>
    </row>
    <row r="1442" spans="1:2">
      <c r="A1442" s="14">
        <v>36727</v>
      </c>
      <c r="B1442">
        <v>363.56400000000002</v>
      </c>
    </row>
    <row r="1443" spans="1:2">
      <c r="A1443" s="14">
        <v>36728</v>
      </c>
      <c r="B1443">
        <v>363.73700000000002</v>
      </c>
    </row>
    <row r="1444" spans="1:2">
      <c r="A1444" s="14">
        <v>36731</v>
      </c>
      <c r="B1444">
        <v>363.99200000000002</v>
      </c>
    </row>
    <row r="1445" spans="1:2">
      <c r="A1445" s="14">
        <v>36732</v>
      </c>
      <c r="B1445">
        <v>363.96699999999998</v>
      </c>
    </row>
    <row r="1446" spans="1:2">
      <c r="A1446" s="14">
        <v>36733</v>
      </c>
      <c r="B1446">
        <v>363.58699999999999</v>
      </c>
    </row>
    <row r="1447" spans="1:2">
      <c r="A1447" s="14">
        <v>36734</v>
      </c>
      <c r="B1447">
        <v>363.47800000000001</v>
      </c>
    </row>
    <row r="1448" spans="1:2">
      <c r="A1448" s="14">
        <v>36735</v>
      </c>
      <c r="B1448">
        <v>362.80700000000002</v>
      </c>
    </row>
    <row r="1449" spans="1:2">
      <c r="A1449" s="14">
        <v>36738</v>
      </c>
      <c r="B1449">
        <v>362.67099999999999</v>
      </c>
    </row>
    <row r="1450" spans="1:2">
      <c r="A1450" s="14">
        <v>36739</v>
      </c>
      <c r="B1450">
        <v>361.89400000000001</v>
      </c>
    </row>
    <row r="1451" spans="1:2">
      <c r="A1451" s="14">
        <v>36740</v>
      </c>
      <c r="B1451">
        <v>362.38299999999998</v>
      </c>
    </row>
    <row r="1452" spans="1:2">
      <c r="A1452" s="14">
        <v>36741</v>
      </c>
      <c r="B1452">
        <v>362.67</v>
      </c>
    </row>
    <row r="1453" spans="1:2">
      <c r="A1453" s="14">
        <v>36742</v>
      </c>
      <c r="B1453">
        <v>362.93900000000002</v>
      </c>
    </row>
    <row r="1454" spans="1:2">
      <c r="A1454" s="14">
        <v>36745</v>
      </c>
      <c r="B1454">
        <v>363.327</v>
      </c>
    </row>
    <row r="1455" spans="1:2">
      <c r="A1455" s="14">
        <v>36746</v>
      </c>
      <c r="B1455">
        <v>363.916</v>
      </c>
    </row>
    <row r="1456" spans="1:2">
      <c r="A1456" s="14">
        <v>36747</v>
      </c>
      <c r="B1456">
        <v>364.07799999999997</v>
      </c>
    </row>
    <row r="1457" spans="1:2">
      <c r="A1457" s="14">
        <v>36748</v>
      </c>
      <c r="B1457">
        <v>364.10199999999998</v>
      </c>
    </row>
    <row r="1458" spans="1:2">
      <c r="A1458" s="14">
        <v>36749</v>
      </c>
      <c r="B1458">
        <v>363.82400000000001</v>
      </c>
    </row>
    <row r="1459" spans="1:2">
      <c r="A1459" s="14">
        <v>36752</v>
      </c>
      <c r="B1459">
        <v>363.38799999999998</v>
      </c>
    </row>
    <row r="1460" spans="1:2">
      <c r="A1460" s="14">
        <v>36753</v>
      </c>
      <c r="B1460">
        <v>362.899</v>
      </c>
    </row>
    <row r="1461" spans="1:2">
      <c r="A1461" s="14">
        <v>36754</v>
      </c>
      <c r="B1461">
        <v>362.65899999999999</v>
      </c>
    </row>
    <row r="1462" spans="1:2">
      <c r="A1462" s="14">
        <v>36755</v>
      </c>
      <c r="B1462">
        <v>362.52199999999999</v>
      </c>
    </row>
    <row r="1463" spans="1:2">
      <c r="A1463" s="14">
        <v>36756</v>
      </c>
      <c r="B1463">
        <v>362.51799999999997</v>
      </c>
    </row>
    <row r="1464" spans="1:2">
      <c r="A1464" s="14">
        <v>36759</v>
      </c>
      <c r="B1464">
        <v>362.71100000000001</v>
      </c>
    </row>
    <row r="1465" spans="1:2">
      <c r="A1465" s="14">
        <v>36760</v>
      </c>
      <c r="B1465">
        <v>363.03100000000001</v>
      </c>
    </row>
    <row r="1466" spans="1:2">
      <c r="A1466" s="14">
        <v>36761</v>
      </c>
      <c r="B1466">
        <v>363.23200000000003</v>
      </c>
    </row>
    <row r="1467" spans="1:2">
      <c r="A1467" s="14">
        <v>36762</v>
      </c>
      <c r="B1467">
        <v>363.387</v>
      </c>
    </row>
    <row r="1468" spans="1:2">
      <c r="A1468" s="14">
        <v>36763</v>
      </c>
      <c r="B1468">
        <v>363.82900000000001</v>
      </c>
    </row>
    <row r="1469" spans="1:2">
      <c r="A1469" s="14">
        <v>36766</v>
      </c>
      <c r="B1469">
        <v>364.654</v>
      </c>
    </row>
    <row r="1470" spans="1:2">
      <c r="A1470" s="14">
        <v>36767</v>
      </c>
      <c r="B1470">
        <v>365.03699999999998</v>
      </c>
    </row>
    <row r="1471" spans="1:2">
      <c r="A1471" s="14">
        <v>36768</v>
      </c>
      <c r="B1471">
        <v>365.67</v>
      </c>
    </row>
    <row r="1472" spans="1:2">
      <c r="A1472" s="14">
        <v>36769</v>
      </c>
      <c r="B1472">
        <v>366.23099999999999</v>
      </c>
    </row>
    <row r="1473" spans="1:2">
      <c r="A1473" s="14">
        <v>36770</v>
      </c>
      <c r="B1473">
        <v>366.363</v>
      </c>
    </row>
    <row r="1474" spans="1:2">
      <c r="A1474" s="14">
        <v>36773</v>
      </c>
      <c r="B1474">
        <v>366.642</v>
      </c>
    </row>
    <row r="1475" spans="1:2">
      <c r="A1475" s="14">
        <v>36774</v>
      </c>
      <c r="B1475">
        <v>368.22500000000002</v>
      </c>
    </row>
    <row r="1476" spans="1:2">
      <c r="A1476" s="14">
        <v>36775</v>
      </c>
      <c r="B1476">
        <v>368.56200000000001</v>
      </c>
    </row>
    <row r="1477" spans="1:2">
      <c r="A1477" s="14">
        <v>36776</v>
      </c>
      <c r="B1477">
        <v>369.11700000000002</v>
      </c>
    </row>
    <row r="1478" spans="1:2">
      <c r="A1478" s="14">
        <v>36777</v>
      </c>
      <c r="B1478">
        <v>369.43700000000001</v>
      </c>
    </row>
    <row r="1479" spans="1:2">
      <c r="A1479" s="14">
        <v>36780</v>
      </c>
      <c r="B1479">
        <v>369.41699999999997</v>
      </c>
    </row>
    <row r="1480" spans="1:2">
      <c r="A1480" s="14">
        <v>36781</v>
      </c>
      <c r="B1480">
        <v>369.29899999999998</v>
      </c>
    </row>
    <row r="1481" spans="1:2">
      <c r="A1481" s="14">
        <v>36782</v>
      </c>
      <c r="B1481">
        <v>369.50700000000001</v>
      </c>
    </row>
    <row r="1482" spans="1:2">
      <c r="A1482" s="14">
        <v>36783</v>
      </c>
      <c r="B1482">
        <v>369.548</v>
      </c>
    </row>
    <row r="1483" spans="1:2">
      <c r="A1483" s="14">
        <v>36784</v>
      </c>
      <c r="B1483">
        <v>369.36200000000002</v>
      </c>
    </row>
    <row r="1484" spans="1:2">
      <c r="A1484" s="14">
        <v>36787</v>
      </c>
      <c r="B1484">
        <v>368.47300000000001</v>
      </c>
    </row>
    <row r="1485" spans="1:2">
      <c r="A1485" s="14">
        <v>36788</v>
      </c>
      <c r="B1485">
        <v>366.86599999999999</v>
      </c>
    </row>
    <row r="1486" spans="1:2">
      <c r="A1486" s="14">
        <v>36789</v>
      </c>
      <c r="B1486">
        <v>366.04300000000001</v>
      </c>
    </row>
    <row r="1487" spans="1:2">
      <c r="A1487" s="14">
        <v>36790</v>
      </c>
      <c r="B1487">
        <v>365.61200000000002</v>
      </c>
    </row>
    <row r="1488" spans="1:2">
      <c r="A1488" s="14">
        <v>36791</v>
      </c>
      <c r="B1488">
        <v>365.28699999999998</v>
      </c>
    </row>
    <row r="1489" spans="1:2">
      <c r="A1489" s="14">
        <v>36794</v>
      </c>
      <c r="B1489">
        <v>365.61799999999999</v>
      </c>
    </row>
    <row r="1490" spans="1:2">
      <c r="A1490" s="14">
        <v>36795</v>
      </c>
      <c r="B1490">
        <v>365.29199999999997</v>
      </c>
    </row>
    <row r="1491" spans="1:2">
      <c r="A1491" s="14">
        <v>36796</v>
      </c>
      <c r="B1491">
        <v>363.63799999999998</v>
      </c>
    </row>
    <row r="1492" spans="1:2">
      <c r="A1492" s="14">
        <v>36797</v>
      </c>
      <c r="B1492">
        <v>362.89600000000002</v>
      </c>
    </row>
    <row r="1493" spans="1:2">
      <c r="A1493" s="14">
        <v>36798</v>
      </c>
      <c r="B1493">
        <v>363.01900000000001</v>
      </c>
    </row>
    <row r="1494" spans="1:2">
      <c r="A1494" s="14">
        <v>36799</v>
      </c>
      <c r="B1494">
        <v>363.06400000000002</v>
      </c>
    </row>
    <row r="1495" spans="1:2">
      <c r="A1495" s="14">
        <v>36801</v>
      </c>
      <c r="B1495">
        <v>362.92</v>
      </c>
    </row>
    <row r="1496" spans="1:2">
      <c r="A1496" s="14">
        <v>36802</v>
      </c>
      <c r="B1496">
        <v>362.858</v>
      </c>
    </row>
    <row r="1497" spans="1:2">
      <c r="A1497" s="14">
        <v>36803</v>
      </c>
      <c r="B1497">
        <v>362.25</v>
      </c>
    </row>
    <row r="1498" spans="1:2">
      <c r="A1498" s="14">
        <v>36804</v>
      </c>
      <c r="B1498">
        <v>361.76799999999997</v>
      </c>
    </row>
    <row r="1499" spans="1:2">
      <c r="A1499" s="14">
        <v>36805</v>
      </c>
      <c r="B1499">
        <v>361.62799999999999</v>
      </c>
    </row>
    <row r="1500" spans="1:2">
      <c r="A1500" s="14">
        <v>36808</v>
      </c>
      <c r="B1500">
        <v>361.911</v>
      </c>
    </row>
    <row r="1501" spans="1:2">
      <c r="A1501" s="14">
        <v>36809</v>
      </c>
      <c r="B1501">
        <v>361.30200000000002</v>
      </c>
    </row>
    <row r="1502" spans="1:2">
      <c r="A1502" s="14">
        <v>36810</v>
      </c>
      <c r="B1502">
        <v>359.214</v>
      </c>
    </row>
    <row r="1503" spans="1:2">
      <c r="A1503" s="14">
        <v>36811</v>
      </c>
      <c r="B1503">
        <v>358.827</v>
      </c>
    </row>
    <row r="1504" spans="1:2">
      <c r="A1504" s="14">
        <v>36812</v>
      </c>
      <c r="B1504">
        <v>357.32</v>
      </c>
    </row>
    <row r="1505" spans="1:2">
      <c r="A1505" s="14">
        <v>36815</v>
      </c>
      <c r="B1505">
        <v>357.178</v>
      </c>
    </row>
    <row r="1506" spans="1:2">
      <c r="A1506" s="14">
        <v>36816</v>
      </c>
      <c r="B1506">
        <v>355.536</v>
      </c>
    </row>
    <row r="1507" spans="1:2">
      <c r="A1507" s="14">
        <v>36817</v>
      </c>
      <c r="B1507">
        <v>353.56099999999998</v>
      </c>
    </row>
    <row r="1508" spans="1:2">
      <c r="A1508" s="14">
        <v>36818</v>
      </c>
      <c r="B1508">
        <v>353.53199999999998</v>
      </c>
    </row>
    <row r="1509" spans="1:2">
      <c r="A1509" s="14">
        <v>36819</v>
      </c>
      <c r="B1509">
        <v>353.66300000000001</v>
      </c>
    </row>
    <row r="1510" spans="1:2">
      <c r="A1510" s="14">
        <v>36822</v>
      </c>
      <c r="B1510">
        <v>354.11</v>
      </c>
    </row>
    <row r="1511" spans="1:2">
      <c r="A1511" s="14">
        <v>36823</v>
      </c>
      <c r="B1511">
        <v>354.40499999999997</v>
      </c>
    </row>
    <row r="1512" spans="1:2">
      <c r="A1512" s="14">
        <v>36824</v>
      </c>
      <c r="B1512">
        <v>354.41399999999999</v>
      </c>
    </row>
    <row r="1513" spans="1:2">
      <c r="A1513" s="14">
        <v>36825</v>
      </c>
      <c r="B1513">
        <v>353.57799999999997</v>
      </c>
    </row>
    <row r="1514" spans="1:2">
      <c r="A1514" s="14">
        <v>36826</v>
      </c>
      <c r="B1514">
        <v>353.02699999999999</v>
      </c>
    </row>
    <row r="1515" spans="1:2">
      <c r="A1515" s="14">
        <v>36829</v>
      </c>
      <c r="B1515">
        <v>352.911</v>
      </c>
    </row>
    <row r="1516" spans="1:2">
      <c r="A1516" s="14">
        <v>36830</v>
      </c>
      <c r="B1516">
        <v>351.50200000000001</v>
      </c>
    </row>
    <row r="1517" spans="1:2">
      <c r="A1517" s="14">
        <v>36831</v>
      </c>
      <c r="B1517">
        <v>351.72300000000001</v>
      </c>
    </row>
    <row r="1518" spans="1:2">
      <c r="A1518" s="14">
        <v>36832</v>
      </c>
      <c r="B1518">
        <v>350.99200000000002</v>
      </c>
    </row>
    <row r="1519" spans="1:2">
      <c r="A1519" s="14">
        <v>36833</v>
      </c>
      <c r="B1519">
        <v>350.56599999999997</v>
      </c>
    </row>
    <row r="1520" spans="1:2">
      <c r="A1520" s="14">
        <v>36836</v>
      </c>
      <c r="B1520">
        <v>350.66199999999998</v>
      </c>
    </row>
    <row r="1521" spans="1:2">
      <c r="A1521" s="14">
        <v>36837</v>
      </c>
      <c r="B1521">
        <v>350.30399999999997</v>
      </c>
    </row>
    <row r="1522" spans="1:2">
      <c r="A1522" s="14">
        <v>36838</v>
      </c>
      <c r="B1522">
        <v>350.73500000000001</v>
      </c>
    </row>
    <row r="1523" spans="1:2">
      <c r="A1523" s="14">
        <v>36839</v>
      </c>
      <c r="B1523">
        <v>350.54599999999999</v>
      </c>
    </row>
    <row r="1524" spans="1:2">
      <c r="A1524" s="14">
        <v>36840</v>
      </c>
      <c r="B1524">
        <v>350.11200000000002</v>
      </c>
    </row>
    <row r="1525" spans="1:2">
      <c r="A1525" s="14">
        <v>36843</v>
      </c>
      <c r="B1525">
        <v>350.21499999999997</v>
      </c>
    </row>
    <row r="1526" spans="1:2">
      <c r="A1526" s="14">
        <v>36844</v>
      </c>
      <c r="B1526">
        <v>350.101</v>
      </c>
    </row>
    <row r="1527" spans="1:2">
      <c r="A1527" s="14">
        <v>36845</v>
      </c>
      <c r="B1527">
        <v>349.71600000000001</v>
      </c>
    </row>
    <row r="1528" spans="1:2">
      <c r="A1528" s="14">
        <v>36846</v>
      </c>
      <c r="B1528">
        <v>349.46899999999999</v>
      </c>
    </row>
    <row r="1529" spans="1:2">
      <c r="A1529" s="14">
        <v>36847</v>
      </c>
      <c r="B1529">
        <v>348.71699999999998</v>
      </c>
    </row>
    <row r="1530" spans="1:2">
      <c r="A1530" s="14">
        <v>36850</v>
      </c>
      <c r="B1530">
        <v>347.65800000000002</v>
      </c>
    </row>
    <row r="1531" spans="1:2">
      <c r="A1531" s="14">
        <v>36851</v>
      </c>
      <c r="B1531">
        <v>345.28100000000001</v>
      </c>
    </row>
    <row r="1532" spans="1:2">
      <c r="A1532" s="14">
        <v>36852</v>
      </c>
      <c r="B1532">
        <v>344.19600000000003</v>
      </c>
    </row>
    <row r="1533" spans="1:2">
      <c r="A1533" s="14">
        <v>36853</v>
      </c>
      <c r="B1533">
        <v>344.29300000000001</v>
      </c>
    </row>
    <row r="1534" spans="1:2">
      <c r="A1534" s="14">
        <v>36854</v>
      </c>
      <c r="B1534">
        <v>344.08499999999998</v>
      </c>
    </row>
    <row r="1535" spans="1:2">
      <c r="A1535" s="14">
        <v>36857</v>
      </c>
      <c r="B1535">
        <v>343.52699999999999</v>
      </c>
    </row>
    <row r="1536" spans="1:2">
      <c r="A1536" s="14">
        <v>36858</v>
      </c>
      <c r="B1536">
        <v>342.79300000000001</v>
      </c>
    </row>
    <row r="1537" spans="1:2">
      <c r="A1537" s="14">
        <v>36859</v>
      </c>
      <c r="B1537">
        <v>340.72800000000001</v>
      </c>
    </row>
    <row r="1538" spans="1:2">
      <c r="A1538" s="14">
        <v>36860</v>
      </c>
      <c r="B1538">
        <v>338.02</v>
      </c>
    </row>
    <row r="1539" spans="1:2">
      <c r="A1539" s="14">
        <v>36861</v>
      </c>
      <c r="B1539">
        <v>337.40499999999997</v>
      </c>
    </row>
    <row r="1540" spans="1:2">
      <c r="A1540" s="14">
        <v>36864</v>
      </c>
      <c r="B1540">
        <v>336.69099999999997</v>
      </c>
    </row>
    <row r="1541" spans="1:2">
      <c r="A1541" s="14">
        <v>36865</v>
      </c>
      <c r="B1541">
        <v>337.53199999999998</v>
      </c>
    </row>
    <row r="1542" spans="1:2">
      <c r="A1542" s="14">
        <v>36866</v>
      </c>
      <c r="B1542">
        <v>338.69900000000001</v>
      </c>
    </row>
    <row r="1543" spans="1:2">
      <c r="A1543" s="14">
        <v>36867</v>
      </c>
      <c r="B1543">
        <v>338.815</v>
      </c>
    </row>
    <row r="1544" spans="1:2">
      <c r="A1544" s="14">
        <v>36868</v>
      </c>
      <c r="B1544">
        <v>339.11200000000002</v>
      </c>
    </row>
    <row r="1545" spans="1:2">
      <c r="A1545" s="14">
        <v>36871</v>
      </c>
      <c r="B1545">
        <v>340.77800000000002</v>
      </c>
    </row>
    <row r="1546" spans="1:2">
      <c r="A1546" s="14">
        <v>36872</v>
      </c>
      <c r="B1546">
        <v>342.38</v>
      </c>
    </row>
    <row r="1547" spans="1:2">
      <c r="A1547" s="14">
        <v>36873</v>
      </c>
      <c r="B1547">
        <v>344.39400000000001</v>
      </c>
    </row>
    <row r="1548" spans="1:2">
      <c r="A1548" s="14">
        <v>36874</v>
      </c>
      <c r="B1548">
        <v>344.721</v>
      </c>
    </row>
    <row r="1549" spans="1:2">
      <c r="A1549" s="14">
        <v>36875</v>
      </c>
      <c r="B1549">
        <v>344.75599999999997</v>
      </c>
    </row>
    <row r="1550" spans="1:2">
      <c r="A1550" s="14">
        <v>36878</v>
      </c>
      <c r="B1550">
        <v>345.113</v>
      </c>
    </row>
    <row r="1551" spans="1:2">
      <c r="A1551" s="14">
        <v>36879</v>
      </c>
      <c r="B1551">
        <v>345.435</v>
      </c>
    </row>
    <row r="1552" spans="1:2">
      <c r="A1552" s="14">
        <v>36880</v>
      </c>
      <c r="B1552">
        <v>345.50700000000001</v>
      </c>
    </row>
    <row r="1553" spans="1:2">
      <c r="A1553" s="14">
        <v>36881</v>
      </c>
      <c r="B1553">
        <v>345.16300000000001</v>
      </c>
    </row>
    <row r="1554" spans="1:2">
      <c r="A1554" s="14">
        <v>36882</v>
      </c>
      <c r="B1554">
        <v>345.24900000000002</v>
      </c>
    </row>
    <row r="1555" spans="1:2">
      <c r="A1555" s="14">
        <v>36886</v>
      </c>
      <c r="B1555">
        <v>345.49599999999998</v>
      </c>
    </row>
    <row r="1556" spans="1:2">
      <c r="A1556" s="14">
        <v>36887</v>
      </c>
      <c r="B1556">
        <v>345.08699999999999</v>
      </c>
    </row>
    <row r="1557" spans="1:2">
      <c r="A1557" s="14">
        <v>36888</v>
      </c>
      <c r="B1557">
        <v>345.45</v>
      </c>
    </row>
    <row r="1558" spans="1:2">
      <c r="A1558" s="14">
        <v>36889</v>
      </c>
      <c r="B1558">
        <v>345.50900000000001</v>
      </c>
    </row>
    <row r="1559" spans="1:2">
      <c r="A1559" s="14">
        <v>36891</v>
      </c>
      <c r="B1559">
        <v>345.714</v>
      </c>
    </row>
    <row r="1560" spans="1:2">
      <c r="A1560" s="14">
        <v>36893</v>
      </c>
      <c r="B1560">
        <v>346.15199999999999</v>
      </c>
    </row>
    <row r="1561" spans="1:2">
      <c r="A1561" s="14">
        <v>36894</v>
      </c>
      <c r="B1561">
        <v>346.77300000000002</v>
      </c>
    </row>
    <row r="1562" spans="1:2">
      <c r="A1562" s="14">
        <v>36895</v>
      </c>
      <c r="B1562">
        <v>348.81400000000002</v>
      </c>
    </row>
    <row r="1563" spans="1:2">
      <c r="A1563" s="14">
        <v>36896</v>
      </c>
      <c r="B1563">
        <v>350.66500000000002</v>
      </c>
    </row>
    <row r="1564" spans="1:2">
      <c r="A1564" s="14">
        <v>36899</v>
      </c>
      <c r="B1564">
        <v>352.096</v>
      </c>
    </row>
    <row r="1565" spans="1:2">
      <c r="A1565" s="14">
        <v>36900</v>
      </c>
      <c r="B1565">
        <v>353.61</v>
      </c>
    </row>
    <row r="1566" spans="1:2">
      <c r="A1566" s="14">
        <v>36901</v>
      </c>
      <c r="B1566">
        <v>354.77199999999999</v>
      </c>
    </row>
    <row r="1567" spans="1:2">
      <c r="A1567" s="14">
        <v>36902</v>
      </c>
      <c r="B1567">
        <v>357.51900000000001</v>
      </c>
    </row>
    <row r="1568" spans="1:2">
      <c r="A1568" s="14">
        <v>36903</v>
      </c>
      <c r="B1568">
        <v>358.97399999999999</v>
      </c>
    </row>
    <row r="1569" spans="1:2">
      <c r="A1569" s="14">
        <v>36906</v>
      </c>
      <c r="B1569">
        <v>359.24700000000001</v>
      </c>
    </row>
    <row r="1570" spans="1:2">
      <c r="A1570" s="14">
        <v>36907</v>
      </c>
      <c r="B1570">
        <v>359.59899999999999</v>
      </c>
    </row>
    <row r="1571" spans="1:2">
      <c r="A1571" s="14">
        <v>36908</v>
      </c>
      <c r="B1571">
        <v>361.185</v>
      </c>
    </row>
    <row r="1572" spans="1:2">
      <c r="A1572" s="14">
        <v>36909</v>
      </c>
      <c r="B1572">
        <v>362.14699999999999</v>
      </c>
    </row>
    <row r="1573" spans="1:2">
      <c r="A1573" s="14">
        <v>36910</v>
      </c>
      <c r="B1573">
        <v>363.16500000000002</v>
      </c>
    </row>
    <row r="1574" spans="1:2">
      <c r="A1574" s="14">
        <v>36913</v>
      </c>
      <c r="B1574">
        <v>363.79300000000001</v>
      </c>
    </row>
    <row r="1575" spans="1:2">
      <c r="A1575" s="14">
        <v>36914</v>
      </c>
      <c r="B1575">
        <v>364.08199999999999</v>
      </c>
    </row>
    <row r="1576" spans="1:2">
      <c r="A1576" s="14">
        <v>36915</v>
      </c>
      <c r="B1576">
        <v>364.459</v>
      </c>
    </row>
    <row r="1577" spans="1:2">
      <c r="A1577" s="14">
        <v>36916</v>
      </c>
      <c r="B1577">
        <v>365.06</v>
      </c>
    </row>
    <row r="1578" spans="1:2">
      <c r="A1578" s="14">
        <v>36917</v>
      </c>
      <c r="B1578">
        <v>365.411</v>
      </c>
    </row>
    <row r="1579" spans="1:2">
      <c r="A1579" s="14">
        <v>36920</v>
      </c>
      <c r="B1579">
        <v>365.65699999999998</v>
      </c>
    </row>
    <row r="1580" spans="1:2">
      <c r="A1580" s="14">
        <v>36921</v>
      </c>
      <c r="B1580">
        <v>366.42</v>
      </c>
    </row>
    <row r="1581" spans="1:2">
      <c r="A1581" s="14">
        <v>36922</v>
      </c>
      <c r="B1581">
        <v>367.59899999999999</v>
      </c>
    </row>
    <row r="1582" spans="1:2">
      <c r="A1582" s="14">
        <v>36923</v>
      </c>
      <c r="B1582">
        <v>368.33800000000002</v>
      </c>
    </row>
    <row r="1583" spans="1:2">
      <c r="A1583" s="14">
        <v>36924</v>
      </c>
      <c r="B1583">
        <v>368.59300000000002</v>
      </c>
    </row>
    <row r="1584" spans="1:2">
      <c r="A1584" s="14">
        <v>36927</v>
      </c>
      <c r="B1584">
        <v>369.25099999999998</v>
      </c>
    </row>
    <row r="1585" spans="1:2">
      <c r="A1585" s="14">
        <v>36928</v>
      </c>
      <c r="B1585">
        <v>369.71199999999999</v>
      </c>
    </row>
    <row r="1586" spans="1:2">
      <c r="A1586" s="14">
        <v>36929</v>
      </c>
      <c r="B1586">
        <v>369.98399999999998</v>
      </c>
    </row>
    <row r="1587" spans="1:2">
      <c r="A1587" s="14">
        <v>36930</v>
      </c>
      <c r="B1587">
        <v>370.678</v>
      </c>
    </row>
    <row r="1588" spans="1:2">
      <c r="A1588" s="14">
        <v>36931</v>
      </c>
      <c r="B1588">
        <v>371.54599999999999</v>
      </c>
    </row>
    <row r="1589" spans="1:2">
      <c r="A1589" s="14">
        <v>36934</v>
      </c>
      <c r="B1589">
        <v>371.80900000000003</v>
      </c>
    </row>
    <row r="1590" spans="1:2">
      <c r="A1590" s="14">
        <v>36935</v>
      </c>
      <c r="B1590">
        <v>371.72500000000002</v>
      </c>
    </row>
    <row r="1591" spans="1:2">
      <c r="A1591" s="14">
        <v>36936</v>
      </c>
      <c r="B1591">
        <v>371.99299999999999</v>
      </c>
    </row>
    <row r="1592" spans="1:2">
      <c r="A1592" s="14">
        <v>36937</v>
      </c>
      <c r="B1592">
        <v>372.20100000000002</v>
      </c>
    </row>
    <row r="1593" spans="1:2">
      <c r="A1593" s="14">
        <v>36938</v>
      </c>
      <c r="B1593">
        <v>372.315</v>
      </c>
    </row>
    <row r="1594" spans="1:2">
      <c r="A1594" s="14">
        <v>36941</v>
      </c>
      <c r="B1594">
        <v>372.61099999999999</v>
      </c>
    </row>
    <row r="1595" spans="1:2">
      <c r="A1595" s="14">
        <v>36942</v>
      </c>
      <c r="B1595">
        <v>372.44799999999998</v>
      </c>
    </row>
    <row r="1596" spans="1:2">
      <c r="A1596" s="14">
        <v>36943</v>
      </c>
      <c r="B1596">
        <v>371.50200000000001</v>
      </c>
    </row>
    <row r="1597" spans="1:2">
      <c r="A1597" s="14">
        <v>36944</v>
      </c>
      <c r="B1597">
        <v>370.815</v>
      </c>
    </row>
    <row r="1598" spans="1:2">
      <c r="A1598" s="14">
        <v>36945</v>
      </c>
      <c r="B1598">
        <v>370.93599999999998</v>
      </c>
    </row>
    <row r="1599" spans="1:2">
      <c r="A1599" s="14">
        <v>36948</v>
      </c>
      <c r="B1599">
        <v>371.65899999999999</v>
      </c>
    </row>
    <row r="1600" spans="1:2">
      <c r="A1600" s="14">
        <v>36949</v>
      </c>
      <c r="B1600">
        <v>372.70499999999998</v>
      </c>
    </row>
    <row r="1601" spans="1:2">
      <c r="A1601" s="14">
        <v>36950</v>
      </c>
      <c r="B1601">
        <v>373.18299999999999</v>
      </c>
    </row>
    <row r="1602" spans="1:2">
      <c r="A1602" s="14">
        <v>36951</v>
      </c>
      <c r="B1602">
        <v>373.32799999999997</v>
      </c>
    </row>
    <row r="1603" spans="1:2">
      <c r="A1603" s="14">
        <v>36952</v>
      </c>
      <c r="B1603">
        <v>372.517</v>
      </c>
    </row>
    <row r="1604" spans="1:2">
      <c r="A1604" s="14">
        <v>36955</v>
      </c>
      <c r="B1604">
        <v>372.75900000000001</v>
      </c>
    </row>
    <row r="1605" spans="1:2">
      <c r="A1605" s="14">
        <v>36956</v>
      </c>
      <c r="B1605">
        <v>373.09899999999999</v>
      </c>
    </row>
    <row r="1606" spans="1:2">
      <c r="A1606" s="14">
        <v>36957</v>
      </c>
      <c r="B1606">
        <v>373.88499999999999</v>
      </c>
    </row>
    <row r="1607" spans="1:2">
      <c r="A1607" s="14">
        <v>36958</v>
      </c>
      <c r="B1607">
        <v>374.64499999999998</v>
      </c>
    </row>
    <row r="1608" spans="1:2">
      <c r="A1608" s="14">
        <v>36959</v>
      </c>
      <c r="B1608">
        <v>374.94099999999997</v>
      </c>
    </row>
    <row r="1609" spans="1:2">
      <c r="A1609" s="14">
        <v>36962</v>
      </c>
      <c r="B1609">
        <v>374.04399999999998</v>
      </c>
    </row>
    <row r="1610" spans="1:2">
      <c r="A1610" s="14">
        <v>36963</v>
      </c>
      <c r="B1610">
        <v>373.26400000000001</v>
      </c>
    </row>
    <row r="1611" spans="1:2">
      <c r="A1611" s="14">
        <v>36964</v>
      </c>
      <c r="B1611">
        <v>371.27199999999999</v>
      </c>
    </row>
    <row r="1612" spans="1:2">
      <c r="A1612" s="14">
        <v>36965</v>
      </c>
      <c r="B1612">
        <v>371.24799999999999</v>
      </c>
    </row>
    <row r="1613" spans="1:2">
      <c r="A1613" s="14">
        <v>36966</v>
      </c>
      <c r="B1613">
        <v>369.99099999999999</v>
      </c>
    </row>
    <row r="1614" spans="1:2">
      <c r="A1614" s="14">
        <v>36969</v>
      </c>
      <c r="B1614">
        <v>368.48899999999998</v>
      </c>
    </row>
    <row r="1615" spans="1:2">
      <c r="A1615" s="14">
        <v>36970</v>
      </c>
      <c r="B1615">
        <v>367.80500000000001</v>
      </c>
    </row>
    <row r="1616" spans="1:2">
      <c r="A1616" s="14">
        <v>36971</v>
      </c>
      <c r="B1616">
        <v>365.9</v>
      </c>
    </row>
    <row r="1617" spans="1:2">
      <c r="A1617" s="14">
        <v>36972</v>
      </c>
      <c r="B1617">
        <v>363.54199999999997</v>
      </c>
    </row>
    <row r="1618" spans="1:2">
      <c r="A1618" s="14">
        <v>36973</v>
      </c>
      <c r="B1618">
        <v>364.20699999999999</v>
      </c>
    </row>
    <row r="1619" spans="1:2">
      <c r="A1619" s="14">
        <v>36976</v>
      </c>
      <c r="B1619">
        <v>366.21100000000001</v>
      </c>
    </row>
    <row r="1620" spans="1:2">
      <c r="A1620" s="14">
        <v>36977</v>
      </c>
      <c r="B1620">
        <v>366.56900000000002</v>
      </c>
    </row>
    <row r="1621" spans="1:2">
      <c r="A1621" s="14">
        <v>36978</v>
      </c>
      <c r="B1621">
        <v>366.47699999999998</v>
      </c>
    </row>
    <row r="1622" spans="1:2">
      <c r="A1622" s="14">
        <v>36979</v>
      </c>
      <c r="B1622">
        <v>366.05399999999997</v>
      </c>
    </row>
    <row r="1623" spans="1:2">
      <c r="A1623" s="14">
        <v>36980</v>
      </c>
      <c r="B1623">
        <v>365.68</v>
      </c>
    </row>
    <row r="1624" spans="1:2">
      <c r="A1624" s="14">
        <v>36981</v>
      </c>
      <c r="B1624">
        <v>365.70699999999999</v>
      </c>
    </row>
    <row r="1625" spans="1:2">
      <c r="A1625" s="14">
        <v>36983</v>
      </c>
      <c r="B1625">
        <v>364.24099999999999</v>
      </c>
    </row>
    <row r="1626" spans="1:2">
      <c r="A1626" s="14">
        <v>36984</v>
      </c>
      <c r="B1626">
        <v>360.68799999999999</v>
      </c>
    </row>
    <row r="1627" spans="1:2">
      <c r="A1627" s="14">
        <v>36985</v>
      </c>
      <c r="B1627">
        <v>358.82299999999998</v>
      </c>
    </row>
    <row r="1628" spans="1:2">
      <c r="A1628" s="14">
        <v>36986</v>
      </c>
      <c r="B1628">
        <v>358.16500000000002</v>
      </c>
    </row>
    <row r="1629" spans="1:2">
      <c r="A1629" s="14">
        <v>36987</v>
      </c>
      <c r="B1629">
        <v>357.74599999999998</v>
      </c>
    </row>
    <row r="1630" spans="1:2">
      <c r="A1630" s="14">
        <v>36990</v>
      </c>
      <c r="B1630">
        <v>357.517</v>
      </c>
    </row>
    <row r="1631" spans="1:2">
      <c r="A1631" s="14">
        <v>36991</v>
      </c>
      <c r="B1631">
        <v>358.00599999999997</v>
      </c>
    </row>
    <row r="1632" spans="1:2">
      <c r="A1632" s="14">
        <v>36992</v>
      </c>
      <c r="B1632">
        <v>358.56200000000001</v>
      </c>
    </row>
    <row r="1633" spans="1:2">
      <c r="A1633" s="14">
        <v>36993</v>
      </c>
      <c r="B1633">
        <v>358.12299999999999</v>
      </c>
    </row>
    <row r="1634" spans="1:2">
      <c r="A1634" s="14">
        <v>36997</v>
      </c>
      <c r="B1634">
        <v>358.29300000000001</v>
      </c>
    </row>
    <row r="1635" spans="1:2">
      <c r="A1635" s="14">
        <v>36998</v>
      </c>
      <c r="B1635">
        <v>357.91500000000002</v>
      </c>
    </row>
    <row r="1636" spans="1:2">
      <c r="A1636" s="14">
        <v>36999</v>
      </c>
      <c r="B1636">
        <v>358.74099999999999</v>
      </c>
    </row>
    <row r="1637" spans="1:2">
      <c r="A1637" s="14">
        <v>37000</v>
      </c>
      <c r="B1637">
        <v>358.3</v>
      </c>
    </row>
    <row r="1638" spans="1:2">
      <c r="A1638" s="14">
        <v>37001</v>
      </c>
      <c r="B1638">
        <v>358.74200000000002</v>
      </c>
    </row>
    <row r="1639" spans="1:2">
      <c r="A1639" s="14">
        <v>37004</v>
      </c>
      <c r="B1639">
        <v>359.298</v>
      </c>
    </row>
    <row r="1640" spans="1:2">
      <c r="A1640" s="14">
        <v>37005</v>
      </c>
      <c r="B1640">
        <v>359.74200000000002</v>
      </c>
    </row>
    <row r="1641" spans="1:2">
      <c r="A1641" s="14">
        <v>37006</v>
      </c>
      <c r="B1641">
        <v>360.11900000000003</v>
      </c>
    </row>
    <row r="1642" spans="1:2">
      <c r="A1642" s="14">
        <v>37007</v>
      </c>
      <c r="B1642">
        <v>360.72199999999998</v>
      </c>
    </row>
    <row r="1643" spans="1:2">
      <c r="A1643" s="14">
        <v>37008</v>
      </c>
      <c r="B1643">
        <v>360.52800000000002</v>
      </c>
    </row>
    <row r="1644" spans="1:2">
      <c r="A1644" s="14">
        <v>37011</v>
      </c>
      <c r="B1644">
        <v>360.745</v>
      </c>
    </row>
    <row r="1645" spans="1:2">
      <c r="A1645" s="14">
        <v>37012</v>
      </c>
      <c r="B1645">
        <v>361.85300000000001</v>
      </c>
    </row>
    <row r="1646" spans="1:2">
      <c r="A1646" s="14">
        <v>37013</v>
      </c>
      <c r="B1646">
        <v>364.42200000000003</v>
      </c>
    </row>
    <row r="1647" spans="1:2">
      <c r="A1647" s="14">
        <v>37014</v>
      </c>
      <c r="B1647">
        <v>365.37900000000002</v>
      </c>
    </row>
    <row r="1648" spans="1:2">
      <c r="A1648" s="14">
        <v>37015</v>
      </c>
      <c r="B1648">
        <v>365.57600000000002</v>
      </c>
    </row>
    <row r="1649" spans="1:2">
      <c r="A1649" s="14">
        <v>37018</v>
      </c>
      <c r="B1649">
        <v>366.10599999999999</v>
      </c>
    </row>
    <row r="1650" spans="1:2">
      <c r="A1650" s="14">
        <v>37019</v>
      </c>
      <c r="B1650">
        <v>366.411</v>
      </c>
    </row>
    <row r="1651" spans="1:2">
      <c r="A1651" s="14">
        <v>37020</v>
      </c>
      <c r="B1651">
        <v>366.4</v>
      </c>
    </row>
    <row r="1652" spans="1:2">
      <c r="A1652" s="14">
        <v>37021</v>
      </c>
      <c r="B1652">
        <v>366.20499999999998</v>
      </c>
    </row>
    <row r="1653" spans="1:2">
      <c r="A1653" s="14">
        <v>37022</v>
      </c>
      <c r="B1653">
        <v>365.87</v>
      </c>
    </row>
    <row r="1654" spans="1:2">
      <c r="A1654" s="14">
        <v>37025</v>
      </c>
      <c r="B1654">
        <v>365.86500000000001</v>
      </c>
    </row>
    <row r="1655" spans="1:2">
      <c r="A1655" s="14">
        <v>37026</v>
      </c>
      <c r="B1655">
        <v>366.14699999999999</v>
      </c>
    </row>
    <row r="1656" spans="1:2">
      <c r="A1656" s="14">
        <v>37027</v>
      </c>
      <c r="B1656">
        <v>365.48099999999999</v>
      </c>
    </row>
    <row r="1657" spans="1:2">
      <c r="A1657" s="14">
        <v>37028</v>
      </c>
      <c r="B1657">
        <v>365.54</v>
      </c>
    </row>
    <row r="1658" spans="1:2">
      <c r="A1658" s="14">
        <v>37029</v>
      </c>
      <c r="B1658">
        <v>366.06</v>
      </c>
    </row>
    <row r="1659" spans="1:2">
      <c r="A1659" s="14">
        <v>37032</v>
      </c>
      <c r="B1659">
        <v>366.32</v>
      </c>
    </row>
    <row r="1660" spans="1:2">
      <c r="A1660" s="14">
        <v>37033</v>
      </c>
      <c r="B1660">
        <v>366.596</v>
      </c>
    </row>
    <row r="1661" spans="1:2">
      <c r="A1661" s="14">
        <v>37034</v>
      </c>
      <c r="B1661">
        <v>366.67700000000002</v>
      </c>
    </row>
    <row r="1662" spans="1:2">
      <c r="A1662" s="14">
        <v>37035</v>
      </c>
      <c r="B1662">
        <v>367.04199999999997</v>
      </c>
    </row>
    <row r="1663" spans="1:2">
      <c r="A1663" s="14">
        <v>37036</v>
      </c>
      <c r="B1663">
        <v>367.20400000000001</v>
      </c>
    </row>
    <row r="1664" spans="1:2">
      <c r="A1664" s="14">
        <v>37039</v>
      </c>
      <c r="B1664">
        <v>367.31299999999999</v>
      </c>
    </row>
    <row r="1665" spans="1:2">
      <c r="A1665" s="14">
        <v>37040</v>
      </c>
      <c r="B1665">
        <v>367.572</v>
      </c>
    </row>
    <row r="1666" spans="1:2">
      <c r="A1666" s="14">
        <v>37041</v>
      </c>
      <c r="B1666">
        <v>367.01499999999999</v>
      </c>
    </row>
    <row r="1667" spans="1:2">
      <c r="A1667" s="14">
        <v>37042</v>
      </c>
      <c r="B1667">
        <v>367.077</v>
      </c>
    </row>
    <row r="1668" spans="1:2">
      <c r="A1668" s="14">
        <v>37043</v>
      </c>
      <c r="B1668">
        <v>366.81599999999997</v>
      </c>
    </row>
    <row r="1669" spans="1:2">
      <c r="A1669" s="14">
        <v>37046</v>
      </c>
      <c r="B1669">
        <v>366.96699999999998</v>
      </c>
    </row>
    <row r="1670" spans="1:2">
      <c r="A1670" s="14">
        <v>37047</v>
      </c>
      <c r="B1670">
        <v>367.01499999999999</v>
      </c>
    </row>
    <row r="1671" spans="1:2">
      <c r="A1671" s="14">
        <v>37048</v>
      </c>
      <c r="B1671">
        <v>367.245</v>
      </c>
    </row>
    <row r="1672" spans="1:2">
      <c r="A1672" s="14">
        <v>37049</v>
      </c>
      <c r="B1672">
        <v>367.07900000000001</v>
      </c>
    </row>
    <row r="1673" spans="1:2">
      <c r="A1673" s="14">
        <v>37050</v>
      </c>
      <c r="B1673">
        <v>366.91</v>
      </c>
    </row>
    <row r="1674" spans="1:2">
      <c r="A1674" s="14">
        <v>37053</v>
      </c>
      <c r="B1674">
        <v>367.45499999999998</v>
      </c>
    </row>
    <row r="1675" spans="1:2">
      <c r="A1675" s="14">
        <v>37054</v>
      </c>
      <c r="B1675">
        <v>367.077</v>
      </c>
    </row>
    <row r="1676" spans="1:2">
      <c r="A1676" s="14">
        <v>37055</v>
      </c>
      <c r="B1676">
        <v>366.22800000000001</v>
      </c>
    </row>
    <row r="1677" spans="1:2">
      <c r="A1677" s="14">
        <v>37056</v>
      </c>
      <c r="B1677">
        <v>364.24700000000001</v>
      </c>
    </row>
    <row r="1678" spans="1:2">
      <c r="A1678" s="14">
        <v>37057</v>
      </c>
      <c r="B1678">
        <v>363.166</v>
      </c>
    </row>
    <row r="1679" spans="1:2">
      <c r="A1679" s="14">
        <v>37060</v>
      </c>
      <c r="B1679">
        <v>360.42500000000001</v>
      </c>
    </row>
    <row r="1680" spans="1:2">
      <c r="A1680" s="14">
        <v>37061</v>
      </c>
      <c r="B1680">
        <v>358.80900000000003</v>
      </c>
    </row>
    <row r="1681" spans="1:2">
      <c r="A1681" s="14">
        <v>37062</v>
      </c>
      <c r="B1681">
        <v>357.11900000000003</v>
      </c>
    </row>
    <row r="1682" spans="1:2">
      <c r="A1682" s="14">
        <v>37063</v>
      </c>
      <c r="B1682">
        <v>357.46499999999997</v>
      </c>
    </row>
    <row r="1683" spans="1:2">
      <c r="A1683" s="14">
        <v>37064</v>
      </c>
      <c r="B1683">
        <v>358.02300000000002</v>
      </c>
    </row>
    <row r="1684" spans="1:2">
      <c r="A1684" s="14">
        <v>37067</v>
      </c>
      <c r="B1684">
        <v>358.66800000000001</v>
      </c>
    </row>
    <row r="1685" spans="1:2">
      <c r="A1685" s="14">
        <v>37068</v>
      </c>
      <c r="B1685">
        <v>357.95499999999998</v>
      </c>
    </row>
    <row r="1686" spans="1:2">
      <c r="A1686" s="14">
        <v>37069</v>
      </c>
      <c r="B1686">
        <v>357.77800000000002</v>
      </c>
    </row>
    <row r="1687" spans="1:2">
      <c r="A1687" s="14">
        <v>37070</v>
      </c>
      <c r="B1687">
        <v>357.66699999999997</v>
      </c>
    </row>
    <row r="1688" spans="1:2">
      <c r="A1688" s="14">
        <v>37071</v>
      </c>
      <c r="B1688">
        <v>357.31299999999999</v>
      </c>
    </row>
    <row r="1689" spans="1:2">
      <c r="A1689" s="14">
        <v>37072</v>
      </c>
      <c r="B1689">
        <v>357.411</v>
      </c>
    </row>
    <row r="1690" spans="1:2">
      <c r="A1690" s="14">
        <v>37074</v>
      </c>
      <c r="B1690">
        <v>358.697</v>
      </c>
    </row>
    <row r="1691" spans="1:2">
      <c r="A1691" s="14">
        <v>37075</v>
      </c>
      <c r="B1691">
        <v>358.95699999999999</v>
      </c>
    </row>
    <row r="1692" spans="1:2">
      <c r="A1692" s="14">
        <v>37076</v>
      </c>
      <c r="B1692">
        <v>359.05599999999998</v>
      </c>
    </row>
    <row r="1693" spans="1:2">
      <c r="A1693" s="14">
        <v>37077</v>
      </c>
      <c r="B1693">
        <v>359.19400000000002</v>
      </c>
    </row>
    <row r="1694" spans="1:2">
      <c r="A1694" s="14">
        <v>37078</v>
      </c>
      <c r="B1694">
        <v>359.39299999999997</v>
      </c>
    </row>
    <row r="1695" spans="1:2">
      <c r="A1695" s="14">
        <v>37081</v>
      </c>
      <c r="B1695">
        <v>359.01</v>
      </c>
    </row>
    <row r="1696" spans="1:2">
      <c r="A1696" s="14">
        <v>37082</v>
      </c>
      <c r="B1696">
        <v>358.76</v>
      </c>
    </row>
    <row r="1697" spans="1:2">
      <c r="A1697" s="14">
        <v>37083</v>
      </c>
      <c r="B1697">
        <v>358.48500000000001</v>
      </c>
    </row>
    <row r="1698" spans="1:2">
      <c r="A1698" s="14">
        <v>37084</v>
      </c>
      <c r="B1698">
        <v>358.26100000000002</v>
      </c>
    </row>
    <row r="1699" spans="1:2">
      <c r="A1699" s="14">
        <v>37085</v>
      </c>
      <c r="B1699">
        <v>358.23</v>
      </c>
    </row>
    <row r="1700" spans="1:2">
      <c r="A1700" s="14">
        <v>37088</v>
      </c>
      <c r="B1700">
        <v>358.702</v>
      </c>
    </row>
    <row r="1701" spans="1:2">
      <c r="A1701" s="14">
        <v>37089</v>
      </c>
      <c r="B1701">
        <v>357.95699999999999</v>
      </c>
    </row>
    <row r="1702" spans="1:2">
      <c r="A1702" s="14">
        <v>37090</v>
      </c>
      <c r="B1702">
        <v>357.53500000000003</v>
      </c>
    </row>
    <row r="1703" spans="1:2">
      <c r="A1703" s="14">
        <v>37091</v>
      </c>
      <c r="B1703">
        <v>357.45699999999999</v>
      </c>
    </row>
    <row r="1704" spans="1:2">
      <c r="A1704" s="14">
        <v>37092</v>
      </c>
      <c r="B1704">
        <v>357.91699999999997</v>
      </c>
    </row>
    <row r="1705" spans="1:2">
      <c r="A1705" s="14">
        <v>37095</v>
      </c>
      <c r="B1705">
        <v>359.03300000000002</v>
      </c>
    </row>
    <row r="1706" spans="1:2">
      <c r="A1706" s="14">
        <v>37096</v>
      </c>
      <c r="B1706">
        <v>359.72699999999998</v>
      </c>
    </row>
    <row r="1707" spans="1:2">
      <c r="A1707" s="14">
        <v>37097</v>
      </c>
      <c r="B1707">
        <v>359.78899999999999</v>
      </c>
    </row>
    <row r="1708" spans="1:2">
      <c r="A1708" s="14">
        <v>37098</v>
      </c>
      <c r="B1708">
        <v>360.37700000000001</v>
      </c>
    </row>
    <row r="1709" spans="1:2">
      <c r="A1709" s="14">
        <v>37099</v>
      </c>
      <c r="B1709">
        <v>361.68299999999999</v>
      </c>
    </row>
    <row r="1710" spans="1:2">
      <c r="A1710" s="14">
        <v>37102</v>
      </c>
      <c r="B1710">
        <v>362.62700000000001</v>
      </c>
    </row>
    <row r="1711" spans="1:2">
      <c r="A1711" s="14">
        <v>37103</v>
      </c>
      <c r="B1711">
        <v>363.21800000000002</v>
      </c>
    </row>
    <row r="1712" spans="1:2">
      <c r="A1712" s="14">
        <v>37104</v>
      </c>
      <c r="B1712">
        <v>363.976</v>
      </c>
    </row>
    <row r="1713" spans="1:2">
      <c r="A1713" s="14">
        <v>37105</v>
      </c>
      <c r="B1713">
        <v>364.29300000000001</v>
      </c>
    </row>
    <row r="1714" spans="1:2">
      <c r="A1714" s="14">
        <v>37106</v>
      </c>
      <c r="B1714">
        <v>364.70299999999997</v>
      </c>
    </row>
    <row r="1715" spans="1:2">
      <c r="A1715" s="14">
        <v>37109</v>
      </c>
      <c r="B1715">
        <v>365.58499999999998</v>
      </c>
    </row>
    <row r="1716" spans="1:2">
      <c r="A1716" s="14">
        <v>37110</v>
      </c>
      <c r="B1716">
        <v>366.416</v>
      </c>
    </row>
    <row r="1717" spans="1:2">
      <c r="A1717" s="14">
        <v>37111</v>
      </c>
      <c r="B1717">
        <v>367.19299999999998</v>
      </c>
    </row>
    <row r="1718" spans="1:2">
      <c r="A1718" s="14">
        <v>37112</v>
      </c>
      <c r="B1718">
        <v>366.947</v>
      </c>
    </row>
    <row r="1719" spans="1:2">
      <c r="A1719" s="14">
        <v>37113</v>
      </c>
      <c r="B1719">
        <v>366.67899999999997</v>
      </c>
    </row>
    <row r="1720" spans="1:2">
      <c r="A1720" s="14">
        <v>37116</v>
      </c>
      <c r="B1720">
        <v>366.80399999999997</v>
      </c>
    </row>
    <row r="1721" spans="1:2">
      <c r="A1721" s="14">
        <v>37117</v>
      </c>
      <c r="B1721">
        <v>366.851</v>
      </c>
    </row>
    <row r="1722" spans="1:2">
      <c r="A1722" s="14">
        <v>37118</v>
      </c>
      <c r="B1722">
        <v>366.75200000000001</v>
      </c>
    </row>
    <row r="1723" spans="1:2">
      <c r="A1723" s="14">
        <v>37119</v>
      </c>
      <c r="B1723">
        <v>366.798</v>
      </c>
    </row>
    <row r="1724" spans="1:2">
      <c r="A1724" s="14">
        <v>37120</v>
      </c>
      <c r="B1724">
        <v>366.50299999999999</v>
      </c>
    </row>
    <row r="1725" spans="1:2">
      <c r="A1725" s="14">
        <v>37123</v>
      </c>
      <c r="B1725">
        <v>366.32900000000001</v>
      </c>
    </row>
    <row r="1726" spans="1:2">
      <c r="A1726" s="14">
        <v>37124</v>
      </c>
      <c r="B1726">
        <v>365.822</v>
      </c>
    </row>
    <row r="1727" spans="1:2">
      <c r="A1727" s="14">
        <v>37125</v>
      </c>
      <c r="B1727">
        <v>365.11200000000002</v>
      </c>
    </row>
    <row r="1728" spans="1:2">
      <c r="A1728" s="14">
        <v>37126</v>
      </c>
      <c r="B1728">
        <v>364.90499999999997</v>
      </c>
    </row>
    <row r="1729" spans="1:2">
      <c r="A1729" s="14">
        <v>37127</v>
      </c>
      <c r="B1729">
        <v>364.76499999999999</v>
      </c>
    </row>
    <row r="1730" spans="1:2">
      <c r="A1730" s="14">
        <v>37130</v>
      </c>
      <c r="B1730">
        <v>365.12400000000002</v>
      </c>
    </row>
    <row r="1731" spans="1:2">
      <c r="A1731" s="14">
        <v>37131</v>
      </c>
      <c r="B1731">
        <v>365.733</v>
      </c>
    </row>
    <row r="1732" spans="1:2">
      <c r="A1732" s="14">
        <v>37132</v>
      </c>
      <c r="B1732">
        <v>365.91800000000001</v>
      </c>
    </row>
    <row r="1733" spans="1:2">
      <c r="A1733" s="14">
        <v>37133</v>
      </c>
      <c r="B1733">
        <v>366.084</v>
      </c>
    </row>
    <row r="1734" spans="1:2">
      <c r="A1734" s="14">
        <v>37134</v>
      </c>
      <c r="B1734">
        <v>366.07600000000002</v>
      </c>
    </row>
    <row r="1735" spans="1:2">
      <c r="A1735" s="14">
        <v>37137</v>
      </c>
      <c r="B1735">
        <v>366.28199999999998</v>
      </c>
    </row>
    <row r="1736" spans="1:2">
      <c r="A1736" s="14">
        <v>37138</v>
      </c>
      <c r="B1736">
        <v>366.41899999999998</v>
      </c>
    </row>
    <row r="1737" spans="1:2">
      <c r="A1737" s="14">
        <v>37139</v>
      </c>
      <c r="B1737">
        <v>365.91899999999998</v>
      </c>
    </row>
    <row r="1738" spans="1:2">
      <c r="A1738" s="14">
        <v>37140</v>
      </c>
      <c r="B1738">
        <v>365.39299999999997</v>
      </c>
    </row>
    <row r="1739" spans="1:2">
      <c r="A1739" s="14">
        <v>37141</v>
      </c>
      <c r="B1739">
        <v>364.505</v>
      </c>
    </row>
    <row r="1740" spans="1:2">
      <c r="A1740" s="14">
        <v>37144</v>
      </c>
      <c r="B1740">
        <v>364.43400000000003</v>
      </c>
    </row>
    <row r="1741" spans="1:2">
      <c r="A1741" s="14">
        <v>37148</v>
      </c>
      <c r="B1741">
        <v>354.137</v>
      </c>
    </row>
    <row r="1742" spans="1:2">
      <c r="A1742" s="14">
        <v>37151</v>
      </c>
      <c r="B1742">
        <v>350.197</v>
      </c>
    </row>
    <row r="1743" spans="1:2">
      <c r="A1743" s="14">
        <v>37152</v>
      </c>
      <c r="B1743">
        <v>350.26600000000002</v>
      </c>
    </row>
    <row r="1744" spans="1:2">
      <c r="A1744" s="14">
        <v>37153</v>
      </c>
      <c r="B1744">
        <v>349.98599999999999</v>
      </c>
    </row>
    <row r="1745" spans="1:2">
      <c r="A1745" s="14">
        <v>37154</v>
      </c>
      <c r="B1745">
        <v>348.03</v>
      </c>
    </row>
    <row r="1746" spans="1:2">
      <c r="A1746" s="14">
        <v>37155</v>
      </c>
      <c r="B1746">
        <v>345.77199999999999</v>
      </c>
    </row>
    <row r="1747" spans="1:2">
      <c r="A1747" s="14">
        <v>37158</v>
      </c>
      <c r="B1747">
        <v>346.79700000000003</v>
      </c>
    </row>
    <row r="1748" spans="1:2">
      <c r="A1748" s="14">
        <v>37159</v>
      </c>
      <c r="B1748">
        <v>346.01499999999999</v>
      </c>
    </row>
    <row r="1749" spans="1:2">
      <c r="A1749" s="14">
        <v>37160</v>
      </c>
      <c r="B1749">
        <v>345.55399999999997</v>
      </c>
    </row>
    <row r="1750" spans="1:2">
      <c r="A1750" s="14">
        <v>37161</v>
      </c>
      <c r="B1750">
        <v>344.41</v>
      </c>
    </row>
    <row r="1751" spans="1:2">
      <c r="A1751" s="14">
        <v>37162</v>
      </c>
      <c r="B1751">
        <v>340.59100000000001</v>
      </c>
    </row>
    <row r="1752" spans="1:2">
      <c r="A1752" s="14">
        <v>37164</v>
      </c>
      <c r="B1752">
        <v>340.78699999999998</v>
      </c>
    </row>
    <row r="1753" spans="1:2">
      <c r="A1753" s="14">
        <v>37165</v>
      </c>
      <c r="B1753">
        <v>340.10399999999998</v>
      </c>
    </row>
    <row r="1754" spans="1:2">
      <c r="A1754" s="14">
        <v>37166</v>
      </c>
      <c r="B1754">
        <v>340.35</v>
      </c>
    </row>
    <row r="1755" spans="1:2">
      <c r="A1755" s="14">
        <v>37167</v>
      </c>
      <c r="B1755">
        <v>341.096</v>
      </c>
    </row>
    <row r="1756" spans="1:2">
      <c r="A1756" s="14">
        <v>37168</v>
      </c>
      <c r="B1756">
        <v>341.06599999999997</v>
      </c>
    </row>
    <row r="1757" spans="1:2">
      <c r="A1757" s="14">
        <v>37169</v>
      </c>
      <c r="B1757">
        <v>340.43599999999998</v>
      </c>
    </row>
    <row r="1758" spans="1:2">
      <c r="A1758" s="14">
        <v>37172</v>
      </c>
      <c r="B1758">
        <v>341.60300000000001</v>
      </c>
    </row>
    <row r="1759" spans="1:2">
      <c r="A1759" s="14">
        <v>37173</v>
      </c>
      <c r="B1759">
        <v>341.74099999999999</v>
      </c>
    </row>
    <row r="1760" spans="1:2">
      <c r="A1760" s="14">
        <v>37174</v>
      </c>
      <c r="B1760">
        <v>342.82100000000003</v>
      </c>
    </row>
    <row r="1761" spans="1:2">
      <c r="A1761" s="14">
        <v>37175</v>
      </c>
      <c r="B1761">
        <v>343.40300000000002</v>
      </c>
    </row>
    <row r="1762" spans="1:2">
      <c r="A1762" s="14">
        <v>37176</v>
      </c>
      <c r="B1762">
        <v>344.685</v>
      </c>
    </row>
    <row r="1763" spans="1:2">
      <c r="A1763" s="14">
        <v>37179</v>
      </c>
      <c r="B1763">
        <v>347.15100000000001</v>
      </c>
    </row>
    <row r="1764" spans="1:2">
      <c r="A1764" s="14">
        <v>37180</v>
      </c>
      <c r="B1764">
        <v>347.74700000000001</v>
      </c>
    </row>
    <row r="1765" spans="1:2">
      <c r="A1765" s="14">
        <v>37181</v>
      </c>
      <c r="B1765">
        <v>348.78699999999998</v>
      </c>
    </row>
    <row r="1766" spans="1:2">
      <c r="A1766" s="14">
        <v>37182</v>
      </c>
      <c r="B1766">
        <v>348.976</v>
      </c>
    </row>
    <row r="1767" spans="1:2">
      <c r="A1767" s="14">
        <v>37183</v>
      </c>
      <c r="B1767">
        <v>348.62900000000002</v>
      </c>
    </row>
    <row r="1768" spans="1:2">
      <c r="A1768" s="14">
        <v>37186</v>
      </c>
      <c r="B1768">
        <v>349.03399999999999</v>
      </c>
    </row>
    <row r="1769" spans="1:2">
      <c r="A1769" s="14">
        <v>37187</v>
      </c>
      <c r="B1769">
        <v>349.49599999999998</v>
      </c>
    </row>
    <row r="1770" spans="1:2">
      <c r="A1770" s="14">
        <v>37188</v>
      </c>
      <c r="B1770">
        <v>349.71</v>
      </c>
    </row>
    <row r="1771" spans="1:2">
      <c r="A1771" s="14">
        <v>37189</v>
      </c>
      <c r="B1771">
        <v>350.327</v>
      </c>
    </row>
    <row r="1772" spans="1:2">
      <c r="A1772" s="14">
        <v>37190</v>
      </c>
      <c r="B1772">
        <v>350.637</v>
      </c>
    </row>
    <row r="1773" spans="1:2">
      <c r="A1773" s="14">
        <v>37193</v>
      </c>
      <c r="B1773">
        <v>351.54500000000002</v>
      </c>
    </row>
    <row r="1774" spans="1:2">
      <c r="A1774" s="14">
        <v>37194</v>
      </c>
      <c r="B1774">
        <v>351.334</v>
      </c>
    </row>
    <row r="1775" spans="1:2">
      <c r="A1775" s="14">
        <v>37195</v>
      </c>
      <c r="B1775">
        <v>351.69299999999998</v>
      </c>
    </row>
    <row r="1776" spans="1:2">
      <c r="A1776" s="14">
        <v>37196</v>
      </c>
      <c r="B1776">
        <v>351.81200000000001</v>
      </c>
    </row>
    <row r="1777" spans="1:2">
      <c r="A1777" s="14">
        <v>37197</v>
      </c>
      <c r="B1777">
        <v>352.05700000000002</v>
      </c>
    </row>
    <row r="1778" spans="1:2">
      <c r="A1778" s="14">
        <v>37200</v>
      </c>
      <c r="B1778">
        <v>352.88400000000001</v>
      </c>
    </row>
    <row r="1779" spans="1:2">
      <c r="A1779" s="14">
        <v>37201</v>
      </c>
      <c r="B1779">
        <v>352.84</v>
      </c>
    </row>
    <row r="1780" spans="1:2">
      <c r="A1780" s="14">
        <v>37202</v>
      </c>
      <c r="B1780">
        <v>353.649</v>
      </c>
    </row>
    <row r="1781" spans="1:2">
      <c r="A1781" s="14">
        <v>37203</v>
      </c>
      <c r="B1781">
        <v>354.88400000000001</v>
      </c>
    </row>
    <row r="1782" spans="1:2">
      <c r="A1782" s="14">
        <v>37204</v>
      </c>
      <c r="B1782">
        <v>355.47199999999998</v>
      </c>
    </row>
    <row r="1783" spans="1:2">
      <c r="A1783" s="14">
        <v>37207</v>
      </c>
      <c r="B1783">
        <v>355.77100000000002</v>
      </c>
    </row>
    <row r="1784" spans="1:2">
      <c r="A1784" s="14">
        <v>37208</v>
      </c>
      <c r="B1784">
        <v>355.94600000000003</v>
      </c>
    </row>
    <row r="1785" spans="1:2">
      <c r="A1785" s="14">
        <v>37209</v>
      </c>
      <c r="B1785">
        <v>356.73</v>
      </c>
    </row>
    <row r="1786" spans="1:2">
      <c r="A1786" s="14">
        <v>37210</v>
      </c>
      <c r="B1786">
        <v>358.51</v>
      </c>
    </row>
    <row r="1787" spans="1:2">
      <c r="A1787" s="14">
        <v>37211</v>
      </c>
      <c r="B1787">
        <v>359.83100000000002</v>
      </c>
    </row>
    <row r="1788" spans="1:2">
      <c r="A1788" s="14">
        <v>37214</v>
      </c>
      <c r="B1788">
        <v>360.91699999999997</v>
      </c>
    </row>
    <row r="1789" spans="1:2">
      <c r="A1789" s="14">
        <v>37215</v>
      </c>
      <c r="B1789">
        <v>361.54500000000002</v>
      </c>
    </row>
    <row r="1790" spans="1:2">
      <c r="A1790" s="14">
        <v>37216</v>
      </c>
      <c r="B1790">
        <v>361.88200000000001</v>
      </c>
    </row>
    <row r="1791" spans="1:2">
      <c r="A1791" s="14">
        <v>37217</v>
      </c>
      <c r="B1791">
        <v>361.98399999999998</v>
      </c>
    </row>
    <row r="1792" spans="1:2">
      <c r="A1792" s="14">
        <v>37218</v>
      </c>
      <c r="B1792">
        <v>362.22800000000001</v>
      </c>
    </row>
    <row r="1793" spans="1:2">
      <c r="A1793" s="14">
        <v>37221</v>
      </c>
      <c r="B1793">
        <v>362.27300000000002</v>
      </c>
    </row>
    <row r="1794" spans="1:2">
      <c r="A1794" s="14">
        <v>37222</v>
      </c>
      <c r="B1794">
        <v>363.26100000000002</v>
      </c>
    </row>
    <row r="1795" spans="1:2">
      <c r="A1795" s="14">
        <v>37223</v>
      </c>
      <c r="B1795">
        <v>364.20299999999997</v>
      </c>
    </row>
    <row r="1796" spans="1:2">
      <c r="A1796" s="14">
        <v>37224</v>
      </c>
      <c r="B1796">
        <v>364.23200000000003</v>
      </c>
    </row>
    <row r="1797" spans="1:2">
      <c r="A1797" s="14">
        <v>37225</v>
      </c>
      <c r="B1797">
        <v>364.053</v>
      </c>
    </row>
    <row r="1798" spans="1:2">
      <c r="A1798" s="14">
        <v>37228</v>
      </c>
      <c r="B1798">
        <v>364.13400000000001</v>
      </c>
    </row>
    <row r="1799" spans="1:2">
      <c r="A1799" s="14">
        <v>37229</v>
      </c>
      <c r="B1799">
        <v>363.91699999999997</v>
      </c>
    </row>
    <row r="1800" spans="1:2">
      <c r="A1800" s="14">
        <v>37230</v>
      </c>
      <c r="B1800">
        <v>363.58499999999998</v>
      </c>
    </row>
    <row r="1801" spans="1:2">
      <c r="A1801" s="14">
        <v>37231</v>
      </c>
      <c r="B1801">
        <v>363.47</v>
      </c>
    </row>
    <row r="1802" spans="1:2">
      <c r="A1802" s="14">
        <v>37232</v>
      </c>
      <c r="B1802">
        <v>363.52100000000002</v>
      </c>
    </row>
    <row r="1803" spans="1:2">
      <c r="A1803" s="14">
        <v>37235</v>
      </c>
      <c r="B1803">
        <v>362.44099999999997</v>
      </c>
    </row>
    <row r="1804" spans="1:2">
      <c r="A1804" s="14">
        <v>37236</v>
      </c>
      <c r="B1804">
        <v>361.98899999999998</v>
      </c>
    </row>
    <row r="1805" spans="1:2">
      <c r="A1805" s="14">
        <v>37237</v>
      </c>
      <c r="B1805">
        <v>361.25700000000001</v>
      </c>
    </row>
    <row r="1806" spans="1:2">
      <c r="A1806" s="14">
        <v>37238</v>
      </c>
      <c r="B1806">
        <v>360.80399999999997</v>
      </c>
    </row>
    <row r="1807" spans="1:2">
      <c r="A1807" s="14">
        <v>37239</v>
      </c>
      <c r="B1807">
        <v>359.49700000000001</v>
      </c>
    </row>
    <row r="1808" spans="1:2">
      <c r="A1808" s="14">
        <v>37242</v>
      </c>
      <c r="B1808">
        <v>359.24599999999998</v>
      </c>
    </row>
    <row r="1809" spans="1:2">
      <c r="A1809" s="14">
        <v>37243</v>
      </c>
      <c r="B1809">
        <v>359.89299999999997</v>
      </c>
    </row>
    <row r="1810" spans="1:2">
      <c r="A1810" s="14">
        <v>37244</v>
      </c>
      <c r="B1810">
        <v>359.77300000000002</v>
      </c>
    </row>
    <row r="1811" spans="1:2">
      <c r="A1811" s="14">
        <v>37245</v>
      </c>
      <c r="B1811">
        <v>360.06400000000002</v>
      </c>
    </row>
    <row r="1812" spans="1:2">
      <c r="A1812" s="14">
        <v>37246</v>
      </c>
      <c r="B1812">
        <v>360.51600000000002</v>
      </c>
    </row>
    <row r="1813" spans="1:2">
      <c r="A1813" s="14">
        <v>37249</v>
      </c>
      <c r="B1813">
        <v>360.62099999999998</v>
      </c>
    </row>
    <row r="1814" spans="1:2">
      <c r="A1814" s="14">
        <v>37251</v>
      </c>
      <c r="B1814">
        <v>360.55399999999997</v>
      </c>
    </row>
    <row r="1815" spans="1:2">
      <c r="A1815" s="14">
        <v>37252</v>
      </c>
      <c r="B1815">
        <v>360.96899999999999</v>
      </c>
    </row>
    <row r="1816" spans="1:2">
      <c r="A1816" s="14">
        <v>37253</v>
      </c>
      <c r="B1816">
        <v>360.97399999999999</v>
      </c>
    </row>
    <row r="1817" spans="1:2">
      <c r="A1817" s="14">
        <v>37256</v>
      </c>
      <c r="B1817">
        <v>361.19200000000001</v>
      </c>
    </row>
    <row r="1818" spans="1:2">
      <c r="A1818" s="14">
        <v>37258</v>
      </c>
      <c r="B1818">
        <v>361.14800000000002</v>
      </c>
    </row>
    <row r="1819" spans="1:2">
      <c r="A1819" s="14">
        <v>37259</v>
      </c>
      <c r="B1819">
        <v>363.30200000000002</v>
      </c>
    </row>
    <row r="1820" spans="1:2">
      <c r="A1820" s="14">
        <v>37260</v>
      </c>
      <c r="B1820">
        <v>364.30900000000003</v>
      </c>
    </row>
    <row r="1821" spans="1:2">
      <c r="A1821" s="14">
        <v>37263</v>
      </c>
      <c r="B1821">
        <v>365.26400000000001</v>
      </c>
    </row>
    <row r="1822" spans="1:2">
      <c r="A1822" s="14">
        <v>37264</v>
      </c>
      <c r="B1822">
        <v>365.52699999999999</v>
      </c>
    </row>
    <row r="1823" spans="1:2">
      <c r="A1823" s="14">
        <v>37265</v>
      </c>
      <c r="B1823">
        <v>366.07299999999998</v>
      </c>
    </row>
    <row r="1824" spans="1:2">
      <c r="A1824" s="14">
        <v>37266</v>
      </c>
      <c r="B1824">
        <v>367.05200000000002</v>
      </c>
    </row>
    <row r="1825" spans="1:2">
      <c r="A1825" s="14">
        <v>37267</v>
      </c>
      <c r="B1825">
        <v>367.33</v>
      </c>
    </row>
    <row r="1826" spans="1:2">
      <c r="A1826" s="14">
        <v>37270</v>
      </c>
      <c r="B1826">
        <v>367.697</v>
      </c>
    </row>
    <row r="1827" spans="1:2">
      <c r="A1827" s="14">
        <v>37271</v>
      </c>
      <c r="B1827">
        <v>366.48</v>
      </c>
    </row>
    <row r="1828" spans="1:2">
      <c r="A1828" s="14">
        <v>37272</v>
      </c>
      <c r="B1828">
        <v>365.726</v>
      </c>
    </row>
    <row r="1829" spans="1:2">
      <c r="A1829" s="14">
        <v>37273</v>
      </c>
      <c r="B1829">
        <v>364.98700000000002</v>
      </c>
    </row>
    <row r="1830" spans="1:2">
      <c r="A1830" s="14">
        <v>37274</v>
      </c>
      <c r="B1830">
        <v>364.86399999999998</v>
      </c>
    </row>
    <row r="1831" spans="1:2">
      <c r="A1831" s="14">
        <v>37277</v>
      </c>
      <c r="B1831">
        <v>365.15699999999998</v>
      </c>
    </row>
    <row r="1832" spans="1:2">
      <c r="A1832" s="14">
        <v>37278</v>
      </c>
      <c r="B1832">
        <v>365.14600000000002</v>
      </c>
    </row>
    <row r="1833" spans="1:2">
      <c r="A1833" s="14">
        <v>37279</v>
      </c>
      <c r="B1833">
        <v>364.95100000000002</v>
      </c>
    </row>
    <row r="1834" spans="1:2">
      <c r="A1834" s="14">
        <v>37280</v>
      </c>
      <c r="B1834">
        <v>364.94200000000001</v>
      </c>
    </row>
    <row r="1835" spans="1:2">
      <c r="A1835" s="14">
        <v>37281</v>
      </c>
      <c r="B1835">
        <v>365.62700000000001</v>
      </c>
    </row>
    <row r="1836" spans="1:2">
      <c r="A1836" s="14">
        <v>37284</v>
      </c>
      <c r="B1836">
        <v>365.90600000000001</v>
      </c>
    </row>
    <row r="1837" spans="1:2">
      <c r="A1837" s="14">
        <v>37285</v>
      </c>
      <c r="B1837">
        <v>365.18099999999998</v>
      </c>
    </row>
    <row r="1838" spans="1:2">
      <c r="A1838" s="14">
        <v>37286</v>
      </c>
      <c r="B1838">
        <v>364.42099999999999</v>
      </c>
    </row>
    <row r="1839" spans="1:2">
      <c r="A1839" s="14">
        <v>37287</v>
      </c>
      <c r="B1839">
        <v>363.18799999999999</v>
      </c>
    </row>
    <row r="1840" spans="1:2">
      <c r="A1840" s="14">
        <v>37288</v>
      </c>
      <c r="B1840">
        <v>363.339</v>
      </c>
    </row>
    <row r="1841" spans="1:2">
      <c r="A1841" s="14">
        <v>37291</v>
      </c>
      <c r="B1841">
        <v>363.24700000000001</v>
      </c>
    </row>
    <row r="1842" spans="1:2">
      <c r="A1842" s="14">
        <v>37292</v>
      </c>
      <c r="B1842">
        <v>362.66300000000001</v>
      </c>
    </row>
    <row r="1843" spans="1:2">
      <c r="A1843" s="14">
        <v>37293</v>
      </c>
      <c r="B1843">
        <v>361.62299999999999</v>
      </c>
    </row>
    <row r="1844" spans="1:2">
      <c r="A1844" s="14">
        <v>37294</v>
      </c>
      <c r="B1844">
        <v>361.48700000000002</v>
      </c>
    </row>
    <row r="1845" spans="1:2">
      <c r="A1845" s="14">
        <v>37295</v>
      </c>
      <c r="B1845">
        <v>361.649</v>
      </c>
    </row>
    <row r="1846" spans="1:2">
      <c r="A1846" s="14">
        <v>37298</v>
      </c>
      <c r="B1846">
        <v>361.44499999999999</v>
      </c>
    </row>
    <row r="1847" spans="1:2">
      <c r="A1847" s="14">
        <v>37299</v>
      </c>
      <c r="B1847">
        <v>361.19299999999998</v>
      </c>
    </row>
    <row r="1848" spans="1:2">
      <c r="A1848" s="14">
        <v>37300</v>
      </c>
      <c r="B1848">
        <v>361.30099999999999</v>
      </c>
    </row>
    <row r="1849" spans="1:2">
      <c r="A1849" s="14">
        <v>37301</v>
      </c>
      <c r="B1849">
        <v>360.51900000000001</v>
      </c>
    </row>
    <row r="1850" spans="1:2">
      <c r="A1850" s="14">
        <v>37302</v>
      </c>
      <c r="B1850">
        <v>360.65699999999998</v>
      </c>
    </row>
    <row r="1851" spans="1:2">
      <c r="A1851" s="14">
        <v>37305</v>
      </c>
      <c r="B1851">
        <v>360.93799999999999</v>
      </c>
    </row>
    <row r="1852" spans="1:2">
      <c r="A1852" s="14">
        <v>37306</v>
      </c>
      <c r="B1852">
        <v>360.59899999999999</v>
      </c>
    </row>
    <row r="1853" spans="1:2">
      <c r="A1853" s="14">
        <v>37307</v>
      </c>
      <c r="B1853">
        <v>359.38600000000002</v>
      </c>
    </row>
    <row r="1854" spans="1:2">
      <c r="A1854" s="14">
        <v>37308</v>
      </c>
      <c r="B1854">
        <v>359.334</v>
      </c>
    </row>
    <row r="1855" spans="1:2">
      <c r="A1855" s="14">
        <v>37309</v>
      </c>
      <c r="B1855">
        <v>358.62299999999999</v>
      </c>
    </row>
    <row r="1856" spans="1:2">
      <c r="A1856" s="14">
        <v>37312</v>
      </c>
      <c r="B1856">
        <v>357.86099999999999</v>
      </c>
    </row>
    <row r="1857" spans="1:2">
      <c r="A1857" s="14">
        <v>37313</v>
      </c>
      <c r="B1857">
        <v>357.66</v>
      </c>
    </row>
    <row r="1858" spans="1:2">
      <c r="A1858" s="14">
        <v>37314</v>
      </c>
      <c r="B1858">
        <v>358.24</v>
      </c>
    </row>
    <row r="1859" spans="1:2">
      <c r="A1859" s="14">
        <v>37315</v>
      </c>
      <c r="B1859">
        <v>358.40199999999999</v>
      </c>
    </row>
    <row r="1860" spans="1:2">
      <c r="A1860" s="14">
        <v>37316</v>
      </c>
      <c r="B1860">
        <v>359.32499999999999</v>
      </c>
    </row>
    <row r="1861" spans="1:2">
      <c r="A1861" s="14">
        <v>37319</v>
      </c>
      <c r="B1861">
        <v>360.536</v>
      </c>
    </row>
    <row r="1862" spans="1:2">
      <c r="A1862" s="14">
        <v>37320</v>
      </c>
      <c r="B1862">
        <v>361.64600000000002</v>
      </c>
    </row>
    <row r="1863" spans="1:2">
      <c r="A1863" s="14">
        <v>37321</v>
      </c>
      <c r="B1863">
        <v>362.20600000000002</v>
      </c>
    </row>
    <row r="1864" spans="1:2">
      <c r="A1864" s="14">
        <v>37322</v>
      </c>
      <c r="B1864">
        <v>363.613</v>
      </c>
    </row>
    <row r="1865" spans="1:2">
      <c r="A1865" s="14">
        <v>37323</v>
      </c>
      <c r="B1865">
        <v>364.53</v>
      </c>
    </row>
    <row r="1866" spans="1:2">
      <c r="A1866" s="14">
        <v>37326</v>
      </c>
      <c r="B1866">
        <v>365.26100000000002</v>
      </c>
    </row>
    <row r="1867" spans="1:2">
      <c r="A1867" s="14">
        <v>37327</v>
      </c>
      <c r="B1867">
        <v>365.67599999999999</v>
      </c>
    </row>
    <row r="1868" spans="1:2">
      <c r="A1868" s="14">
        <v>37328</v>
      </c>
      <c r="B1868">
        <v>366.08</v>
      </c>
    </row>
    <row r="1869" spans="1:2">
      <c r="A1869" s="14">
        <v>37329</v>
      </c>
      <c r="B1869">
        <v>366.22500000000002</v>
      </c>
    </row>
    <row r="1870" spans="1:2">
      <c r="A1870" s="14">
        <v>37330</v>
      </c>
      <c r="B1870">
        <v>366.46499999999997</v>
      </c>
    </row>
    <row r="1871" spans="1:2">
      <c r="A1871" s="14">
        <v>37333</v>
      </c>
      <c r="B1871">
        <v>367.029</v>
      </c>
    </row>
    <row r="1872" spans="1:2">
      <c r="A1872" s="14">
        <v>37334</v>
      </c>
      <c r="B1872">
        <v>367.17200000000003</v>
      </c>
    </row>
    <row r="1873" spans="1:2">
      <c r="A1873" s="14">
        <v>37335</v>
      </c>
      <c r="B1873">
        <v>367.428</v>
      </c>
    </row>
    <row r="1874" spans="1:2">
      <c r="A1874" s="14">
        <v>37336</v>
      </c>
      <c r="B1874">
        <v>367.15699999999998</v>
      </c>
    </row>
    <row r="1875" spans="1:2">
      <c r="A1875" s="14">
        <v>37337</v>
      </c>
      <c r="B1875">
        <v>367.09899999999999</v>
      </c>
    </row>
    <row r="1876" spans="1:2">
      <c r="A1876" s="14">
        <v>37340</v>
      </c>
      <c r="B1876">
        <v>367.43</v>
      </c>
    </row>
    <row r="1877" spans="1:2">
      <c r="A1877" s="14">
        <v>37341</v>
      </c>
      <c r="B1877">
        <v>367.36200000000002</v>
      </c>
    </row>
    <row r="1878" spans="1:2">
      <c r="A1878" s="14">
        <v>37342</v>
      </c>
      <c r="B1878">
        <v>367.57299999999998</v>
      </c>
    </row>
    <row r="1879" spans="1:2">
      <c r="A1879" s="14">
        <v>37343</v>
      </c>
      <c r="B1879">
        <v>367.16300000000001</v>
      </c>
    </row>
    <row r="1880" spans="1:2">
      <c r="A1880" s="14">
        <v>37346</v>
      </c>
      <c r="B1880">
        <v>367.44499999999999</v>
      </c>
    </row>
    <row r="1881" spans="1:2">
      <c r="A1881" s="14">
        <v>37347</v>
      </c>
      <c r="B1881">
        <v>367.27100000000002</v>
      </c>
    </row>
    <row r="1882" spans="1:2">
      <c r="A1882" s="14">
        <v>37348</v>
      </c>
      <c r="B1882">
        <v>367.44200000000001</v>
      </c>
    </row>
    <row r="1883" spans="1:2">
      <c r="A1883" s="14">
        <v>37349</v>
      </c>
      <c r="B1883">
        <v>367.48</v>
      </c>
    </row>
    <row r="1884" spans="1:2">
      <c r="A1884" s="14">
        <v>37350</v>
      </c>
      <c r="B1884">
        <v>367.428</v>
      </c>
    </row>
    <row r="1885" spans="1:2">
      <c r="A1885" s="14">
        <v>37351</v>
      </c>
      <c r="B1885">
        <v>367.80500000000001</v>
      </c>
    </row>
    <row r="1886" spans="1:2">
      <c r="A1886" s="14">
        <v>37354</v>
      </c>
      <c r="B1886">
        <v>368.46100000000001</v>
      </c>
    </row>
    <row r="1887" spans="1:2">
      <c r="A1887" s="14">
        <v>37355</v>
      </c>
      <c r="B1887">
        <v>368.90800000000002</v>
      </c>
    </row>
    <row r="1888" spans="1:2">
      <c r="A1888" s="14">
        <v>37356</v>
      </c>
      <c r="B1888">
        <v>369.85500000000002</v>
      </c>
    </row>
    <row r="1889" spans="1:2">
      <c r="A1889" s="14">
        <v>37357</v>
      </c>
      <c r="B1889">
        <v>370.08600000000001</v>
      </c>
    </row>
    <row r="1890" spans="1:2">
      <c r="A1890" s="14">
        <v>37358</v>
      </c>
      <c r="B1890">
        <v>369.59899999999999</v>
      </c>
    </row>
    <row r="1891" spans="1:2">
      <c r="A1891" s="14">
        <v>37361</v>
      </c>
      <c r="B1891">
        <v>369.96100000000001</v>
      </c>
    </row>
    <row r="1892" spans="1:2">
      <c r="A1892" s="14">
        <v>37362</v>
      </c>
      <c r="B1892">
        <v>370.37900000000002</v>
      </c>
    </row>
    <row r="1893" spans="1:2">
      <c r="A1893" s="14">
        <v>37363</v>
      </c>
      <c r="B1893">
        <v>371.46600000000001</v>
      </c>
    </row>
    <row r="1894" spans="1:2">
      <c r="A1894" s="14">
        <v>37364</v>
      </c>
      <c r="B1894">
        <v>371.97399999999999</v>
      </c>
    </row>
    <row r="1895" spans="1:2">
      <c r="A1895" s="14">
        <v>37365</v>
      </c>
      <c r="B1895">
        <v>372.04700000000003</v>
      </c>
    </row>
    <row r="1896" spans="1:2">
      <c r="A1896" s="14">
        <v>37368</v>
      </c>
      <c r="B1896">
        <v>372.16899999999998</v>
      </c>
    </row>
    <row r="1897" spans="1:2">
      <c r="A1897" s="14">
        <v>37369</v>
      </c>
      <c r="B1897">
        <v>372.10599999999999</v>
      </c>
    </row>
    <row r="1898" spans="1:2">
      <c r="A1898" s="14">
        <v>37370</v>
      </c>
      <c r="B1898">
        <v>372.92700000000002</v>
      </c>
    </row>
    <row r="1899" spans="1:2">
      <c r="A1899" s="14">
        <v>37371</v>
      </c>
      <c r="B1899">
        <v>372.86599999999999</v>
      </c>
    </row>
    <row r="1900" spans="1:2">
      <c r="A1900" s="14">
        <v>37372</v>
      </c>
      <c r="B1900">
        <v>372.76900000000001</v>
      </c>
    </row>
    <row r="1901" spans="1:2">
      <c r="A1901" s="14">
        <v>37375</v>
      </c>
      <c r="B1901">
        <v>373.22699999999998</v>
      </c>
    </row>
    <row r="1902" spans="1:2">
      <c r="A1902" s="14">
        <v>37376</v>
      </c>
      <c r="B1902">
        <v>373.33800000000002</v>
      </c>
    </row>
    <row r="1903" spans="1:2">
      <c r="A1903" s="14">
        <v>37377</v>
      </c>
      <c r="B1903">
        <v>373.399</v>
      </c>
    </row>
    <row r="1904" spans="1:2">
      <c r="A1904" s="14">
        <v>37378</v>
      </c>
      <c r="B1904">
        <v>372.83600000000001</v>
      </c>
    </row>
    <row r="1905" spans="1:2">
      <c r="A1905" s="14">
        <v>37379</v>
      </c>
      <c r="B1905">
        <v>372.88099999999997</v>
      </c>
    </row>
    <row r="1906" spans="1:2">
      <c r="A1906" s="14">
        <v>37382</v>
      </c>
      <c r="B1906">
        <v>372.41</v>
      </c>
    </row>
    <row r="1907" spans="1:2">
      <c r="A1907" s="14">
        <v>37383</v>
      </c>
      <c r="B1907">
        <v>371.79599999999999</v>
      </c>
    </row>
    <row r="1908" spans="1:2">
      <c r="A1908" s="14">
        <v>37384</v>
      </c>
      <c r="B1908">
        <v>371.726</v>
      </c>
    </row>
    <row r="1909" spans="1:2">
      <c r="A1909" s="14">
        <v>37385</v>
      </c>
      <c r="B1909">
        <v>372.27199999999999</v>
      </c>
    </row>
    <row r="1910" spans="1:2">
      <c r="A1910" s="14">
        <v>37386</v>
      </c>
      <c r="B1910">
        <v>372.35</v>
      </c>
    </row>
    <row r="1911" spans="1:2">
      <c r="A1911" s="14">
        <v>37389</v>
      </c>
      <c r="B1911">
        <v>371.28399999999999</v>
      </c>
    </row>
    <row r="1912" spans="1:2">
      <c r="A1912" s="14">
        <v>37390</v>
      </c>
      <c r="B1912">
        <v>370.91199999999998</v>
      </c>
    </row>
    <row r="1913" spans="1:2">
      <c r="A1913" s="14">
        <v>37391</v>
      </c>
      <c r="B1913">
        <v>370.33499999999998</v>
      </c>
    </row>
    <row r="1914" spans="1:2">
      <c r="A1914" s="14">
        <v>37392</v>
      </c>
      <c r="B1914">
        <v>369.58499999999998</v>
      </c>
    </row>
    <row r="1915" spans="1:2">
      <c r="A1915" s="14">
        <v>37393</v>
      </c>
      <c r="B1915">
        <v>369.209</v>
      </c>
    </row>
    <row r="1916" spans="1:2">
      <c r="A1916" s="14">
        <v>37396</v>
      </c>
      <c r="B1916">
        <v>369.38200000000001</v>
      </c>
    </row>
    <row r="1917" spans="1:2">
      <c r="A1917" s="14">
        <v>37397</v>
      </c>
      <c r="B1917">
        <v>369.79399999999998</v>
      </c>
    </row>
    <row r="1918" spans="1:2">
      <c r="A1918" s="14">
        <v>37398</v>
      </c>
      <c r="B1918">
        <v>369.88</v>
      </c>
    </row>
    <row r="1919" spans="1:2">
      <c r="A1919" s="14">
        <v>37399</v>
      </c>
      <c r="B1919">
        <v>370.197</v>
      </c>
    </row>
    <row r="1920" spans="1:2">
      <c r="A1920" s="14">
        <v>37400</v>
      </c>
      <c r="B1920">
        <v>370.411</v>
      </c>
    </row>
    <row r="1921" spans="1:2">
      <c r="A1921" s="14">
        <v>37403</v>
      </c>
      <c r="B1921">
        <v>370.70400000000001</v>
      </c>
    </row>
    <row r="1922" spans="1:2">
      <c r="A1922" s="14">
        <v>37404</v>
      </c>
      <c r="B1922">
        <v>370.65699999999998</v>
      </c>
    </row>
    <row r="1923" spans="1:2">
      <c r="A1923" s="14">
        <v>37405</v>
      </c>
      <c r="B1923">
        <v>370.74900000000002</v>
      </c>
    </row>
    <row r="1924" spans="1:2">
      <c r="A1924" s="14">
        <v>37406</v>
      </c>
      <c r="B1924">
        <v>370.61200000000002</v>
      </c>
    </row>
    <row r="1925" spans="1:2">
      <c r="A1925" s="14">
        <v>37407</v>
      </c>
      <c r="B1925">
        <v>370.483</v>
      </c>
    </row>
    <row r="1926" spans="1:2">
      <c r="A1926" s="14">
        <v>37410</v>
      </c>
      <c r="B1926">
        <v>370.5</v>
      </c>
    </row>
    <row r="1927" spans="1:2">
      <c r="A1927" s="14">
        <v>37411</v>
      </c>
      <c r="B1927">
        <v>369.9</v>
      </c>
    </row>
    <row r="1928" spans="1:2">
      <c r="A1928" s="14">
        <v>37412</v>
      </c>
      <c r="B1928">
        <v>370.39800000000002</v>
      </c>
    </row>
    <row r="1929" spans="1:2">
      <c r="A1929" s="14">
        <v>37413</v>
      </c>
      <c r="B1929">
        <v>370.05700000000002</v>
      </c>
    </row>
    <row r="1930" spans="1:2">
      <c r="A1930" s="14">
        <v>37414</v>
      </c>
      <c r="B1930">
        <v>367.99400000000003</v>
      </c>
    </row>
    <row r="1931" spans="1:2">
      <c r="A1931" s="14">
        <v>37417</v>
      </c>
      <c r="B1931">
        <v>367.40100000000001</v>
      </c>
    </row>
    <row r="1932" spans="1:2">
      <c r="A1932" s="14">
        <v>37418</v>
      </c>
      <c r="B1932">
        <v>366.78899999999999</v>
      </c>
    </row>
    <row r="1933" spans="1:2">
      <c r="A1933" s="14">
        <v>37419</v>
      </c>
      <c r="B1933">
        <v>365.38</v>
      </c>
    </row>
    <row r="1934" spans="1:2">
      <c r="A1934" s="14">
        <v>37420</v>
      </c>
      <c r="B1934">
        <v>365.24200000000002</v>
      </c>
    </row>
    <row r="1935" spans="1:2">
      <c r="A1935" s="14">
        <v>37421</v>
      </c>
      <c r="B1935">
        <v>364.18400000000003</v>
      </c>
    </row>
    <row r="1936" spans="1:2">
      <c r="A1936" s="14">
        <v>37424</v>
      </c>
      <c r="B1936">
        <v>363.98500000000001</v>
      </c>
    </row>
    <row r="1937" spans="1:2">
      <c r="A1937" s="14">
        <v>37425</v>
      </c>
      <c r="B1937">
        <v>364.40100000000001</v>
      </c>
    </row>
    <row r="1938" spans="1:2">
      <c r="A1938" s="14">
        <v>37426</v>
      </c>
      <c r="B1938">
        <v>364.48500000000001</v>
      </c>
    </row>
    <row r="1939" spans="1:2">
      <c r="A1939" s="14">
        <v>37427</v>
      </c>
      <c r="B1939">
        <v>363.12900000000002</v>
      </c>
    </row>
    <row r="1940" spans="1:2">
      <c r="A1940" s="14">
        <v>37428</v>
      </c>
      <c r="B1940">
        <v>361.45499999999998</v>
      </c>
    </row>
    <row r="1941" spans="1:2">
      <c r="A1941" s="14">
        <v>37431</v>
      </c>
      <c r="B1941">
        <v>359.80700000000002</v>
      </c>
    </row>
    <row r="1942" spans="1:2">
      <c r="A1942" s="14">
        <v>37432</v>
      </c>
      <c r="B1942">
        <v>358.57900000000001</v>
      </c>
    </row>
    <row r="1943" spans="1:2">
      <c r="A1943" s="14">
        <v>37433</v>
      </c>
      <c r="B1943">
        <v>343.959</v>
      </c>
    </row>
    <row r="1944" spans="1:2">
      <c r="A1944" s="14">
        <v>37434</v>
      </c>
      <c r="B1944">
        <v>342.44099999999997</v>
      </c>
    </row>
    <row r="1945" spans="1:2">
      <c r="A1945" s="14">
        <v>37435</v>
      </c>
      <c r="B1945">
        <v>341.69200000000001</v>
      </c>
    </row>
    <row r="1946" spans="1:2">
      <c r="A1946" s="14">
        <v>37437</v>
      </c>
      <c r="B1946">
        <v>341.81200000000001</v>
      </c>
    </row>
    <row r="1947" spans="1:2">
      <c r="A1947" s="14">
        <v>37438</v>
      </c>
      <c r="B1947">
        <v>342.21899999999999</v>
      </c>
    </row>
    <row r="1948" spans="1:2">
      <c r="A1948" s="14">
        <v>37439</v>
      </c>
      <c r="B1948">
        <v>339.67899999999997</v>
      </c>
    </row>
    <row r="1949" spans="1:2">
      <c r="A1949" s="14">
        <v>37440</v>
      </c>
      <c r="B1949">
        <v>338.63600000000002</v>
      </c>
    </row>
    <row r="1950" spans="1:2">
      <c r="A1950" s="14">
        <v>37441</v>
      </c>
      <c r="B1950">
        <v>338.745</v>
      </c>
    </row>
    <row r="1951" spans="1:2">
      <c r="A1951" s="14">
        <v>37442</v>
      </c>
      <c r="B1951">
        <v>337.95400000000001</v>
      </c>
    </row>
    <row r="1952" spans="1:2">
      <c r="A1952" s="14">
        <v>37445</v>
      </c>
      <c r="B1952">
        <v>339.255</v>
      </c>
    </row>
    <row r="1953" spans="1:2">
      <c r="A1953" s="14">
        <v>37446</v>
      </c>
      <c r="B1953">
        <v>341.25900000000001</v>
      </c>
    </row>
    <row r="1954" spans="1:2">
      <c r="A1954" s="14">
        <v>37447</v>
      </c>
      <c r="B1954">
        <v>341.27499999999998</v>
      </c>
    </row>
    <row r="1955" spans="1:2">
      <c r="A1955" s="14">
        <v>37448</v>
      </c>
      <c r="B1955">
        <v>338.47500000000002</v>
      </c>
    </row>
    <row r="1956" spans="1:2">
      <c r="A1956" s="14">
        <v>37449</v>
      </c>
      <c r="B1956">
        <v>339.02</v>
      </c>
    </row>
    <row r="1957" spans="1:2">
      <c r="A1957" s="14">
        <v>37452</v>
      </c>
      <c r="B1957">
        <v>339.07</v>
      </c>
    </row>
    <row r="1958" spans="1:2">
      <c r="A1958" s="14">
        <v>37453</v>
      </c>
      <c r="B1958">
        <v>338.90100000000001</v>
      </c>
    </row>
    <row r="1959" spans="1:2">
      <c r="A1959" s="14">
        <v>37454</v>
      </c>
      <c r="B1959">
        <v>339.29199999999997</v>
      </c>
    </row>
    <row r="1960" spans="1:2">
      <c r="A1960" s="14">
        <v>37455</v>
      </c>
      <c r="B1960">
        <v>338.93099999999998</v>
      </c>
    </row>
    <row r="1961" spans="1:2">
      <c r="A1961" s="14">
        <v>37456</v>
      </c>
      <c r="B1961">
        <v>337.84699999999998</v>
      </c>
    </row>
    <row r="1962" spans="1:2">
      <c r="A1962" s="14">
        <v>37459</v>
      </c>
      <c r="B1962">
        <v>336.22399999999999</v>
      </c>
    </row>
    <row r="1963" spans="1:2">
      <c r="A1963" s="14">
        <v>37460</v>
      </c>
      <c r="B1963">
        <v>333.10399999999998</v>
      </c>
    </row>
    <row r="1964" spans="1:2">
      <c r="A1964" s="14">
        <v>37461</v>
      </c>
      <c r="B1964">
        <v>330.202</v>
      </c>
    </row>
    <row r="1965" spans="1:2">
      <c r="A1965" s="14">
        <v>37462</v>
      </c>
      <c r="B1965">
        <v>330.43299999999999</v>
      </c>
    </row>
    <row r="1966" spans="1:2">
      <c r="A1966" s="14">
        <v>37463</v>
      </c>
      <c r="B1966">
        <v>328.35399999999998</v>
      </c>
    </row>
    <row r="1967" spans="1:2">
      <c r="A1967" s="14">
        <v>37466</v>
      </c>
      <c r="B1967">
        <v>328.142</v>
      </c>
    </row>
    <row r="1968" spans="1:2">
      <c r="A1968" s="14">
        <v>37467</v>
      </c>
      <c r="B1968">
        <v>328.50900000000001</v>
      </c>
    </row>
    <row r="1969" spans="1:2">
      <c r="A1969" s="14">
        <v>37468</v>
      </c>
      <c r="B1969">
        <v>328.53800000000001</v>
      </c>
    </row>
    <row r="1970" spans="1:2">
      <c r="A1970" s="14">
        <v>37469</v>
      </c>
      <c r="B1970">
        <v>330.94</v>
      </c>
    </row>
    <row r="1971" spans="1:2">
      <c r="A1971" s="14">
        <v>37470</v>
      </c>
      <c r="B1971">
        <v>329.88</v>
      </c>
    </row>
    <row r="1972" spans="1:2">
      <c r="A1972" s="14">
        <v>37473</v>
      </c>
      <c r="B1972">
        <v>328.637</v>
      </c>
    </row>
    <row r="1973" spans="1:2">
      <c r="A1973" s="14">
        <v>37474</v>
      </c>
      <c r="B1973">
        <v>328.17099999999999</v>
      </c>
    </row>
    <row r="1974" spans="1:2">
      <c r="A1974" s="14">
        <v>37475</v>
      </c>
      <c r="B1974">
        <v>328.25799999999998</v>
      </c>
    </row>
    <row r="1975" spans="1:2">
      <c r="A1975" s="14">
        <v>37476</v>
      </c>
      <c r="B1975">
        <v>327.01499999999999</v>
      </c>
    </row>
    <row r="1976" spans="1:2">
      <c r="A1976" s="14">
        <v>37477</v>
      </c>
      <c r="B1976">
        <v>327.47000000000003</v>
      </c>
    </row>
    <row r="1977" spans="1:2">
      <c r="A1977" s="14">
        <v>37480</v>
      </c>
      <c r="B1977">
        <v>327.12200000000001</v>
      </c>
    </row>
    <row r="1978" spans="1:2">
      <c r="A1978" s="14">
        <v>37481</v>
      </c>
      <c r="B1978">
        <v>326.70400000000001</v>
      </c>
    </row>
    <row r="1979" spans="1:2">
      <c r="A1979" s="14">
        <v>37482</v>
      </c>
      <c r="B1979">
        <v>325.69900000000001</v>
      </c>
    </row>
    <row r="1980" spans="1:2">
      <c r="A1980" s="14">
        <v>37483</v>
      </c>
      <c r="B1980">
        <v>326.08100000000002</v>
      </c>
    </row>
    <row r="1981" spans="1:2">
      <c r="A1981" s="14">
        <v>37484</v>
      </c>
      <c r="B1981">
        <v>325.428</v>
      </c>
    </row>
    <row r="1982" spans="1:2">
      <c r="A1982" s="14">
        <v>37487</v>
      </c>
      <c r="B1982">
        <v>326.16800000000001</v>
      </c>
    </row>
    <row r="1983" spans="1:2">
      <c r="A1983" s="14">
        <v>37488</v>
      </c>
      <c r="B1983">
        <v>328.13</v>
      </c>
    </row>
    <row r="1984" spans="1:2">
      <c r="A1984" s="14">
        <v>37489</v>
      </c>
      <c r="B1984">
        <v>328.44400000000002</v>
      </c>
    </row>
    <row r="1985" spans="1:2">
      <c r="A1985" s="14">
        <v>37490</v>
      </c>
      <c r="B1985">
        <v>330.63900000000001</v>
      </c>
    </row>
    <row r="1986" spans="1:2">
      <c r="A1986" s="14">
        <v>37491</v>
      </c>
      <c r="B1986">
        <v>332.14600000000002</v>
      </c>
    </row>
    <row r="1987" spans="1:2">
      <c r="A1987" s="14">
        <v>37494</v>
      </c>
      <c r="B1987">
        <v>334.27800000000002</v>
      </c>
    </row>
    <row r="1988" spans="1:2">
      <c r="A1988" s="14">
        <v>37495</v>
      </c>
      <c r="B1988">
        <v>334.90699999999998</v>
      </c>
    </row>
    <row r="1989" spans="1:2">
      <c r="A1989" s="14">
        <v>37496</v>
      </c>
      <c r="B1989">
        <v>335.80900000000003</v>
      </c>
    </row>
    <row r="1990" spans="1:2">
      <c r="A1990" s="14">
        <v>37497</v>
      </c>
      <c r="B1990">
        <v>336.00700000000001</v>
      </c>
    </row>
    <row r="1991" spans="1:2">
      <c r="A1991" s="14">
        <v>37498</v>
      </c>
      <c r="B1991">
        <v>336.65899999999999</v>
      </c>
    </row>
    <row r="1992" spans="1:2">
      <c r="A1992" s="14">
        <v>37499</v>
      </c>
      <c r="B1992">
        <v>336.74400000000003</v>
      </c>
    </row>
    <row r="1993" spans="1:2">
      <c r="A1993" s="14">
        <v>37501</v>
      </c>
      <c r="B1993">
        <v>336.93700000000001</v>
      </c>
    </row>
    <row r="1994" spans="1:2">
      <c r="A1994" s="14">
        <v>37502</v>
      </c>
      <c r="B1994">
        <v>337.02</v>
      </c>
    </row>
    <row r="1995" spans="1:2">
      <c r="A1995" s="14">
        <v>37503</v>
      </c>
      <c r="B1995">
        <v>337.65199999999999</v>
      </c>
    </row>
    <row r="1996" spans="1:2">
      <c r="A1996" s="14">
        <v>37504</v>
      </c>
      <c r="B1996">
        <v>337.24400000000003</v>
      </c>
    </row>
    <row r="1997" spans="1:2">
      <c r="A1997" s="14">
        <v>37505</v>
      </c>
      <c r="B1997">
        <v>337.22899999999998</v>
      </c>
    </row>
    <row r="1998" spans="1:2">
      <c r="A1998" s="14">
        <v>37508</v>
      </c>
      <c r="B1998">
        <v>337.48</v>
      </c>
    </row>
    <row r="1999" spans="1:2">
      <c r="A1999" s="14">
        <v>37509</v>
      </c>
      <c r="B1999">
        <v>338.06900000000002</v>
      </c>
    </row>
    <row r="2000" spans="1:2">
      <c r="A2000" s="14">
        <v>37510</v>
      </c>
      <c r="B2000">
        <v>338.28399999999999</v>
      </c>
    </row>
    <row r="2001" spans="1:2">
      <c r="A2001" s="14">
        <v>37511</v>
      </c>
      <c r="B2001">
        <v>339.07499999999999</v>
      </c>
    </row>
    <row r="2002" spans="1:2">
      <c r="A2002" s="14">
        <v>37512</v>
      </c>
      <c r="B2002">
        <v>339.75599999999997</v>
      </c>
    </row>
    <row r="2003" spans="1:2">
      <c r="A2003" s="14">
        <v>37515</v>
      </c>
      <c r="B2003">
        <v>340.005</v>
      </c>
    </row>
    <row r="2004" spans="1:2">
      <c r="A2004" s="14">
        <v>37516</v>
      </c>
      <c r="B2004">
        <v>340.49900000000002</v>
      </c>
    </row>
    <row r="2005" spans="1:2">
      <c r="A2005" s="14">
        <v>37517</v>
      </c>
      <c r="B2005">
        <v>339.75200000000001</v>
      </c>
    </row>
    <row r="2006" spans="1:2">
      <c r="A2006" s="14">
        <v>37518</v>
      </c>
      <c r="B2006">
        <v>338.23500000000001</v>
      </c>
    </row>
    <row r="2007" spans="1:2">
      <c r="A2007" s="14">
        <v>37519</v>
      </c>
      <c r="B2007">
        <v>337.00799999999998</v>
      </c>
    </row>
    <row r="2008" spans="1:2">
      <c r="A2008" s="14">
        <v>37522</v>
      </c>
      <c r="B2008">
        <v>335.46800000000002</v>
      </c>
    </row>
    <row r="2009" spans="1:2">
      <c r="A2009" s="14">
        <v>37523</v>
      </c>
      <c r="B2009">
        <v>333.62</v>
      </c>
    </row>
    <row r="2010" spans="1:2">
      <c r="A2010" s="14">
        <v>37524</v>
      </c>
      <c r="B2010">
        <v>333.11</v>
      </c>
    </row>
    <row r="2011" spans="1:2">
      <c r="A2011" s="14">
        <v>37525</v>
      </c>
      <c r="B2011">
        <v>333.745</v>
      </c>
    </row>
    <row r="2012" spans="1:2">
      <c r="A2012" s="14">
        <v>37526</v>
      </c>
      <c r="B2012">
        <v>333.07299999999998</v>
      </c>
    </row>
    <row r="2013" spans="1:2">
      <c r="A2013" s="14">
        <v>37529</v>
      </c>
      <c r="B2013">
        <v>331.5</v>
      </c>
    </row>
    <row r="2014" spans="1:2">
      <c r="A2014" s="14">
        <v>37530</v>
      </c>
      <c r="B2014">
        <v>330.87799999999999</v>
      </c>
    </row>
    <row r="2015" spans="1:2">
      <c r="A2015" s="14">
        <v>37531</v>
      </c>
      <c r="B2015">
        <v>330.49200000000002</v>
      </c>
    </row>
    <row r="2016" spans="1:2">
      <c r="A2016" s="14">
        <v>37532</v>
      </c>
      <c r="B2016">
        <v>329.58</v>
      </c>
    </row>
    <row r="2017" spans="1:2">
      <c r="A2017" s="14">
        <v>37533</v>
      </c>
      <c r="B2017">
        <v>328.625</v>
      </c>
    </row>
    <row r="2018" spans="1:2">
      <c r="A2018" s="14">
        <v>37536</v>
      </c>
      <c r="B2018">
        <v>327.233</v>
      </c>
    </row>
    <row r="2019" spans="1:2">
      <c r="A2019" s="14">
        <v>37537</v>
      </c>
      <c r="B2019">
        <v>325.06400000000002</v>
      </c>
    </row>
    <row r="2020" spans="1:2">
      <c r="A2020" s="14">
        <v>37538</v>
      </c>
      <c r="B2020">
        <v>322.07600000000002</v>
      </c>
    </row>
    <row r="2021" spans="1:2">
      <c r="A2021" s="14">
        <v>37539</v>
      </c>
      <c r="B2021">
        <v>321.23500000000001</v>
      </c>
    </row>
    <row r="2022" spans="1:2">
      <c r="A2022" s="14">
        <v>37540</v>
      </c>
      <c r="B2022">
        <v>321.37400000000002</v>
      </c>
    </row>
    <row r="2023" spans="1:2">
      <c r="A2023" s="14">
        <v>37543</v>
      </c>
      <c r="B2023">
        <v>321.51799999999997</v>
      </c>
    </row>
    <row r="2024" spans="1:2">
      <c r="A2024" s="14">
        <v>37544</v>
      </c>
      <c r="B2024">
        <v>323.28199999999998</v>
      </c>
    </row>
    <row r="2025" spans="1:2">
      <c r="A2025" s="14">
        <v>37545</v>
      </c>
      <c r="B2025">
        <v>322.80200000000002</v>
      </c>
    </row>
    <row r="2026" spans="1:2">
      <c r="A2026" s="14">
        <v>37546</v>
      </c>
      <c r="B2026">
        <v>323.15300000000002</v>
      </c>
    </row>
    <row r="2027" spans="1:2">
      <c r="A2027" s="14">
        <v>37547</v>
      </c>
      <c r="B2027">
        <v>323.214</v>
      </c>
    </row>
    <row r="2028" spans="1:2">
      <c r="A2028" s="14">
        <v>37550</v>
      </c>
      <c r="B2028">
        <v>323.92</v>
      </c>
    </row>
    <row r="2029" spans="1:2">
      <c r="A2029" s="14">
        <v>37551</v>
      </c>
      <c r="B2029">
        <v>323.37599999999998</v>
      </c>
    </row>
    <row r="2030" spans="1:2">
      <c r="A2030" s="14">
        <v>37552</v>
      </c>
      <c r="B2030">
        <v>323.56200000000001</v>
      </c>
    </row>
    <row r="2031" spans="1:2">
      <c r="A2031" s="14">
        <v>37553</v>
      </c>
      <c r="B2031">
        <v>325.00400000000002</v>
      </c>
    </row>
    <row r="2032" spans="1:2">
      <c r="A2032" s="14">
        <v>37554</v>
      </c>
      <c r="B2032">
        <v>325.339</v>
      </c>
    </row>
    <row r="2033" spans="1:2">
      <c r="A2033" s="14">
        <v>37557</v>
      </c>
      <c r="B2033">
        <v>326.298</v>
      </c>
    </row>
    <row r="2034" spans="1:2">
      <c r="A2034" s="14">
        <v>37558</v>
      </c>
      <c r="B2034">
        <v>327.024</v>
      </c>
    </row>
    <row r="2035" spans="1:2">
      <c r="A2035" s="14">
        <v>37559</v>
      </c>
      <c r="B2035">
        <v>327.51900000000001</v>
      </c>
    </row>
    <row r="2036" spans="1:2">
      <c r="A2036" s="14">
        <v>37560</v>
      </c>
      <c r="B2036">
        <v>328.714</v>
      </c>
    </row>
    <row r="2037" spans="1:2">
      <c r="A2037" s="14">
        <v>37561</v>
      </c>
      <c r="B2037">
        <v>329.11</v>
      </c>
    </row>
    <row r="2038" spans="1:2">
      <c r="A2038" s="14">
        <v>37564</v>
      </c>
      <c r="B2038">
        <v>331.24200000000002</v>
      </c>
    </row>
    <row r="2039" spans="1:2">
      <c r="A2039" s="14">
        <v>37565</v>
      </c>
      <c r="B2039">
        <v>332.089</v>
      </c>
    </row>
    <row r="2040" spans="1:2">
      <c r="A2040" s="14">
        <v>37566</v>
      </c>
      <c r="B2040">
        <v>334.48399999999998</v>
      </c>
    </row>
    <row r="2041" spans="1:2">
      <c r="A2041" s="14">
        <v>37567</v>
      </c>
      <c r="B2041">
        <v>335.80500000000001</v>
      </c>
    </row>
    <row r="2042" spans="1:2">
      <c r="A2042" s="14">
        <v>37568</v>
      </c>
      <c r="B2042">
        <v>335.67500000000001</v>
      </c>
    </row>
    <row r="2043" spans="1:2">
      <c r="A2043" s="14">
        <v>37571</v>
      </c>
      <c r="B2043">
        <v>335.959</v>
      </c>
    </row>
    <row r="2044" spans="1:2">
      <c r="A2044" s="14">
        <v>37572</v>
      </c>
      <c r="B2044">
        <v>336.91899999999998</v>
      </c>
    </row>
    <row r="2045" spans="1:2">
      <c r="A2045" s="14">
        <v>37573</v>
      </c>
      <c r="B2045">
        <v>337.51100000000002</v>
      </c>
    </row>
    <row r="2046" spans="1:2">
      <c r="A2046" s="14">
        <v>37574</v>
      </c>
      <c r="B2046">
        <v>337.81599999999997</v>
      </c>
    </row>
    <row r="2047" spans="1:2">
      <c r="A2047" s="14">
        <v>37575</v>
      </c>
      <c r="B2047">
        <v>338.85700000000003</v>
      </c>
    </row>
    <row r="2048" spans="1:2">
      <c r="A2048" s="14">
        <v>37578</v>
      </c>
      <c r="B2048">
        <v>340.45299999999997</v>
      </c>
    </row>
    <row r="2049" spans="1:2">
      <c r="A2049" s="14">
        <v>37579</v>
      </c>
      <c r="B2049">
        <v>342.09399999999999</v>
      </c>
    </row>
    <row r="2050" spans="1:2">
      <c r="A2050" s="14">
        <v>37580</v>
      </c>
      <c r="B2050">
        <v>343.84699999999998</v>
      </c>
    </row>
    <row r="2051" spans="1:2">
      <c r="A2051" s="14">
        <v>37581</v>
      </c>
      <c r="B2051">
        <v>346.471</v>
      </c>
    </row>
    <row r="2052" spans="1:2">
      <c r="A2052" s="14">
        <v>37582</v>
      </c>
      <c r="B2052">
        <v>347.65800000000002</v>
      </c>
    </row>
    <row r="2053" spans="1:2">
      <c r="A2053" s="14">
        <v>37585</v>
      </c>
      <c r="B2053">
        <v>348.61799999999999</v>
      </c>
    </row>
    <row r="2054" spans="1:2">
      <c r="A2054" s="14">
        <v>37586</v>
      </c>
      <c r="B2054">
        <v>348.78699999999998</v>
      </c>
    </row>
    <row r="2055" spans="1:2">
      <c r="A2055" s="14">
        <v>37587</v>
      </c>
      <c r="B2055">
        <v>348.98200000000003</v>
      </c>
    </row>
    <row r="2056" spans="1:2">
      <c r="A2056" s="14">
        <v>37588</v>
      </c>
      <c r="B2056">
        <v>349.07600000000002</v>
      </c>
    </row>
    <row r="2057" spans="1:2">
      <c r="A2057" s="14">
        <v>37589</v>
      </c>
      <c r="B2057">
        <v>349.17099999999999</v>
      </c>
    </row>
    <row r="2058" spans="1:2">
      <c r="A2058" s="14">
        <v>37590</v>
      </c>
      <c r="B2058">
        <v>349.26600000000002</v>
      </c>
    </row>
    <row r="2059" spans="1:2">
      <c r="A2059" s="14">
        <v>37592</v>
      </c>
      <c r="B2059">
        <v>351.00900000000001</v>
      </c>
    </row>
    <row r="2060" spans="1:2">
      <c r="A2060" s="14">
        <v>37593</v>
      </c>
      <c r="B2060">
        <v>351.399</v>
      </c>
    </row>
    <row r="2061" spans="1:2">
      <c r="A2061" s="14">
        <v>37594</v>
      </c>
      <c r="B2061">
        <v>350.17</v>
      </c>
    </row>
    <row r="2062" spans="1:2">
      <c r="A2062" s="14">
        <v>37595</v>
      </c>
      <c r="B2062">
        <v>350.084</v>
      </c>
    </row>
    <row r="2063" spans="1:2">
      <c r="A2063" s="14">
        <v>37596</v>
      </c>
      <c r="B2063">
        <v>349.28</v>
      </c>
    </row>
    <row r="2064" spans="1:2">
      <c r="A2064" s="14">
        <v>37599</v>
      </c>
      <c r="B2064">
        <v>349.13400000000001</v>
      </c>
    </row>
    <row r="2065" spans="1:2">
      <c r="A2065" s="14">
        <v>37600</v>
      </c>
      <c r="B2065">
        <v>349.75900000000001</v>
      </c>
    </row>
    <row r="2066" spans="1:2">
      <c r="A2066" s="14">
        <v>37601</v>
      </c>
      <c r="B2066">
        <v>349.89800000000002</v>
      </c>
    </row>
    <row r="2067" spans="1:2">
      <c r="A2067" s="14">
        <v>37602</v>
      </c>
      <c r="B2067">
        <v>350.48</v>
      </c>
    </row>
    <row r="2068" spans="1:2">
      <c r="A2068" s="14">
        <v>37603</v>
      </c>
      <c r="B2068">
        <v>350.91</v>
      </c>
    </row>
    <row r="2069" spans="1:2">
      <c r="A2069" s="14">
        <v>37606</v>
      </c>
      <c r="B2069">
        <v>351.37299999999999</v>
      </c>
    </row>
    <row r="2070" spans="1:2">
      <c r="A2070" s="14">
        <v>37607</v>
      </c>
      <c r="B2070">
        <v>351.745</v>
      </c>
    </row>
    <row r="2071" spans="1:2">
      <c r="A2071" s="14">
        <v>37608</v>
      </c>
      <c r="B2071">
        <v>352.38400000000001</v>
      </c>
    </row>
    <row r="2072" spans="1:2">
      <c r="A2072" s="14">
        <v>37609</v>
      </c>
      <c r="B2072">
        <v>352.82600000000002</v>
      </c>
    </row>
    <row r="2073" spans="1:2">
      <c r="A2073" s="14">
        <v>37610</v>
      </c>
      <c r="B2073">
        <v>353.16500000000002</v>
      </c>
    </row>
    <row r="2074" spans="1:2">
      <c r="A2074" s="14">
        <v>37613</v>
      </c>
      <c r="B2074">
        <v>353.24</v>
      </c>
    </row>
    <row r="2075" spans="1:2">
      <c r="A2075" s="14">
        <v>37614</v>
      </c>
      <c r="B2075">
        <v>353.59500000000003</v>
      </c>
    </row>
    <row r="2076" spans="1:2">
      <c r="A2076" s="14">
        <v>37616</v>
      </c>
      <c r="B2076">
        <v>353.79</v>
      </c>
    </row>
    <row r="2077" spans="1:2">
      <c r="A2077" s="14">
        <v>37617</v>
      </c>
      <c r="B2077">
        <v>354.089</v>
      </c>
    </row>
    <row r="2078" spans="1:2">
      <c r="A2078" s="14">
        <v>37620</v>
      </c>
      <c r="B2078">
        <v>354.47399999999999</v>
      </c>
    </row>
    <row r="2079" spans="1:2">
      <c r="A2079" s="14">
        <v>37621</v>
      </c>
      <c r="B2079">
        <v>354.34899999999999</v>
      </c>
    </row>
    <row r="2080" spans="1:2">
      <c r="A2080" s="14">
        <v>37623</v>
      </c>
      <c r="B2080">
        <v>354.66300000000001</v>
      </c>
    </row>
    <row r="2081" spans="1:2">
      <c r="A2081" s="14">
        <v>37624</v>
      </c>
      <c r="B2081">
        <v>355.76600000000002</v>
      </c>
    </row>
    <row r="2082" spans="1:2">
      <c r="A2082" s="14">
        <v>37627</v>
      </c>
      <c r="B2082">
        <v>358.05599999999998</v>
      </c>
    </row>
    <row r="2083" spans="1:2">
      <c r="A2083" s="14">
        <v>37628</v>
      </c>
      <c r="B2083">
        <v>361.46899999999999</v>
      </c>
    </row>
    <row r="2084" spans="1:2">
      <c r="A2084" s="14">
        <v>37629</v>
      </c>
      <c r="B2084">
        <v>363.55099999999999</v>
      </c>
    </row>
    <row r="2085" spans="1:2">
      <c r="A2085" s="14">
        <v>37630</v>
      </c>
      <c r="B2085">
        <v>364.52199999999999</v>
      </c>
    </row>
    <row r="2086" spans="1:2">
      <c r="A2086" s="14">
        <v>37631</v>
      </c>
      <c r="B2086">
        <v>365.3</v>
      </c>
    </row>
    <row r="2087" spans="1:2">
      <c r="A2087" s="14">
        <v>37634</v>
      </c>
      <c r="B2087">
        <v>366.21100000000001</v>
      </c>
    </row>
    <row r="2088" spans="1:2">
      <c r="A2088" s="14">
        <v>37635</v>
      </c>
      <c r="B2088">
        <v>366.24799999999999</v>
      </c>
    </row>
    <row r="2089" spans="1:2">
      <c r="A2089" s="14">
        <v>37636</v>
      </c>
      <c r="B2089">
        <v>365.70800000000003</v>
      </c>
    </row>
    <row r="2090" spans="1:2">
      <c r="A2090" s="14">
        <v>37637</v>
      </c>
      <c r="B2090">
        <v>365.37599999999998</v>
      </c>
    </row>
    <row r="2091" spans="1:2">
      <c r="A2091" s="14">
        <v>37638</v>
      </c>
      <c r="B2091">
        <v>364.84100000000001</v>
      </c>
    </row>
    <row r="2092" spans="1:2">
      <c r="A2092" s="14">
        <v>37641</v>
      </c>
      <c r="B2092">
        <v>365.12700000000001</v>
      </c>
    </row>
    <row r="2093" spans="1:2">
      <c r="A2093" s="14">
        <v>37642</v>
      </c>
      <c r="B2093">
        <v>365.39100000000002</v>
      </c>
    </row>
    <row r="2094" spans="1:2">
      <c r="A2094" s="14">
        <v>37643</v>
      </c>
      <c r="B2094">
        <v>364.93900000000002</v>
      </c>
    </row>
    <row r="2095" spans="1:2">
      <c r="A2095" s="14">
        <v>37644</v>
      </c>
      <c r="B2095">
        <v>365.59699999999998</v>
      </c>
    </row>
    <row r="2096" spans="1:2">
      <c r="A2096" s="14">
        <v>37645</v>
      </c>
      <c r="B2096">
        <v>365.78</v>
      </c>
    </row>
    <row r="2097" spans="1:2">
      <c r="A2097" s="14">
        <v>37648</v>
      </c>
      <c r="B2097">
        <v>364.28500000000003</v>
      </c>
    </row>
    <row r="2098" spans="1:2">
      <c r="A2098" s="14">
        <v>37649</v>
      </c>
      <c r="B2098">
        <v>364.53</v>
      </c>
    </row>
    <row r="2099" spans="1:2">
      <c r="A2099" s="14">
        <v>37650</v>
      </c>
      <c r="B2099">
        <v>364.17700000000002</v>
      </c>
    </row>
    <row r="2100" spans="1:2">
      <c r="A2100" s="14">
        <v>37651</v>
      </c>
      <c r="B2100">
        <v>364.76400000000001</v>
      </c>
    </row>
    <row r="2101" spans="1:2">
      <c r="A2101" s="14">
        <v>37652</v>
      </c>
      <c r="B2101">
        <v>364.98700000000002</v>
      </c>
    </row>
    <row r="2102" spans="1:2">
      <c r="A2102" s="14">
        <v>37655</v>
      </c>
      <c r="B2102">
        <v>365.36099999999999</v>
      </c>
    </row>
    <row r="2103" spans="1:2">
      <c r="A2103" s="14">
        <v>37656</v>
      </c>
      <c r="B2103">
        <v>365.25400000000002</v>
      </c>
    </row>
    <row r="2104" spans="1:2">
      <c r="A2104" s="14">
        <v>37657</v>
      </c>
      <c r="B2104">
        <v>364.81599999999997</v>
      </c>
    </row>
    <row r="2105" spans="1:2">
      <c r="A2105" s="14">
        <v>37658</v>
      </c>
      <c r="B2105">
        <v>364.18599999999998</v>
      </c>
    </row>
    <row r="2106" spans="1:2">
      <c r="A2106" s="14">
        <v>37659</v>
      </c>
      <c r="B2106">
        <v>364.24099999999999</v>
      </c>
    </row>
    <row r="2107" spans="1:2">
      <c r="A2107" s="14">
        <v>37662</v>
      </c>
      <c r="B2107">
        <v>364.01</v>
      </c>
    </row>
    <row r="2108" spans="1:2">
      <c r="A2108" s="14">
        <v>37663</v>
      </c>
      <c r="B2108">
        <v>364.63600000000002</v>
      </c>
    </row>
    <row r="2109" spans="1:2">
      <c r="A2109" s="14">
        <v>37664</v>
      </c>
      <c r="B2109">
        <v>363.62599999999998</v>
      </c>
    </row>
    <row r="2110" spans="1:2">
      <c r="A2110" s="14">
        <v>37665</v>
      </c>
      <c r="B2110">
        <v>362.08600000000001</v>
      </c>
    </row>
    <row r="2111" spans="1:2">
      <c r="A2111" s="14">
        <v>37666</v>
      </c>
      <c r="B2111">
        <v>361.98700000000002</v>
      </c>
    </row>
    <row r="2112" spans="1:2">
      <c r="A2112" s="14">
        <v>37669</v>
      </c>
      <c r="B2112">
        <v>362.27800000000002</v>
      </c>
    </row>
    <row r="2113" spans="1:2">
      <c r="A2113" s="14">
        <v>37670</v>
      </c>
      <c r="B2113">
        <v>362.803</v>
      </c>
    </row>
    <row r="2114" spans="1:2">
      <c r="A2114" s="14">
        <v>37671</v>
      </c>
      <c r="B2114">
        <v>364.20699999999999</v>
      </c>
    </row>
    <row r="2115" spans="1:2">
      <c r="A2115" s="14">
        <v>37672</v>
      </c>
      <c r="B2115">
        <v>365.2</v>
      </c>
    </row>
    <row r="2116" spans="1:2">
      <c r="A2116" s="14">
        <v>37673</v>
      </c>
      <c r="B2116">
        <v>365.87299999999999</v>
      </c>
    </row>
    <row r="2117" spans="1:2">
      <c r="A2117" s="14">
        <v>37676</v>
      </c>
      <c r="B2117">
        <v>366.82799999999997</v>
      </c>
    </row>
    <row r="2118" spans="1:2">
      <c r="A2118" s="14">
        <v>37677</v>
      </c>
      <c r="B2118">
        <v>367.15</v>
      </c>
    </row>
    <row r="2119" spans="1:2">
      <c r="A2119" s="14">
        <v>37678</v>
      </c>
      <c r="B2119">
        <v>367.68900000000002</v>
      </c>
    </row>
    <row r="2120" spans="1:2">
      <c r="A2120" s="14">
        <v>37679</v>
      </c>
      <c r="B2120">
        <v>368.37599999999998</v>
      </c>
    </row>
    <row r="2121" spans="1:2">
      <c r="A2121" s="14">
        <v>37680</v>
      </c>
      <c r="B2121">
        <v>369.89699999999999</v>
      </c>
    </row>
    <row r="2122" spans="1:2">
      <c r="A2122" s="14">
        <v>37683</v>
      </c>
      <c r="B2122">
        <v>371.58499999999998</v>
      </c>
    </row>
    <row r="2123" spans="1:2">
      <c r="A2123" s="14">
        <v>37684</v>
      </c>
      <c r="B2123">
        <v>371.85500000000002</v>
      </c>
    </row>
    <row r="2124" spans="1:2">
      <c r="A2124" s="14">
        <v>37685</v>
      </c>
      <c r="B2124">
        <v>372.16399999999999</v>
      </c>
    </row>
    <row r="2125" spans="1:2">
      <c r="A2125" s="14">
        <v>37686</v>
      </c>
      <c r="B2125">
        <v>372.18400000000003</v>
      </c>
    </row>
    <row r="2126" spans="1:2">
      <c r="A2126" s="14">
        <v>37687</v>
      </c>
      <c r="B2126">
        <v>372.57499999999999</v>
      </c>
    </row>
    <row r="2127" spans="1:2">
      <c r="A2127" s="14">
        <v>37690</v>
      </c>
      <c r="B2127">
        <v>373.14299999999997</v>
      </c>
    </row>
    <row r="2128" spans="1:2">
      <c r="A2128" s="14">
        <v>37691</v>
      </c>
      <c r="B2128">
        <v>373.4</v>
      </c>
    </row>
    <row r="2129" spans="1:2">
      <c r="A2129" s="14">
        <v>37692</v>
      </c>
      <c r="B2129">
        <v>373.03100000000001</v>
      </c>
    </row>
    <row r="2130" spans="1:2">
      <c r="A2130" s="14">
        <v>37693</v>
      </c>
      <c r="B2130">
        <v>373.13799999999998</v>
      </c>
    </row>
    <row r="2131" spans="1:2">
      <c r="A2131" s="14">
        <v>37694</v>
      </c>
      <c r="B2131">
        <v>373.73</v>
      </c>
    </row>
    <row r="2132" spans="1:2">
      <c r="A2132" s="14">
        <v>37697</v>
      </c>
      <c r="B2132">
        <v>374.05</v>
      </c>
    </row>
    <row r="2133" spans="1:2">
      <c r="A2133" s="14">
        <v>37698</v>
      </c>
      <c r="B2133">
        <v>374.858</v>
      </c>
    </row>
    <row r="2134" spans="1:2">
      <c r="A2134" s="14">
        <v>37699</v>
      </c>
      <c r="B2134">
        <v>374.34699999999998</v>
      </c>
    </row>
    <row r="2135" spans="1:2">
      <c r="A2135" s="14">
        <v>37700</v>
      </c>
      <c r="B2135">
        <v>374.58800000000002</v>
      </c>
    </row>
    <row r="2136" spans="1:2">
      <c r="A2136" s="14">
        <v>37701</v>
      </c>
      <c r="B2136">
        <v>375.31</v>
      </c>
    </row>
    <row r="2137" spans="1:2">
      <c r="A2137" s="14">
        <v>37704</v>
      </c>
      <c r="B2137">
        <v>375.94499999999999</v>
      </c>
    </row>
    <row r="2138" spans="1:2">
      <c r="A2138" s="14">
        <v>37705</v>
      </c>
      <c r="B2138">
        <v>376.33499999999998</v>
      </c>
    </row>
    <row r="2139" spans="1:2">
      <c r="A2139" s="14">
        <v>37706</v>
      </c>
      <c r="B2139">
        <v>377.202</v>
      </c>
    </row>
    <row r="2140" spans="1:2">
      <c r="A2140" s="14">
        <v>37707</v>
      </c>
      <c r="B2140">
        <v>377.98700000000002</v>
      </c>
    </row>
    <row r="2141" spans="1:2">
      <c r="A2141" s="14">
        <v>37708</v>
      </c>
      <c r="B2141">
        <v>379.06700000000001</v>
      </c>
    </row>
    <row r="2142" spans="1:2">
      <c r="A2142" s="14">
        <v>37711</v>
      </c>
      <c r="B2142">
        <v>379.661</v>
      </c>
    </row>
    <row r="2143" spans="1:2">
      <c r="A2143" s="14">
        <v>37712</v>
      </c>
      <c r="B2143">
        <v>380.97899999999998</v>
      </c>
    </row>
    <row r="2144" spans="1:2">
      <c r="A2144" s="14">
        <v>37713</v>
      </c>
      <c r="B2144">
        <v>383.21699999999998</v>
      </c>
    </row>
    <row r="2145" spans="1:2">
      <c r="A2145" s="14">
        <v>37714</v>
      </c>
      <c r="B2145">
        <v>384.983</v>
      </c>
    </row>
    <row r="2146" spans="1:2">
      <c r="A2146" s="14">
        <v>37715</v>
      </c>
      <c r="B2146">
        <v>385.77199999999999</v>
      </c>
    </row>
    <row r="2147" spans="1:2">
      <c r="A2147" s="14">
        <v>37718</v>
      </c>
      <c r="B2147">
        <v>386.98599999999999</v>
      </c>
    </row>
    <row r="2148" spans="1:2">
      <c r="A2148" s="14">
        <v>37719</v>
      </c>
      <c r="B2148">
        <v>386.76100000000002</v>
      </c>
    </row>
    <row r="2149" spans="1:2">
      <c r="A2149" s="14">
        <v>37720</v>
      </c>
      <c r="B2149">
        <v>386.07799999999997</v>
      </c>
    </row>
    <row r="2150" spans="1:2">
      <c r="A2150" s="14">
        <v>37721</v>
      </c>
      <c r="B2150">
        <v>386.173</v>
      </c>
    </row>
    <row r="2151" spans="1:2">
      <c r="A2151" s="14">
        <v>37722</v>
      </c>
      <c r="B2151">
        <v>386.678</v>
      </c>
    </row>
    <row r="2152" spans="1:2">
      <c r="A2152" s="14">
        <v>37725</v>
      </c>
      <c r="B2152">
        <v>387.61599999999999</v>
      </c>
    </row>
    <row r="2153" spans="1:2">
      <c r="A2153" s="14">
        <v>37726</v>
      </c>
      <c r="B2153">
        <v>389.15600000000001</v>
      </c>
    </row>
    <row r="2154" spans="1:2">
      <c r="A2154" s="14">
        <v>37727</v>
      </c>
      <c r="B2154">
        <v>390.14800000000002</v>
      </c>
    </row>
    <row r="2155" spans="1:2">
      <c r="A2155" s="14">
        <v>37728</v>
      </c>
      <c r="B2155">
        <v>390.97199999999998</v>
      </c>
    </row>
    <row r="2156" spans="1:2">
      <c r="A2156" s="14">
        <v>37732</v>
      </c>
      <c r="B2156">
        <v>391.94400000000002</v>
      </c>
    </row>
    <row r="2157" spans="1:2">
      <c r="A2157" s="14">
        <v>37733</v>
      </c>
      <c r="B2157">
        <v>392.99900000000002</v>
      </c>
    </row>
    <row r="2158" spans="1:2">
      <c r="A2158" s="14">
        <v>37734</v>
      </c>
      <c r="B2158">
        <v>395.55099999999999</v>
      </c>
    </row>
    <row r="2159" spans="1:2">
      <c r="A2159" s="14">
        <v>37735</v>
      </c>
      <c r="B2159">
        <v>397.12900000000002</v>
      </c>
    </row>
    <row r="2160" spans="1:2">
      <c r="A2160" s="14">
        <v>37736</v>
      </c>
      <c r="B2160">
        <v>397.99599999999998</v>
      </c>
    </row>
    <row r="2161" spans="1:2">
      <c r="A2161" s="14">
        <v>37739</v>
      </c>
      <c r="B2161">
        <v>399.00299999999999</v>
      </c>
    </row>
    <row r="2162" spans="1:2">
      <c r="A2162" s="14">
        <v>37740</v>
      </c>
      <c r="B2162">
        <v>400.13299999999998</v>
      </c>
    </row>
    <row r="2163" spans="1:2">
      <c r="A2163" s="14">
        <v>37741</v>
      </c>
      <c r="B2163">
        <v>401.726</v>
      </c>
    </row>
    <row r="2164" spans="1:2">
      <c r="A2164" s="14">
        <v>37742</v>
      </c>
      <c r="B2164">
        <v>402.77300000000002</v>
      </c>
    </row>
    <row r="2165" spans="1:2">
      <c r="A2165" s="14">
        <v>37743</v>
      </c>
      <c r="B2165">
        <v>403.89299999999997</v>
      </c>
    </row>
    <row r="2166" spans="1:2">
      <c r="A2166" s="14">
        <v>37746</v>
      </c>
      <c r="B2166">
        <v>405.00900000000001</v>
      </c>
    </row>
    <row r="2167" spans="1:2">
      <c r="A2167" s="14">
        <v>37747</v>
      </c>
      <c r="B2167">
        <v>405.37599999999998</v>
      </c>
    </row>
    <row r="2168" spans="1:2">
      <c r="A2168" s="14">
        <v>37748</v>
      </c>
      <c r="B2168">
        <v>405.24</v>
      </c>
    </row>
    <row r="2169" spans="1:2">
      <c r="A2169" s="14">
        <v>37749</v>
      </c>
      <c r="B2169">
        <v>404.137</v>
      </c>
    </row>
    <row r="2170" spans="1:2">
      <c r="A2170" s="14">
        <v>37750</v>
      </c>
      <c r="B2170">
        <v>404.52</v>
      </c>
    </row>
    <row r="2171" spans="1:2">
      <c r="A2171" s="14">
        <v>37753</v>
      </c>
      <c r="B2171">
        <v>405.47</v>
      </c>
    </row>
    <row r="2172" spans="1:2">
      <c r="A2172" s="14">
        <v>37754</v>
      </c>
      <c r="B2172">
        <v>405.80399999999997</v>
      </c>
    </row>
    <row r="2173" spans="1:2">
      <c r="A2173" s="14">
        <v>37755</v>
      </c>
      <c r="B2173">
        <v>405.65</v>
      </c>
    </row>
    <row r="2174" spans="1:2">
      <c r="A2174" s="14">
        <v>37756</v>
      </c>
      <c r="B2174">
        <v>405.74900000000002</v>
      </c>
    </row>
    <row r="2175" spans="1:2">
      <c r="A2175" s="14">
        <v>37757</v>
      </c>
      <c r="B2175">
        <v>406.12599999999998</v>
      </c>
    </row>
    <row r="2176" spans="1:2">
      <c r="A2176" s="14">
        <v>37760</v>
      </c>
      <c r="B2176">
        <v>405.92</v>
      </c>
    </row>
    <row r="2177" spans="1:2">
      <c r="A2177" s="14">
        <v>37761</v>
      </c>
      <c r="B2177">
        <v>405.608</v>
      </c>
    </row>
    <row r="2178" spans="1:2">
      <c r="A2178" s="14">
        <v>37762</v>
      </c>
      <c r="B2178">
        <v>404.39299999999997</v>
      </c>
    </row>
    <row r="2179" spans="1:2">
      <c r="A2179" s="14">
        <v>37763</v>
      </c>
      <c r="B2179">
        <v>404.52699999999999</v>
      </c>
    </row>
    <row r="2180" spans="1:2">
      <c r="A2180" s="14">
        <v>37764</v>
      </c>
      <c r="B2180">
        <v>404.37599999999998</v>
      </c>
    </row>
    <row r="2181" spans="1:2">
      <c r="A2181" s="14">
        <v>37767</v>
      </c>
      <c r="B2181">
        <v>404.67200000000003</v>
      </c>
    </row>
    <row r="2182" spans="1:2">
      <c r="A2182" s="14">
        <v>37768</v>
      </c>
      <c r="B2182">
        <v>404.16300000000001</v>
      </c>
    </row>
    <row r="2183" spans="1:2">
      <c r="A2183" s="14">
        <v>37769</v>
      </c>
      <c r="B2183">
        <v>404.12799999999999</v>
      </c>
    </row>
    <row r="2184" spans="1:2">
      <c r="A2184" s="14">
        <v>37770</v>
      </c>
      <c r="B2184">
        <v>405.72199999999998</v>
      </c>
    </row>
    <row r="2185" spans="1:2">
      <c r="A2185" s="14">
        <v>37771</v>
      </c>
      <c r="B2185">
        <v>406.24400000000003</v>
      </c>
    </row>
    <row r="2186" spans="1:2">
      <c r="A2186" s="14">
        <v>37772</v>
      </c>
      <c r="B2186">
        <v>406.33300000000003</v>
      </c>
    </row>
    <row r="2187" spans="1:2">
      <c r="A2187" s="14">
        <v>37774</v>
      </c>
      <c r="B2187">
        <v>407.04500000000002</v>
      </c>
    </row>
    <row r="2188" spans="1:2">
      <c r="A2188" s="14">
        <v>37775</v>
      </c>
      <c r="B2188">
        <v>407.52</v>
      </c>
    </row>
    <row r="2189" spans="1:2">
      <c r="A2189" s="14">
        <v>37776</v>
      </c>
      <c r="B2189">
        <v>408.971</v>
      </c>
    </row>
    <row r="2190" spans="1:2">
      <c r="A2190" s="14">
        <v>37777</v>
      </c>
      <c r="B2190">
        <v>410.06</v>
      </c>
    </row>
    <row r="2191" spans="1:2">
      <c r="A2191" s="14">
        <v>37778</v>
      </c>
      <c r="B2191">
        <v>411.15899999999999</v>
      </c>
    </row>
    <row r="2192" spans="1:2">
      <c r="A2192" s="14">
        <v>37781</v>
      </c>
      <c r="B2192">
        <v>412.34300000000002</v>
      </c>
    </row>
    <row r="2193" spans="1:2">
      <c r="A2193" s="14">
        <v>37782</v>
      </c>
      <c r="B2193">
        <v>412.77699999999999</v>
      </c>
    </row>
    <row r="2194" spans="1:2">
      <c r="A2194" s="14">
        <v>37783</v>
      </c>
      <c r="B2194">
        <v>413.851</v>
      </c>
    </row>
    <row r="2195" spans="1:2">
      <c r="A2195" s="14">
        <v>37784</v>
      </c>
      <c r="B2195">
        <v>414.85599999999999</v>
      </c>
    </row>
    <row r="2196" spans="1:2">
      <c r="A2196" s="14">
        <v>37785</v>
      </c>
      <c r="B2196">
        <v>416.197</v>
      </c>
    </row>
    <row r="2197" spans="1:2">
      <c r="A2197" s="14">
        <v>37788</v>
      </c>
      <c r="B2197">
        <v>417.11599999999999</v>
      </c>
    </row>
    <row r="2198" spans="1:2">
      <c r="A2198" s="14">
        <v>37789</v>
      </c>
      <c r="B2198">
        <v>418.40699999999998</v>
      </c>
    </row>
    <row r="2199" spans="1:2">
      <c r="A2199" s="14">
        <v>37790</v>
      </c>
      <c r="B2199">
        <v>419.05</v>
      </c>
    </row>
    <row r="2200" spans="1:2">
      <c r="A2200" s="14">
        <v>37791</v>
      </c>
      <c r="B2200">
        <v>419.14499999999998</v>
      </c>
    </row>
    <row r="2201" spans="1:2">
      <c r="A2201" s="14">
        <v>37792</v>
      </c>
      <c r="B2201">
        <v>418.858</v>
      </c>
    </row>
    <row r="2202" spans="1:2">
      <c r="A2202" s="14">
        <v>37795</v>
      </c>
      <c r="B2202">
        <v>418.166</v>
      </c>
    </row>
    <row r="2203" spans="1:2">
      <c r="A2203" s="14">
        <v>37796</v>
      </c>
      <c r="B2203">
        <v>417.76499999999999</v>
      </c>
    </row>
    <row r="2204" spans="1:2">
      <c r="A2204" s="14">
        <v>37797</v>
      </c>
      <c r="B2204">
        <v>417.99900000000002</v>
      </c>
    </row>
    <row r="2205" spans="1:2">
      <c r="A2205" s="14">
        <v>37798</v>
      </c>
      <c r="B2205">
        <v>417.69600000000003</v>
      </c>
    </row>
    <row r="2206" spans="1:2">
      <c r="A2206" s="14">
        <v>37799</v>
      </c>
      <c r="B2206">
        <v>417.36399999999998</v>
      </c>
    </row>
    <row r="2207" spans="1:2">
      <c r="A2207" s="14">
        <v>37802</v>
      </c>
      <c r="B2207">
        <v>417.71</v>
      </c>
    </row>
    <row r="2208" spans="1:2">
      <c r="A2208" s="14">
        <v>37803</v>
      </c>
      <c r="B2208">
        <v>417.18599999999998</v>
      </c>
    </row>
    <row r="2209" spans="1:2">
      <c r="A2209" s="14">
        <v>37804</v>
      </c>
      <c r="B2209">
        <v>417.27800000000002</v>
      </c>
    </row>
    <row r="2210" spans="1:2">
      <c r="A2210" s="14">
        <v>37805</v>
      </c>
      <c r="B2210">
        <v>417.24799999999999</v>
      </c>
    </row>
    <row r="2211" spans="1:2">
      <c r="A2211" s="14">
        <v>37806</v>
      </c>
      <c r="B2211">
        <v>417.34800000000001</v>
      </c>
    </row>
    <row r="2212" spans="1:2">
      <c r="A2212" s="14">
        <v>37809</v>
      </c>
      <c r="B2212">
        <v>417.75200000000001</v>
      </c>
    </row>
    <row r="2213" spans="1:2">
      <c r="A2213" s="14">
        <v>37810</v>
      </c>
      <c r="B2213">
        <v>418.55799999999999</v>
      </c>
    </row>
    <row r="2214" spans="1:2">
      <c r="A2214" s="14">
        <v>37811</v>
      </c>
      <c r="B2214">
        <v>419.26</v>
      </c>
    </row>
    <row r="2215" spans="1:2">
      <c r="A2215" s="14">
        <v>37812</v>
      </c>
      <c r="B2215">
        <v>419.36399999999998</v>
      </c>
    </row>
    <row r="2216" spans="1:2">
      <c r="A2216" s="14">
        <v>37813</v>
      </c>
      <c r="B2216">
        <v>419.83499999999998</v>
      </c>
    </row>
    <row r="2217" spans="1:2">
      <c r="A2217" s="14">
        <v>37816</v>
      </c>
      <c r="B2217">
        <v>420.529</v>
      </c>
    </row>
    <row r="2218" spans="1:2">
      <c r="A2218" s="14">
        <v>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>
      <c r="A2220" s="14">
        <v>37819</v>
      </c>
      <c r="B2220">
        <v>419.60899999999998</v>
      </c>
    </row>
    <row r="2221" spans="1:2">
      <c r="A2221" s="14">
        <v>37820</v>
      </c>
      <c r="B2221">
        <v>419.38600000000002</v>
      </c>
    </row>
    <row r="2222" spans="1:2">
      <c r="A2222" s="14">
        <v>37823</v>
      </c>
      <c r="B2222">
        <v>419.25200000000001</v>
      </c>
    </row>
    <row r="2223" spans="1:2">
      <c r="A2223" s="14">
        <v>37824</v>
      </c>
      <c r="B2223">
        <v>418.68599999999998</v>
      </c>
    </row>
    <row r="2224" spans="1:2">
      <c r="A2224" s="14">
        <v>37825</v>
      </c>
      <c r="B2224">
        <v>418.62900000000002</v>
      </c>
    </row>
    <row r="2225" spans="1:2">
      <c r="A2225" s="14">
        <v>37826</v>
      </c>
      <c r="B2225">
        <v>418.26900000000001</v>
      </c>
    </row>
    <row r="2226" spans="1:2">
      <c r="A2226" s="14">
        <v>37827</v>
      </c>
      <c r="B2226">
        <v>417.73899999999998</v>
      </c>
    </row>
    <row r="2227" spans="1:2">
      <c r="A2227" s="14">
        <v>37830</v>
      </c>
      <c r="B2227">
        <v>417.476</v>
      </c>
    </row>
    <row r="2228" spans="1:2">
      <c r="A2228" s="14">
        <v>37831</v>
      </c>
      <c r="B2228">
        <v>415.86799999999999</v>
      </c>
    </row>
    <row r="2229" spans="1:2">
      <c r="A2229" s="14">
        <v>37832</v>
      </c>
      <c r="B2229">
        <v>413.78699999999998</v>
      </c>
    </row>
    <row r="2230" spans="1:2">
      <c r="A2230" s="14">
        <v>37833</v>
      </c>
      <c r="B2230">
        <v>412.05099999999999</v>
      </c>
    </row>
    <row r="2231" spans="1:2">
      <c r="A2231" s="14">
        <v>37834</v>
      </c>
      <c r="B2231">
        <v>409.88900000000001</v>
      </c>
    </row>
    <row r="2232" spans="1:2">
      <c r="A2232" s="14">
        <v>37837</v>
      </c>
      <c r="B2232">
        <v>410.62</v>
      </c>
    </row>
    <row r="2233" spans="1:2">
      <c r="A2233" s="14">
        <v>37838</v>
      </c>
      <c r="B2233">
        <v>409.32</v>
      </c>
    </row>
    <row r="2234" spans="1:2">
      <c r="A2234" s="14">
        <v>37839</v>
      </c>
      <c r="B2234">
        <v>407.59899999999999</v>
      </c>
    </row>
    <row r="2235" spans="1:2">
      <c r="A2235" s="14">
        <v>37840</v>
      </c>
      <c r="B2235">
        <v>407.048</v>
      </c>
    </row>
    <row r="2236" spans="1:2">
      <c r="A2236" s="14">
        <v>37841</v>
      </c>
      <c r="B2236">
        <v>407.608</v>
      </c>
    </row>
    <row r="2237" spans="1:2">
      <c r="A2237" s="14">
        <v>37844</v>
      </c>
      <c r="B2237">
        <v>407.637</v>
      </c>
    </row>
    <row r="2238" spans="1:2">
      <c r="A2238" s="14">
        <v>37845</v>
      </c>
      <c r="B2238">
        <v>407.63799999999998</v>
      </c>
    </row>
    <row r="2239" spans="1:2">
      <c r="A2239" s="14">
        <v>37846</v>
      </c>
      <c r="B2239">
        <v>406.68299999999999</v>
      </c>
    </row>
    <row r="2240" spans="1:2">
      <c r="A2240" s="14">
        <v>37847</v>
      </c>
      <c r="B2240">
        <v>404.81</v>
      </c>
    </row>
    <row r="2241" spans="1:2">
      <c r="A2241" s="14">
        <v>37848</v>
      </c>
      <c r="B2241">
        <v>404.976</v>
      </c>
    </row>
    <row r="2242" spans="1:2">
      <c r="A2242" s="14">
        <v>37851</v>
      </c>
      <c r="B2242">
        <v>406.06299999999999</v>
      </c>
    </row>
    <row r="2243" spans="1:2">
      <c r="A2243" s="14">
        <v>37852</v>
      </c>
      <c r="B2243">
        <v>408.65100000000001</v>
      </c>
    </row>
    <row r="2244" spans="1:2">
      <c r="A2244" s="14">
        <v>37853</v>
      </c>
      <c r="B2244">
        <v>410.726</v>
      </c>
    </row>
    <row r="2245" spans="1:2">
      <c r="A2245" s="14">
        <v>37854</v>
      </c>
      <c r="B2245">
        <v>412.18700000000001</v>
      </c>
    </row>
    <row r="2246" spans="1:2">
      <c r="A2246" s="14">
        <v>37855</v>
      </c>
      <c r="B2246">
        <v>412.98899999999998</v>
      </c>
    </row>
    <row r="2247" spans="1:2">
      <c r="A2247" s="14">
        <v>37858</v>
      </c>
      <c r="B2247">
        <v>413.75700000000001</v>
      </c>
    </row>
    <row r="2248" spans="1:2">
      <c r="A2248" s="14">
        <v>37859</v>
      </c>
      <c r="B2248">
        <v>414.06700000000001</v>
      </c>
    </row>
    <row r="2249" spans="1:2">
      <c r="A2249" s="14">
        <v>37860</v>
      </c>
      <c r="B2249">
        <v>414.971</v>
      </c>
    </row>
    <row r="2250" spans="1:2">
      <c r="A2250" s="14">
        <v>37861</v>
      </c>
      <c r="B2250">
        <v>416.24099999999999</v>
      </c>
    </row>
    <row r="2251" spans="1:2">
      <c r="A2251" s="14">
        <v>37862</v>
      </c>
      <c r="B2251">
        <v>417.11099999999999</v>
      </c>
    </row>
    <row r="2252" spans="1:2">
      <c r="A2252" s="14">
        <v>37864</v>
      </c>
      <c r="B2252">
        <v>417.31400000000002</v>
      </c>
    </row>
    <row r="2253" spans="1:2">
      <c r="A2253" s="14">
        <v>37865</v>
      </c>
      <c r="B2253">
        <v>417.32100000000003</v>
      </c>
    </row>
    <row r="2254" spans="1:2">
      <c r="A2254" s="14">
        <v>37866</v>
      </c>
      <c r="B2254">
        <v>419.245</v>
      </c>
    </row>
    <row r="2255" spans="1:2">
      <c r="A2255" s="14">
        <v>37867</v>
      </c>
      <c r="B2255">
        <v>420.19900000000001</v>
      </c>
    </row>
    <row r="2256" spans="1:2">
      <c r="A2256" s="14">
        <v>37868</v>
      </c>
      <c r="B2256">
        <v>420.73099999999999</v>
      </c>
    </row>
    <row r="2257" spans="1:2">
      <c r="A2257" s="14">
        <v>37869</v>
      </c>
      <c r="B2257">
        <v>421.25099999999998</v>
      </c>
    </row>
    <row r="2258" spans="1:2">
      <c r="A2258" s="14">
        <v>37872</v>
      </c>
      <c r="B2258">
        <v>422.02600000000001</v>
      </c>
    </row>
    <row r="2259" spans="1:2">
      <c r="A2259" s="14">
        <v>37873</v>
      </c>
      <c r="B2259">
        <v>422.928</v>
      </c>
    </row>
    <row r="2260" spans="1:2">
      <c r="A2260" s="14">
        <v>37874</v>
      </c>
      <c r="B2260">
        <v>423.5</v>
      </c>
    </row>
    <row r="2261" spans="1:2">
      <c r="A2261" s="14">
        <v>37875</v>
      </c>
      <c r="B2261">
        <v>423.41300000000001</v>
      </c>
    </row>
    <row r="2262" spans="1:2">
      <c r="A2262" s="14">
        <v>37876</v>
      </c>
      <c r="B2262">
        <v>423.47</v>
      </c>
    </row>
    <row r="2263" spans="1:2">
      <c r="A2263" s="14">
        <v>37879</v>
      </c>
      <c r="B2263">
        <v>423.892</v>
      </c>
    </row>
    <row r="2264" spans="1:2">
      <c r="A2264" s="14">
        <v>37880</v>
      </c>
      <c r="B2264">
        <v>424.09500000000003</v>
      </c>
    </row>
    <row r="2265" spans="1:2">
      <c r="A2265" s="14">
        <v>37881</v>
      </c>
      <c r="B2265">
        <v>425.17099999999999</v>
      </c>
    </row>
    <row r="2266" spans="1:2">
      <c r="A2266" s="14">
        <v>37882</v>
      </c>
      <c r="B2266">
        <v>426.31400000000002</v>
      </c>
    </row>
    <row r="2267" spans="1:2">
      <c r="A2267" s="14">
        <v>37883</v>
      </c>
      <c r="B2267">
        <v>426.89</v>
      </c>
    </row>
    <row r="2268" spans="1:2">
      <c r="A2268" s="14">
        <v>37886</v>
      </c>
      <c r="B2268">
        <v>426.58100000000002</v>
      </c>
    </row>
    <row r="2269" spans="1:2">
      <c r="A2269" s="14">
        <v>37887</v>
      </c>
      <c r="B2269">
        <v>426.32499999999999</v>
      </c>
    </row>
    <row r="2270" spans="1:2">
      <c r="A2270" s="14">
        <v>37888</v>
      </c>
      <c r="B2270">
        <v>426.95400000000001</v>
      </c>
    </row>
    <row r="2271" spans="1:2">
      <c r="A2271" s="14">
        <v>37889</v>
      </c>
      <c r="B2271">
        <v>427.209</v>
      </c>
    </row>
    <row r="2272" spans="1:2">
      <c r="A2272" s="14">
        <v>37890</v>
      </c>
      <c r="B2272">
        <v>427.33600000000001</v>
      </c>
    </row>
    <row r="2273" spans="1:2">
      <c r="A2273" s="14">
        <v>37893</v>
      </c>
      <c r="B2273">
        <v>427.9</v>
      </c>
    </row>
    <row r="2274" spans="1:2">
      <c r="A2274" s="14">
        <v>37894</v>
      </c>
      <c r="B2274">
        <v>428.63600000000002</v>
      </c>
    </row>
    <row r="2275" spans="1:2">
      <c r="A2275" s="14">
        <v>37895</v>
      </c>
      <c r="B2275">
        <v>429.185</v>
      </c>
    </row>
    <row r="2276" spans="1:2">
      <c r="A2276" s="14">
        <v>37896</v>
      </c>
      <c r="B2276">
        <v>429.65899999999999</v>
      </c>
    </row>
    <row r="2277" spans="1:2">
      <c r="A2277" s="14">
        <v>37897</v>
      </c>
      <c r="B2277">
        <v>429.452</v>
      </c>
    </row>
    <row r="2278" spans="1:2">
      <c r="A2278" s="14">
        <v>37900</v>
      </c>
      <c r="B2278">
        <v>429.86200000000002</v>
      </c>
    </row>
    <row r="2279" spans="1:2">
      <c r="A2279" s="14">
        <v>37901</v>
      </c>
      <c r="B2279">
        <v>430.53300000000002</v>
      </c>
    </row>
    <row r="2280" spans="1:2">
      <c r="A2280" s="14">
        <v>37902</v>
      </c>
      <c r="B2280">
        <v>431.25099999999998</v>
      </c>
    </row>
    <row r="2281" spans="1:2">
      <c r="A2281" s="14">
        <v>37903</v>
      </c>
      <c r="B2281">
        <v>431.798</v>
      </c>
    </row>
    <row r="2282" spans="1:2">
      <c r="A2282" s="14">
        <v>37904</v>
      </c>
      <c r="B2282">
        <v>432.41</v>
      </c>
    </row>
    <row r="2283" spans="1:2">
      <c r="A2283" s="14">
        <v>37907</v>
      </c>
      <c r="B2283">
        <v>432.71699999999998</v>
      </c>
    </row>
    <row r="2284" spans="1:2">
      <c r="A2284" s="14">
        <v>37908</v>
      </c>
      <c r="B2284">
        <v>433.49900000000002</v>
      </c>
    </row>
    <row r="2285" spans="1:2">
      <c r="A2285" s="14">
        <v>37909</v>
      </c>
      <c r="B2285">
        <v>434.43599999999998</v>
      </c>
    </row>
    <row r="2286" spans="1:2">
      <c r="A2286" s="14">
        <v>37910</v>
      </c>
      <c r="B2286">
        <v>435.005</v>
      </c>
    </row>
    <row r="2287" spans="1:2">
      <c r="A2287" s="14">
        <v>37911</v>
      </c>
      <c r="B2287">
        <v>435.37400000000002</v>
      </c>
    </row>
    <row r="2288" spans="1:2">
      <c r="A2288" s="14">
        <v>37914</v>
      </c>
      <c r="B2288">
        <v>435.83199999999999</v>
      </c>
    </row>
    <row r="2289" spans="1:2">
      <c r="A2289" s="14">
        <v>37915</v>
      </c>
      <c r="B2289">
        <v>436.12599999999998</v>
      </c>
    </row>
    <row r="2290" spans="1:2">
      <c r="A2290" s="14">
        <v>37916</v>
      </c>
      <c r="B2290">
        <v>435.67599999999999</v>
      </c>
    </row>
    <row r="2291" spans="1:2">
      <c r="A2291" s="14">
        <v>37917</v>
      </c>
      <c r="B2291">
        <v>434.95600000000002</v>
      </c>
    </row>
    <row r="2292" spans="1:2">
      <c r="A2292" s="14">
        <v>37918</v>
      </c>
      <c r="B2292">
        <v>435.17</v>
      </c>
    </row>
    <row r="2293" spans="1:2">
      <c r="A2293" s="14">
        <v>37921</v>
      </c>
      <c r="B2293">
        <v>435.74</v>
      </c>
    </row>
    <row r="2294" spans="1:2">
      <c r="A2294" s="14">
        <v>37922</v>
      </c>
      <c r="B2294">
        <v>436.40600000000001</v>
      </c>
    </row>
    <row r="2295" spans="1:2">
      <c r="A2295" s="14">
        <v>37923</v>
      </c>
      <c r="B2295">
        <v>436.72399999999999</v>
      </c>
    </row>
    <row r="2296" spans="1:2">
      <c r="A2296" s="14">
        <v>37924</v>
      </c>
      <c r="B2296">
        <v>437.03500000000003</v>
      </c>
    </row>
    <row r="2297" spans="1:2">
      <c r="A2297" s="14">
        <v>37925</v>
      </c>
      <c r="B2297">
        <v>437.52800000000002</v>
      </c>
    </row>
    <row r="2298" spans="1:2">
      <c r="A2298" s="14">
        <v>37928</v>
      </c>
      <c r="B2298">
        <v>437.83499999999998</v>
      </c>
    </row>
    <row r="2299" spans="1:2">
      <c r="A2299" s="14">
        <v>37929</v>
      </c>
      <c r="B2299">
        <v>438.375</v>
      </c>
    </row>
    <row r="2300" spans="1:2">
      <c r="A2300" s="14">
        <v>37930</v>
      </c>
      <c r="B2300">
        <v>438.27300000000002</v>
      </c>
    </row>
    <row r="2301" spans="1:2">
      <c r="A2301" s="14">
        <v>37931</v>
      </c>
      <c r="B2301">
        <v>438.46100000000001</v>
      </c>
    </row>
    <row r="2302" spans="1:2">
      <c r="A2302" s="14">
        <v>37932</v>
      </c>
      <c r="B2302">
        <v>438.42200000000003</v>
      </c>
    </row>
    <row r="2303" spans="1:2">
      <c r="A2303" s="14">
        <v>37935</v>
      </c>
      <c r="B2303">
        <v>438.84699999999998</v>
      </c>
    </row>
    <row r="2304" spans="1:2">
      <c r="A2304" s="14">
        <v>37936</v>
      </c>
      <c r="B2304">
        <v>438.94799999999998</v>
      </c>
    </row>
    <row r="2305" spans="1:2">
      <c r="A2305" s="14">
        <v>37937</v>
      </c>
      <c r="B2305">
        <v>438.904</v>
      </c>
    </row>
    <row r="2306" spans="1:2">
      <c r="A2306" s="14">
        <v>37938</v>
      </c>
      <c r="B2306">
        <v>439.56200000000001</v>
      </c>
    </row>
    <row r="2307" spans="1:2">
      <c r="A2307" s="14">
        <v>37939</v>
      </c>
      <c r="B2307">
        <v>440.04399999999998</v>
      </c>
    </row>
    <row r="2308" spans="1:2">
      <c r="A2308" s="14">
        <v>37942</v>
      </c>
      <c r="B2308">
        <v>440.65600000000001</v>
      </c>
    </row>
    <row r="2309" spans="1:2">
      <c r="A2309" s="14">
        <v>37943</v>
      </c>
      <c r="B2309">
        <v>440.94</v>
      </c>
    </row>
    <row r="2310" spans="1:2">
      <c r="A2310" s="14">
        <v>37944</v>
      </c>
      <c r="B2310">
        <v>441.185</v>
      </c>
    </row>
    <row r="2311" spans="1:2">
      <c r="A2311" s="14">
        <v>37945</v>
      </c>
      <c r="B2311">
        <v>441.447</v>
      </c>
    </row>
    <row r="2312" spans="1:2">
      <c r="A2312" s="14">
        <v>37946</v>
      </c>
      <c r="B2312">
        <v>441.82900000000001</v>
      </c>
    </row>
    <row r="2313" spans="1:2">
      <c r="A2313" s="14">
        <v>37949</v>
      </c>
      <c r="B2313">
        <v>442.41300000000001</v>
      </c>
    </row>
    <row r="2314" spans="1:2">
      <c r="A2314" s="14">
        <v>37950</v>
      </c>
      <c r="B2314">
        <v>443.024</v>
      </c>
    </row>
    <row r="2315" spans="1:2">
      <c r="A2315" s="14">
        <v>37951</v>
      </c>
      <c r="B2315">
        <v>443.298</v>
      </c>
    </row>
    <row r="2316" spans="1:2">
      <c r="A2316" s="14">
        <v>37952</v>
      </c>
      <c r="B2316">
        <v>443.40499999999997</v>
      </c>
    </row>
    <row r="2317" spans="1:2">
      <c r="A2317" s="14">
        <v>37953</v>
      </c>
      <c r="B2317">
        <v>443.37200000000001</v>
      </c>
    </row>
    <row r="2318" spans="1:2">
      <c r="A2318" s="14">
        <v>37955</v>
      </c>
      <c r="B2318">
        <v>443.57400000000001</v>
      </c>
    </row>
    <row r="2319" spans="1:2">
      <c r="A2319" s="14">
        <v>37956</v>
      </c>
      <c r="B2319">
        <v>443.86700000000002</v>
      </c>
    </row>
    <row r="2320" spans="1:2">
      <c r="A2320" s="14">
        <v>37957</v>
      </c>
      <c r="B2320">
        <v>444.90800000000002</v>
      </c>
    </row>
    <row r="2321" spans="1:2">
      <c r="A2321" s="14">
        <v>37958</v>
      </c>
      <c r="B2321">
        <v>446.173</v>
      </c>
    </row>
    <row r="2322" spans="1:2">
      <c r="A2322" s="14">
        <v>37959</v>
      </c>
      <c r="B2322">
        <v>447.28300000000002</v>
      </c>
    </row>
    <row r="2323" spans="1:2">
      <c r="A2323" s="14">
        <v>37960</v>
      </c>
      <c r="B2323">
        <v>448.36200000000002</v>
      </c>
    </row>
    <row r="2324" spans="1:2">
      <c r="A2324" s="14">
        <v>37963</v>
      </c>
      <c r="B2324">
        <v>449.15199999999999</v>
      </c>
    </row>
    <row r="2325" spans="1:2">
      <c r="A2325" s="14">
        <v>37964</v>
      </c>
      <c r="B2325">
        <v>449.51400000000001</v>
      </c>
    </row>
    <row r="2326" spans="1:2">
      <c r="A2326" s="14">
        <v>37965</v>
      </c>
      <c r="B2326">
        <v>449.89800000000002</v>
      </c>
    </row>
    <row r="2327" spans="1:2">
      <c r="A2327" s="14">
        <v>37966</v>
      </c>
      <c r="B2327">
        <v>449.803</v>
      </c>
    </row>
    <row r="2328" spans="1:2">
      <c r="A2328" s="14">
        <v>37967</v>
      </c>
      <c r="B2328">
        <v>449.90899999999999</v>
      </c>
    </row>
    <row r="2329" spans="1:2">
      <c r="A2329" s="14">
        <v>37970</v>
      </c>
      <c r="B2329">
        <v>450.476</v>
      </c>
    </row>
    <row r="2330" spans="1:2">
      <c r="A2330" s="14">
        <v>37971</v>
      </c>
      <c r="B2330">
        <v>450.60700000000003</v>
      </c>
    </row>
    <row r="2331" spans="1:2">
      <c r="A2331" s="14">
        <v>37972</v>
      </c>
      <c r="B2331">
        <v>450.90199999999999</v>
      </c>
    </row>
    <row r="2332" spans="1:2">
      <c r="A2332" s="14">
        <v>37973</v>
      </c>
      <c r="B2332">
        <v>451.44600000000003</v>
      </c>
    </row>
    <row r="2333" spans="1:2">
      <c r="A2333" s="14">
        <v>37974</v>
      </c>
      <c r="B2333">
        <v>452.04300000000001</v>
      </c>
    </row>
    <row r="2334" spans="1:2">
      <c r="A2334" s="14">
        <v>37977</v>
      </c>
      <c r="B2334">
        <v>452.52100000000002</v>
      </c>
    </row>
    <row r="2335" spans="1:2">
      <c r="A2335" s="14">
        <v>37978</v>
      </c>
      <c r="B2335">
        <v>452.65100000000001</v>
      </c>
    </row>
    <row r="2336" spans="1:2">
      <c r="A2336" s="14">
        <v>37979</v>
      </c>
      <c r="B2336">
        <v>452.88200000000001</v>
      </c>
    </row>
    <row r="2337" spans="1:2">
      <c r="A2337" s="14">
        <v>37981</v>
      </c>
      <c r="B2337">
        <v>453.16300000000001</v>
      </c>
    </row>
    <row r="2338" spans="1:2">
      <c r="A2338" s="14">
        <v>37984</v>
      </c>
      <c r="B2338">
        <v>453.512</v>
      </c>
    </row>
    <row r="2339" spans="1:2">
      <c r="A2339" s="14">
        <v>37985</v>
      </c>
      <c r="B2339">
        <v>453.738</v>
      </c>
    </row>
    <row r="2340" spans="1:2">
      <c r="A2340" s="14">
        <v>37986</v>
      </c>
      <c r="B2340">
        <v>454.09500000000003</v>
      </c>
    </row>
    <row r="2341" spans="1:2">
      <c r="A2341" s="14">
        <v>37988</v>
      </c>
      <c r="B2341">
        <v>453.94799999999998</v>
      </c>
    </row>
    <row r="2342" spans="1:2">
      <c r="A2342" s="14">
        <v>37991</v>
      </c>
      <c r="B2342">
        <v>456.113</v>
      </c>
    </row>
    <row r="2343" spans="1:2">
      <c r="A2343" s="14">
        <v>37992</v>
      </c>
      <c r="B2343">
        <v>458.28699999999998</v>
      </c>
    </row>
    <row r="2344" spans="1:2">
      <c r="A2344" s="14">
        <v>37993</v>
      </c>
      <c r="B2344">
        <v>459.834</v>
      </c>
    </row>
    <row r="2345" spans="1:2">
      <c r="A2345" s="14">
        <v>37994</v>
      </c>
      <c r="B2345">
        <v>460.99299999999999</v>
      </c>
    </row>
    <row r="2346" spans="1:2">
      <c r="A2346" s="14">
        <v>37995</v>
      </c>
      <c r="B2346">
        <v>461.91699999999997</v>
      </c>
    </row>
    <row r="2347" spans="1:2">
      <c r="A2347" s="14">
        <v>37998</v>
      </c>
      <c r="B2347">
        <v>462.55799999999999</v>
      </c>
    </row>
    <row r="2348" spans="1:2">
      <c r="A2348" s="14">
        <v>37999</v>
      </c>
      <c r="B2348">
        <v>462.89299999999997</v>
      </c>
    </row>
    <row r="2349" spans="1:2">
      <c r="A2349" s="14">
        <v>38000</v>
      </c>
      <c r="B2349">
        <v>463.33199999999999</v>
      </c>
    </row>
    <row r="2350" spans="1:2">
      <c r="A2350" s="14">
        <v>38001</v>
      </c>
      <c r="B2350">
        <v>463.93700000000001</v>
      </c>
    </row>
    <row r="2351" spans="1:2">
      <c r="A2351" s="14">
        <v>38002</v>
      </c>
      <c r="B2351">
        <v>464.15100000000001</v>
      </c>
    </row>
    <row r="2352" spans="1:2">
      <c r="A2352" s="14">
        <v>38005</v>
      </c>
      <c r="B2352">
        <v>464.44099999999997</v>
      </c>
    </row>
    <row r="2353" spans="1:2">
      <c r="A2353" s="14">
        <v>38006</v>
      </c>
      <c r="B2353">
        <v>464.75900000000001</v>
      </c>
    </row>
    <row r="2354" spans="1:2">
      <c r="A2354" s="14">
        <v>38007</v>
      </c>
      <c r="B2354">
        <v>465.63400000000001</v>
      </c>
    </row>
    <row r="2355" spans="1:2">
      <c r="A2355" s="14">
        <v>38008</v>
      </c>
      <c r="B2355">
        <v>466.45</v>
      </c>
    </row>
    <row r="2356" spans="1:2">
      <c r="A2356" s="14">
        <v>38009</v>
      </c>
      <c r="B2356">
        <v>466.61399999999998</v>
      </c>
    </row>
    <row r="2357" spans="1:2">
      <c r="A2357" s="14">
        <v>38012</v>
      </c>
      <c r="B2357">
        <v>466.113</v>
      </c>
    </row>
    <row r="2358" spans="1:2">
      <c r="A2358" s="14">
        <v>38013</v>
      </c>
      <c r="B2358">
        <v>465.52199999999999</v>
      </c>
    </row>
    <row r="2359" spans="1:2">
      <c r="A2359" s="14">
        <v>38014</v>
      </c>
      <c r="B2359">
        <v>464.24799999999999</v>
      </c>
    </row>
    <row r="2360" spans="1:2">
      <c r="A2360" s="14">
        <v>38015</v>
      </c>
      <c r="B2360">
        <v>462.26100000000002</v>
      </c>
    </row>
    <row r="2361" spans="1:2">
      <c r="A2361" s="14">
        <v>38016</v>
      </c>
      <c r="B2361">
        <v>461.33499999999998</v>
      </c>
    </row>
    <row r="2362" spans="1:2">
      <c r="A2362" s="14">
        <v>38017</v>
      </c>
      <c r="B2362">
        <v>461.43</v>
      </c>
    </row>
    <row r="2363" spans="1:2">
      <c r="A2363" s="14">
        <v>38019</v>
      </c>
      <c r="B2363">
        <v>460.84100000000001</v>
      </c>
    </row>
    <row r="2364" spans="1:2">
      <c r="A2364" s="14">
        <v>38020</v>
      </c>
      <c r="B2364">
        <v>459.90300000000002</v>
      </c>
    </row>
    <row r="2365" spans="1:2">
      <c r="A2365" s="14">
        <v>38021</v>
      </c>
      <c r="B2365">
        <v>459.17399999999998</v>
      </c>
    </row>
    <row r="2366" spans="1:2">
      <c r="A2366" s="14">
        <v>38022</v>
      </c>
      <c r="B2366">
        <v>457.45</v>
      </c>
    </row>
    <row r="2367" spans="1:2">
      <c r="A2367" s="14">
        <v>38023</v>
      </c>
      <c r="B2367">
        <v>457.15899999999999</v>
      </c>
    </row>
    <row r="2368" spans="1:2">
      <c r="A2368" s="14">
        <v>38026</v>
      </c>
      <c r="B2368">
        <v>459.07900000000001</v>
      </c>
    </row>
    <row r="2369" spans="1:2">
      <c r="A2369" s="14">
        <v>38027</v>
      </c>
      <c r="B2369">
        <v>458.87900000000002</v>
      </c>
    </row>
    <row r="2370" spans="1:2">
      <c r="A2370" s="14">
        <v>38028</v>
      </c>
      <c r="B2370">
        <v>459.62599999999998</v>
      </c>
    </row>
    <row r="2371" spans="1:2">
      <c r="A2371" s="14">
        <v>38029</v>
      </c>
      <c r="B2371">
        <v>460.93900000000002</v>
      </c>
    </row>
    <row r="2372" spans="1:2">
      <c r="A2372" s="14">
        <v>38030</v>
      </c>
      <c r="B2372">
        <v>461</v>
      </c>
    </row>
    <row r="2373" spans="1:2">
      <c r="A2373" s="14">
        <v>38033</v>
      </c>
      <c r="B2373">
        <v>461.30799999999999</v>
      </c>
    </row>
    <row r="2374" spans="1:2">
      <c r="A2374" s="14">
        <v>38034</v>
      </c>
      <c r="B2374">
        <v>461.548</v>
      </c>
    </row>
    <row r="2375" spans="1:2">
      <c r="A2375" s="14">
        <v>38035</v>
      </c>
      <c r="B2375">
        <v>461.267</v>
      </c>
    </row>
    <row r="2376" spans="1:2">
      <c r="A2376" s="14">
        <v>38036</v>
      </c>
      <c r="B2376">
        <v>461.10399999999998</v>
      </c>
    </row>
    <row r="2377" spans="1:2">
      <c r="A2377" s="14">
        <v>38037</v>
      </c>
      <c r="B2377">
        <v>460.48</v>
      </c>
    </row>
    <row r="2378" spans="1:2">
      <c r="A2378" s="14">
        <v>38040</v>
      </c>
      <c r="B2378">
        <v>459.98899999999998</v>
      </c>
    </row>
    <row r="2379" spans="1:2">
      <c r="A2379" s="14">
        <v>38041</v>
      </c>
      <c r="B2379">
        <v>459.08699999999999</v>
      </c>
    </row>
    <row r="2380" spans="1:2">
      <c r="A2380" s="14">
        <v>38042</v>
      </c>
      <c r="B2380">
        <v>459.84300000000002</v>
      </c>
    </row>
    <row r="2381" spans="1:2">
      <c r="A2381" s="14">
        <v>38043</v>
      </c>
      <c r="B2381">
        <v>460.03800000000001</v>
      </c>
    </row>
    <row r="2382" spans="1:2">
      <c r="A2382" s="14">
        <v>38044</v>
      </c>
      <c r="B2382">
        <v>460.71899999999999</v>
      </c>
    </row>
    <row r="2383" spans="1:2">
      <c r="A2383" s="14">
        <v>38046</v>
      </c>
      <c r="B2383">
        <v>460.92399999999998</v>
      </c>
    </row>
    <row r="2384" spans="1:2">
      <c r="A2384" s="14">
        <v>38047</v>
      </c>
      <c r="B2384">
        <v>461.53</v>
      </c>
    </row>
    <row r="2385" spans="1:2">
      <c r="A2385" s="14">
        <v>38048</v>
      </c>
      <c r="B2385">
        <v>461.66800000000001</v>
      </c>
    </row>
    <row r="2386" spans="1:2">
      <c r="A2386" s="14">
        <v>38049</v>
      </c>
      <c r="B2386">
        <v>461.54599999999999</v>
      </c>
    </row>
    <row r="2387" spans="1:2">
      <c r="A2387" s="14">
        <v>38050</v>
      </c>
      <c r="B2387">
        <v>461.72800000000001</v>
      </c>
    </row>
    <row r="2388" spans="1:2">
      <c r="A2388" s="14">
        <v>38051</v>
      </c>
      <c r="B2388">
        <v>463.416</v>
      </c>
    </row>
    <row r="2389" spans="1:2">
      <c r="A2389" s="14">
        <v>38054</v>
      </c>
      <c r="B2389">
        <v>464.50200000000001</v>
      </c>
    </row>
    <row r="2390" spans="1:2">
      <c r="A2390" s="14">
        <v>38055</v>
      </c>
      <c r="B2390">
        <v>464.82100000000003</v>
      </c>
    </row>
    <row r="2391" spans="1:2">
      <c r="A2391" s="14">
        <v>38056</v>
      </c>
      <c r="B2391">
        <v>464.64400000000001</v>
      </c>
    </row>
    <row r="2392" spans="1:2">
      <c r="A2392" s="14">
        <v>38057</v>
      </c>
      <c r="B2392">
        <v>463.83300000000003</v>
      </c>
    </row>
    <row r="2393" spans="1:2">
      <c r="A2393" s="14">
        <v>38058</v>
      </c>
      <c r="B2393">
        <v>463.81799999999998</v>
      </c>
    </row>
    <row r="2394" spans="1:2">
      <c r="A2394" s="14">
        <v>38061</v>
      </c>
      <c r="B2394">
        <v>463.274</v>
      </c>
    </row>
    <row r="2395" spans="1:2">
      <c r="A2395" s="14">
        <v>38062</v>
      </c>
      <c r="B2395">
        <v>462.59500000000003</v>
      </c>
    </row>
    <row r="2396" spans="1:2">
      <c r="A2396" s="14">
        <v>38063</v>
      </c>
      <c r="B2396">
        <v>463.07799999999997</v>
      </c>
    </row>
    <row r="2397" spans="1:2">
      <c r="A2397" s="14">
        <v>38064</v>
      </c>
      <c r="B2397">
        <v>462.73500000000001</v>
      </c>
    </row>
    <row r="2398" spans="1:2">
      <c r="A2398" s="14">
        <v>38065</v>
      </c>
      <c r="B2398">
        <v>462.75099999999998</v>
      </c>
    </row>
    <row r="2399" spans="1:2">
      <c r="A2399" s="14">
        <v>38068</v>
      </c>
      <c r="B2399">
        <v>462.517</v>
      </c>
    </row>
    <row r="2400" spans="1:2">
      <c r="A2400" s="14">
        <v>38069</v>
      </c>
      <c r="B2400">
        <v>462.19400000000002</v>
      </c>
    </row>
    <row r="2401" spans="1:2">
      <c r="A2401" s="14">
        <v>38070</v>
      </c>
      <c r="B2401">
        <v>461.92599999999999</v>
      </c>
    </row>
    <row r="2402" spans="1:2">
      <c r="A2402" s="14">
        <v>38071</v>
      </c>
      <c r="B2402">
        <v>462.24299999999999</v>
      </c>
    </row>
    <row r="2403" spans="1:2">
      <c r="A2403" s="14">
        <v>38072</v>
      </c>
      <c r="B2403">
        <v>462.589</v>
      </c>
    </row>
    <row r="2404" spans="1:2">
      <c r="A2404" s="14">
        <v>38075</v>
      </c>
      <c r="B2404">
        <v>463.48599999999999</v>
      </c>
    </row>
    <row r="2405" spans="1:2">
      <c r="A2405" s="14">
        <v>38076</v>
      </c>
      <c r="B2405">
        <v>463.495</v>
      </c>
    </row>
    <row r="2406" spans="1:2">
      <c r="A2406" s="14">
        <v>38077</v>
      </c>
      <c r="B2406">
        <v>463.99900000000002</v>
      </c>
    </row>
    <row r="2407" spans="1:2">
      <c r="A2407" s="14">
        <v>38078</v>
      </c>
      <c r="B2407">
        <v>464.10500000000002</v>
      </c>
    </row>
    <row r="2408" spans="1:2">
      <c r="A2408" s="14">
        <v>38079</v>
      </c>
      <c r="B2408">
        <v>462.55500000000001</v>
      </c>
    </row>
    <row r="2409" spans="1:2">
      <c r="A2409" s="14">
        <v>38082</v>
      </c>
      <c r="B2409">
        <v>462.38600000000002</v>
      </c>
    </row>
    <row r="2410" spans="1:2">
      <c r="A2410" s="14">
        <v>38083</v>
      </c>
      <c r="B2410">
        <v>462.91699999999997</v>
      </c>
    </row>
    <row r="2411" spans="1:2">
      <c r="A2411" s="14">
        <v>38084</v>
      </c>
      <c r="B2411">
        <v>463.48</v>
      </c>
    </row>
    <row r="2412" spans="1:2">
      <c r="A2412" s="14">
        <v>38085</v>
      </c>
      <c r="B2412">
        <v>463.68900000000002</v>
      </c>
    </row>
    <row r="2413" spans="1:2">
      <c r="A2413" s="14">
        <v>38089</v>
      </c>
      <c r="B2413">
        <v>464.14699999999999</v>
      </c>
    </row>
    <row r="2414" spans="1:2">
      <c r="A2414" s="14">
        <v>38090</v>
      </c>
      <c r="B2414">
        <v>463.30799999999999</v>
      </c>
    </row>
    <row r="2415" spans="1:2">
      <c r="A2415" s="14">
        <v>38091</v>
      </c>
      <c r="B2415">
        <v>462.1</v>
      </c>
    </row>
    <row r="2416" spans="1:2">
      <c r="A2416" s="14">
        <v>38092</v>
      </c>
      <c r="B2416">
        <v>462.08</v>
      </c>
    </row>
    <row r="2417" spans="1:2">
      <c r="A2417" s="14">
        <v>38093</v>
      </c>
      <c r="B2417">
        <v>462.57400000000001</v>
      </c>
    </row>
    <row r="2418" spans="1:2">
      <c r="A2418" s="14">
        <v>38096</v>
      </c>
      <c r="B2418">
        <v>462.76100000000002</v>
      </c>
    </row>
    <row r="2419" spans="1:2">
      <c r="A2419" s="14">
        <v>38097</v>
      </c>
      <c r="B2419">
        <v>462.67500000000001</v>
      </c>
    </row>
    <row r="2420" spans="1:2">
      <c r="A2420" s="14">
        <v>38098</v>
      </c>
      <c r="B2420">
        <v>461.82499999999999</v>
      </c>
    </row>
    <row r="2421" spans="1:2">
      <c r="A2421" s="14">
        <v>38099</v>
      </c>
      <c r="B2421">
        <v>462.73200000000003</v>
      </c>
    </row>
    <row r="2422" spans="1:2">
      <c r="A2422" s="14">
        <v>38100</v>
      </c>
      <c r="B2422">
        <v>462.68099999999998</v>
      </c>
    </row>
    <row r="2423" spans="1:2">
      <c r="A2423" s="14">
        <v>38103</v>
      </c>
      <c r="B2423">
        <v>462.94499999999999</v>
      </c>
    </row>
    <row r="2424" spans="1:2">
      <c r="A2424" s="14">
        <v>38104</v>
      </c>
      <c r="B2424">
        <v>463.27499999999998</v>
      </c>
    </row>
    <row r="2425" spans="1:2">
      <c r="A2425" s="14">
        <v>38105</v>
      </c>
      <c r="B2425">
        <v>462.56099999999998</v>
      </c>
    </row>
    <row r="2426" spans="1:2">
      <c r="A2426" s="14">
        <v>38106</v>
      </c>
      <c r="B2426">
        <v>461.03500000000003</v>
      </c>
    </row>
    <row r="2427" spans="1:2">
      <c r="A2427" s="14">
        <v>38107</v>
      </c>
      <c r="B2427">
        <v>460.93599999999998</v>
      </c>
    </row>
    <row r="2428" spans="1:2">
      <c r="A2428" s="14">
        <v>38110</v>
      </c>
      <c r="B2428">
        <v>460.40300000000002</v>
      </c>
    </row>
    <row r="2429" spans="1:2">
      <c r="A2429" s="14">
        <v>38111</v>
      </c>
      <c r="B2429">
        <v>458.988</v>
      </c>
    </row>
    <row r="2430" spans="1:2">
      <c r="A2430" s="14">
        <v>38112</v>
      </c>
      <c r="B2430">
        <v>458.61799999999999</v>
      </c>
    </row>
    <row r="2431" spans="1:2">
      <c r="A2431" s="14">
        <v>38113</v>
      </c>
      <c r="B2431">
        <v>456.57100000000003</v>
      </c>
    </row>
    <row r="2432" spans="1:2">
      <c r="A2432" s="14">
        <v>38114</v>
      </c>
      <c r="B2432">
        <v>453.62900000000002</v>
      </c>
    </row>
    <row r="2433" spans="1:2">
      <c r="A2433" s="14">
        <v>38117</v>
      </c>
      <c r="B2433">
        <v>450.31099999999998</v>
      </c>
    </row>
    <row r="2434" spans="1:2">
      <c r="A2434" s="14">
        <v>38118</v>
      </c>
      <c r="B2434">
        <v>450.00099999999998</v>
      </c>
    </row>
    <row r="2435" spans="1:2">
      <c r="A2435" s="14">
        <v>38119</v>
      </c>
      <c r="B2435">
        <v>448.58600000000001</v>
      </c>
    </row>
    <row r="2436" spans="1:2">
      <c r="A2436" s="14">
        <v>38120</v>
      </c>
      <c r="B2436">
        <v>446.44400000000002</v>
      </c>
    </row>
    <row r="2437" spans="1:2">
      <c r="A2437" s="14">
        <v>38121</v>
      </c>
      <c r="B2437">
        <v>446.11500000000001</v>
      </c>
    </row>
    <row r="2438" spans="1:2">
      <c r="A2438" s="14">
        <v>38124</v>
      </c>
      <c r="B2438">
        <v>446.56099999999998</v>
      </c>
    </row>
    <row r="2439" spans="1:2">
      <c r="A2439" s="14">
        <v>38125</v>
      </c>
      <c r="B2439">
        <v>447.601</v>
      </c>
    </row>
    <row r="2440" spans="1:2">
      <c r="A2440" s="14">
        <v>38126</v>
      </c>
      <c r="B2440">
        <v>449.13900000000001</v>
      </c>
    </row>
    <row r="2441" spans="1:2">
      <c r="A2441" s="14">
        <v>38127</v>
      </c>
      <c r="B2441">
        <v>448.94400000000002</v>
      </c>
    </row>
    <row r="2442" spans="1:2">
      <c r="A2442" s="14">
        <v>38128</v>
      </c>
      <c r="B2442">
        <v>449.55</v>
      </c>
    </row>
    <row r="2443" spans="1:2">
      <c r="A2443" s="14">
        <v>38131</v>
      </c>
      <c r="B2443">
        <v>450.786</v>
      </c>
    </row>
    <row r="2444" spans="1:2">
      <c r="A2444" s="14">
        <v>38132</v>
      </c>
      <c r="B2444">
        <v>451.27300000000002</v>
      </c>
    </row>
    <row r="2445" spans="1:2">
      <c r="A2445" s="14">
        <v>38133</v>
      </c>
      <c r="B2445">
        <v>452.50099999999998</v>
      </c>
    </row>
    <row r="2446" spans="1:2">
      <c r="A2446" s="14">
        <v>38134</v>
      </c>
      <c r="B2446">
        <v>453.32600000000002</v>
      </c>
    </row>
    <row r="2447" spans="1:2">
      <c r="A2447" s="14">
        <v>38135</v>
      </c>
      <c r="B2447">
        <v>453.39400000000001</v>
      </c>
    </row>
    <row r="2448" spans="1:2">
      <c r="A2448" s="14">
        <v>38138</v>
      </c>
      <c r="B2448">
        <v>453.69400000000002</v>
      </c>
    </row>
    <row r="2449" spans="1:2">
      <c r="A2449" s="14">
        <v>38139</v>
      </c>
      <c r="B2449">
        <v>453.21100000000001</v>
      </c>
    </row>
    <row r="2450" spans="1:2">
      <c r="A2450" s="14">
        <v>38140</v>
      </c>
      <c r="B2450">
        <v>453.06700000000001</v>
      </c>
    </row>
    <row r="2451" spans="1:2">
      <c r="A2451" s="14">
        <v>38141</v>
      </c>
      <c r="B2451">
        <v>452.97500000000002</v>
      </c>
    </row>
    <row r="2452" spans="1:2">
      <c r="A2452" s="14">
        <v>38142</v>
      </c>
      <c r="B2452">
        <v>453.38</v>
      </c>
    </row>
    <row r="2453" spans="1:2">
      <c r="A2453" s="14">
        <v>38145</v>
      </c>
      <c r="B2453">
        <v>454.06200000000001</v>
      </c>
    </row>
    <row r="2454" spans="1:2">
      <c r="A2454" s="14">
        <v>38146</v>
      </c>
      <c r="B2454">
        <v>454.88799999999998</v>
      </c>
    </row>
    <row r="2455" spans="1:2">
      <c r="A2455" s="14">
        <v>38147</v>
      </c>
      <c r="B2455">
        <v>455.11900000000003</v>
      </c>
    </row>
    <row r="2456" spans="1:2">
      <c r="A2456" s="14">
        <v>38148</v>
      </c>
      <c r="B2456">
        <v>455.04700000000003</v>
      </c>
    </row>
    <row r="2457" spans="1:2">
      <c r="A2457" s="14">
        <v>38149</v>
      </c>
      <c r="B2457">
        <v>455.149</v>
      </c>
    </row>
    <row r="2458" spans="1:2">
      <c r="A2458" s="14">
        <v>38152</v>
      </c>
      <c r="B2458">
        <v>454.87599999999998</v>
      </c>
    </row>
    <row r="2459" spans="1:2">
      <c r="A2459" s="14">
        <v>38153</v>
      </c>
      <c r="B2459">
        <v>455.80599999999998</v>
      </c>
    </row>
    <row r="2460" spans="1:2">
      <c r="A2460" s="14">
        <v>38154</v>
      </c>
      <c r="B2460">
        <v>456.44400000000002</v>
      </c>
    </row>
    <row r="2461" spans="1:2">
      <c r="A2461" s="14">
        <v>38155</v>
      </c>
      <c r="B2461">
        <v>456.86799999999999</v>
      </c>
    </row>
    <row r="2462" spans="1:2">
      <c r="A2462" s="14">
        <v>38156</v>
      </c>
      <c r="B2462">
        <v>457.41899999999998</v>
      </c>
    </row>
    <row r="2463" spans="1:2">
      <c r="A2463" s="14">
        <v>38159</v>
      </c>
      <c r="B2463">
        <v>458.286</v>
      </c>
    </row>
    <row r="2464" spans="1:2">
      <c r="A2464" s="14">
        <v>38160</v>
      </c>
      <c r="B2464">
        <v>458.66300000000001</v>
      </c>
    </row>
    <row r="2465" spans="1:2">
      <c r="A2465" s="14">
        <v>38161</v>
      </c>
      <c r="B2465">
        <v>459.04399999999998</v>
      </c>
    </row>
    <row r="2466" spans="1:2">
      <c r="A2466" s="14">
        <v>38162</v>
      </c>
      <c r="B2466">
        <v>459.58100000000002</v>
      </c>
    </row>
    <row r="2467" spans="1:2">
      <c r="A2467" s="14">
        <v>38163</v>
      </c>
      <c r="B2467">
        <v>459.846</v>
      </c>
    </row>
    <row r="2468" spans="1:2">
      <c r="A2468" s="14">
        <v>38166</v>
      </c>
      <c r="B2468">
        <v>459.90300000000002</v>
      </c>
    </row>
    <row r="2469" spans="1:2">
      <c r="A2469" s="14">
        <v>38167</v>
      </c>
      <c r="B2469">
        <v>459.91899999999998</v>
      </c>
    </row>
    <row r="2470" spans="1:2">
      <c r="A2470" s="14">
        <v>38168</v>
      </c>
      <c r="B2470">
        <v>460.28500000000003</v>
      </c>
    </row>
    <row r="2471" spans="1:2">
      <c r="A2471" s="14">
        <v>38169</v>
      </c>
      <c r="B2471">
        <v>461.01400000000001</v>
      </c>
    </row>
    <row r="2472" spans="1:2">
      <c r="A2472" s="14">
        <v>38170</v>
      </c>
      <c r="B2472">
        <v>461.892</v>
      </c>
    </row>
    <row r="2473" spans="1:2">
      <c r="A2473" s="14">
        <v>38173</v>
      </c>
      <c r="B2473">
        <v>462.2</v>
      </c>
    </row>
    <row r="2474" spans="1:2">
      <c r="A2474" s="14">
        <v>38174</v>
      </c>
      <c r="B2474">
        <v>462.98200000000003</v>
      </c>
    </row>
    <row r="2475" spans="1:2">
      <c r="A2475" s="14">
        <v>38175</v>
      </c>
      <c r="B2475">
        <v>463.327</v>
      </c>
    </row>
    <row r="2476" spans="1:2">
      <c r="A2476" s="14">
        <v>38176</v>
      </c>
      <c r="B2476">
        <v>463.81</v>
      </c>
    </row>
    <row r="2477" spans="1:2">
      <c r="A2477" s="14">
        <v>38177</v>
      </c>
      <c r="B2477">
        <v>464.35599999999999</v>
      </c>
    </row>
    <row r="2478" spans="1:2">
      <c r="A2478" s="14">
        <v>38180</v>
      </c>
      <c r="B2478">
        <v>465.14</v>
      </c>
    </row>
    <row r="2479" spans="1:2">
      <c r="A2479" s="14">
        <v>38181</v>
      </c>
      <c r="B2479">
        <v>465.50700000000001</v>
      </c>
    </row>
    <row r="2480" spans="1:2">
      <c r="A2480" s="14">
        <v>38182</v>
      </c>
      <c r="B2480">
        <v>465.99200000000002</v>
      </c>
    </row>
    <row r="2481" spans="1:2">
      <c r="A2481" s="14">
        <v>38183</v>
      </c>
      <c r="B2481">
        <v>466.44200000000001</v>
      </c>
    </row>
    <row r="2482" spans="1:2">
      <c r="A2482" s="14">
        <v>38184</v>
      </c>
      <c r="B2482">
        <v>467.29899999999998</v>
      </c>
    </row>
    <row r="2483" spans="1:2">
      <c r="A2483" s="14">
        <v>38187</v>
      </c>
      <c r="B2483">
        <v>468.18900000000002</v>
      </c>
    </row>
    <row r="2484" spans="1:2">
      <c r="A2484" s="14">
        <v>38188</v>
      </c>
      <c r="B2484">
        <v>468.51100000000002</v>
      </c>
    </row>
    <row r="2485" spans="1:2">
      <c r="A2485" s="14">
        <v>38189</v>
      </c>
      <c r="B2485">
        <v>468.27499999999998</v>
      </c>
    </row>
    <row r="2486" spans="1:2">
      <c r="A2486" s="14">
        <v>38190</v>
      </c>
      <c r="B2486">
        <v>467.55599999999998</v>
      </c>
    </row>
    <row r="2487" spans="1:2">
      <c r="A2487" s="14">
        <v>38191</v>
      </c>
      <c r="B2487">
        <v>467.44299999999998</v>
      </c>
    </row>
    <row r="2488" spans="1:2">
      <c r="A2488" s="14">
        <v>38194</v>
      </c>
      <c r="B2488">
        <v>466.71899999999999</v>
      </c>
    </row>
    <row r="2489" spans="1:2">
      <c r="A2489" s="14">
        <v>38195</v>
      </c>
      <c r="B2489">
        <v>465.19299999999998</v>
      </c>
    </row>
    <row r="2490" spans="1:2">
      <c r="A2490" s="14">
        <v>38196</v>
      </c>
      <c r="B2490">
        <v>464.99599999999998</v>
      </c>
    </row>
    <row r="2491" spans="1:2">
      <c r="A2491" s="14">
        <v>38197</v>
      </c>
      <c r="B2491">
        <v>465.60899999999998</v>
      </c>
    </row>
    <row r="2492" spans="1:2">
      <c r="A2492" s="14">
        <v>38198</v>
      </c>
      <c r="B2492">
        <v>466.38799999999998</v>
      </c>
    </row>
    <row r="2493" spans="1:2">
      <c r="A2493" s="14">
        <v>38199</v>
      </c>
      <c r="B2493">
        <v>466.488</v>
      </c>
    </row>
    <row r="2494" spans="1:2">
      <c r="A2494" s="14">
        <v>38201</v>
      </c>
      <c r="B2494">
        <v>466.70299999999997</v>
      </c>
    </row>
    <row r="2495" spans="1:2">
      <c r="A2495" s="14">
        <v>38202</v>
      </c>
      <c r="B2495">
        <v>466.904</v>
      </c>
    </row>
    <row r="2496" spans="1:2">
      <c r="A2496" s="14">
        <v>38203</v>
      </c>
      <c r="B2496">
        <v>466.67899999999997</v>
      </c>
    </row>
    <row r="2497" spans="1:2">
      <c r="A2497" s="14">
        <v>38204</v>
      </c>
      <c r="B2497">
        <v>467.18599999999998</v>
      </c>
    </row>
    <row r="2498" spans="1:2">
      <c r="A2498" s="14">
        <v>38205</v>
      </c>
      <c r="B2498">
        <v>468.58300000000003</v>
      </c>
    </row>
    <row r="2499" spans="1:2">
      <c r="A2499" s="14">
        <v>38208</v>
      </c>
      <c r="B2499">
        <v>468.70499999999998</v>
      </c>
    </row>
    <row r="2500" spans="1:2">
      <c r="A2500" s="14">
        <v>38209</v>
      </c>
      <c r="B2500">
        <v>468.26</v>
      </c>
    </row>
    <row r="2501" spans="1:2">
      <c r="A2501" s="14">
        <v>38210</v>
      </c>
      <c r="B2501">
        <v>468.24299999999999</v>
      </c>
    </row>
    <row r="2502" spans="1:2">
      <c r="A2502" s="14">
        <v>38211</v>
      </c>
      <c r="B2502">
        <v>468.238</v>
      </c>
    </row>
    <row r="2503" spans="1:2">
      <c r="A2503" s="14">
        <v>38212</v>
      </c>
      <c r="B2503">
        <v>468.625</v>
      </c>
    </row>
    <row r="2504" spans="1:2">
      <c r="A2504" s="14">
        <v>38215</v>
      </c>
      <c r="B2504">
        <v>468.71899999999999</v>
      </c>
    </row>
    <row r="2505" spans="1:2">
      <c r="A2505" s="14">
        <v>38216</v>
      </c>
      <c r="B2505">
        <v>469.36</v>
      </c>
    </row>
    <row r="2506" spans="1:2">
      <c r="A2506" s="14">
        <v>38217</v>
      </c>
      <c r="B2506">
        <v>470.154</v>
      </c>
    </row>
    <row r="2507" spans="1:2">
      <c r="A2507" s="14">
        <v>38218</v>
      </c>
      <c r="B2507">
        <v>470.88099999999997</v>
      </c>
    </row>
    <row r="2508" spans="1:2">
      <c r="A2508" s="14">
        <v>38219</v>
      </c>
      <c r="B2508">
        <v>471.137</v>
      </c>
    </row>
    <row r="2509" spans="1:2">
      <c r="A2509" s="14">
        <v>38222</v>
      </c>
      <c r="B2509">
        <v>471.68299999999999</v>
      </c>
    </row>
    <row r="2510" spans="1:2">
      <c r="A2510" s="14">
        <v>38223</v>
      </c>
      <c r="B2510">
        <v>472.108</v>
      </c>
    </row>
    <row r="2511" spans="1:2">
      <c r="A2511" s="14">
        <v>38224</v>
      </c>
      <c r="B2511">
        <v>472.82</v>
      </c>
    </row>
    <row r="2512" spans="1:2">
      <c r="A2512" s="14">
        <v>38225</v>
      </c>
      <c r="B2512">
        <v>473.42</v>
      </c>
    </row>
    <row r="2513" spans="1:2">
      <c r="A2513" s="14">
        <v>38226</v>
      </c>
      <c r="B2513">
        <v>473.63799999999998</v>
      </c>
    </row>
    <row r="2514" spans="1:2">
      <c r="A2514" s="14">
        <v>38229</v>
      </c>
      <c r="B2514">
        <v>474.29</v>
      </c>
    </row>
    <row r="2515" spans="1:2">
      <c r="A2515" s="14">
        <v>38230</v>
      </c>
      <c r="B2515">
        <v>474.96499999999997</v>
      </c>
    </row>
    <row r="2516" spans="1:2">
      <c r="A2516" s="14">
        <v>38231</v>
      </c>
      <c r="B2516">
        <v>475.24200000000002</v>
      </c>
    </row>
    <row r="2517" spans="1:2">
      <c r="A2517" s="14">
        <v>38232</v>
      </c>
      <c r="B2517">
        <v>475.255</v>
      </c>
    </row>
    <row r="2518" spans="1:2">
      <c r="A2518" s="14">
        <v>38233</v>
      </c>
      <c r="B2518">
        <v>475.08300000000003</v>
      </c>
    </row>
    <row r="2519" spans="1:2">
      <c r="A2519" s="14">
        <v>38236</v>
      </c>
      <c r="B2519">
        <v>475.39499999999998</v>
      </c>
    </row>
    <row r="2520" spans="1:2">
      <c r="A2520" s="14">
        <v>38237</v>
      </c>
      <c r="B2520">
        <v>475.63</v>
      </c>
    </row>
    <row r="2521" spans="1:2">
      <c r="A2521" s="14">
        <v>38238</v>
      </c>
      <c r="B2521">
        <v>476.863</v>
      </c>
    </row>
    <row r="2522" spans="1:2">
      <c r="A2522" s="14">
        <v>38239</v>
      </c>
      <c r="B2522">
        <v>477.529</v>
      </c>
    </row>
    <row r="2523" spans="1:2">
      <c r="A2523" s="14">
        <v>38240</v>
      </c>
      <c r="B2523">
        <v>478.19200000000001</v>
      </c>
    </row>
    <row r="2524" spans="1:2">
      <c r="A2524" s="14">
        <v>38243</v>
      </c>
      <c r="B2524">
        <v>479.41800000000001</v>
      </c>
    </row>
    <row r="2525" spans="1:2">
      <c r="A2525" s="14">
        <v>38244</v>
      </c>
      <c r="B2525">
        <v>480.07</v>
      </c>
    </row>
    <row r="2526" spans="1:2">
      <c r="A2526" s="14">
        <v>38245</v>
      </c>
      <c r="B2526">
        <v>479.58199999999999</v>
      </c>
    </row>
    <row r="2527" spans="1:2">
      <c r="A2527" s="14">
        <v>38246</v>
      </c>
      <c r="B2527">
        <v>479.923</v>
      </c>
    </row>
    <row r="2528" spans="1:2">
      <c r="A2528" s="14">
        <v>38247</v>
      </c>
      <c r="B2528">
        <v>480.33100000000002</v>
      </c>
    </row>
    <row r="2529" spans="1:2">
      <c r="A2529" s="14">
        <v>38250</v>
      </c>
      <c r="B2529">
        <v>480.916</v>
      </c>
    </row>
    <row r="2530" spans="1:2">
      <c r="A2530" s="14">
        <v>38251</v>
      </c>
      <c r="B2530">
        <v>481.27</v>
      </c>
    </row>
    <row r="2531" spans="1:2">
      <c r="A2531" s="14">
        <v>38252</v>
      </c>
      <c r="B2531">
        <v>481.68099999999998</v>
      </c>
    </row>
    <row r="2532" spans="1:2">
      <c r="A2532" s="14">
        <v>38253</v>
      </c>
      <c r="B2532">
        <v>482.02</v>
      </c>
    </row>
    <row r="2533" spans="1:2">
      <c r="A2533" s="14">
        <v>38254</v>
      </c>
      <c r="B2533">
        <v>481.76299999999998</v>
      </c>
    </row>
    <row r="2534" spans="1:2">
      <c r="A2534" s="14">
        <v>38257</v>
      </c>
      <c r="B2534">
        <v>481.91899999999998</v>
      </c>
    </row>
    <row r="2535" spans="1:2">
      <c r="A2535" s="14">
        <v>38258</v>
      </c>
      <c r="B2535">
        <v>481.85300000000001</v>
      </c>
    </row>
    <row r="2536" spans="1:2">
      <c r="A2536" s="14">
        <v>38259</v>
      </c>
      <c r="B2536">
        <v>481.435</v>
      </c>
    </row>
    <row r="2537" spans="1:2">
      <c r="A2537" s="14">
        <v>38260</v>
      </c>
      <c r="B2537">
        <v>481.58199999999999</v>
      </c>
    </row>
    <row r="2538" spans="1:2">
      <c r="A2538" s="14">
        <v>38261</v>
      </c>
      <c r="B2538">
        <v>481.42500000000001</v>
      </c>
    </row>
    <row r="2539" spans="1:2">
      <c r="A2539" s="14">
        <v>38264</v>
      </c>
      <c r="B2539">
        <v>482.02</v>
      </c>
    </row>
    <row r="2540" spans="1:2">
      <c r="A2540" s="14">
        <v>38265</v>
      </c>
      <c r="B2540">
        <v>482.44099999999997</v>
      </c>
    </row>
    <row r="2541" spans="1:2">
      <c r="A2541" s="14">
        <v>38266</v>
      </c>
      <c r="B2541">
        <v>482.79700000000003</v>
      </c>
    </row>
    <row r="2542" spans="1:2">
      <c r="A2542" s="14">
        <v>38267</v>
      </c>
      <c r="B2542">
        <v>483.09</v>
      </c>
    </row>
    <row r="2543" spans="1:2">
      <c r="A2543" s="14">
        <v>38268</v>
      </c>
      <c r="B2543">
        <v>484.14699999999999</v>
      </c>
    </row>
    <row r="2544" spans="1:2">
      <c r="A2544" s="14">
        <v>38271</v>
      </c>
      <c r="B2544">
        <v>484.46199999999999</v>
      </c>
    </row>
    <row r="2545" spans="1:2">
      <c r="A2545" s="14">
        <v>38272</v>
      </c>
      <c r="B2545">
        <v>484.96300000000002</v>
      </c>
    </row>
    <row r="2546" spans="1:2">
      <c r="A2546" s="14">
        <v>38273</v>
      </c>
      <c r="B2546">
        <v>485.31799999999998</v>
      </c>
    </row>
    <row r="2547" spans="1:2">
      <c r="A2547" s="14">
        <v>38274</v>
      </c>
      <c r="B2547">
        <v>485.601</v>
      </c>
    </row>
    <row r="2548" spans="1:2">
      <c r="A2548" s="14">
        <v>38275</v>
      </c>
      <c r="B2548">
        <v>485.43400000000003</v>
      </c>
    </row>
    <row r="2549" spans="1:2">
      <c r="A2549" s="14">
        <v>38278</v>
      </c>
      <c r="B2549">
        <v>485.173</v>
      </c>
    </row>
    <row r="2550" spans="1:2">
      <c r="A2550" s="14">
        <v>38279</v>
      </c>
      <c r="B2550">
        <v>484.89699999999999</v>
      </c>
    </row>
    <row r="2551" spans="1:2">
      <c r="A2551" s="14">
        <v>38280</v>
      </c>
      <c r="B2551">
        <v>484.76499999999999</v>
      </c>
    </row>
    <row r="2552" spans="1:2">
      <c r="A2552" s="14">
        <v>38281</v>
      </c>
      <c r="B2552">
        <v>485.536</v>
      </c>
    </row>
    <row r="2553" spans="1:2">
      <c r="A2553" s="14">
        <v>38282</v>
      </c>
      <c r="B2553">
        <v>486.21499999999997</v>
      </c>
    </row>
    <row r="2554" spans="1:2">
      <c r="A2554" s="14">
        <v>38285</v>
      </c>
      <c r="B2554">
        <v>486.96800000000002</v>
      </c>
    </row>
    <row r="2555" spans="1:2">
      <c r="A2555" s="14">
        <v>38286</v>
      </c>
      <c r="B2555">
        <v>487.85399999999998</v>
      </c>
    </row>
    <row r="2556" spans="1:2">
      <c r="A2556" s="14">
        <v>38287</v>
      </c>
      <c r="B2556">
        <v>488.185</v>
      </c>
    </row>
    <row r="2557" spans="1:2">
      <c r="A2557" s="14">
        <v>38288</v>
      </c>
      <c r="B2557">
        <v>489.15300000000002</v>
      </c>
    </row>
    <row r="2558" spans="1:2">
      <c r="A2558" s="14">
        <v>38289</v>
      </c>
      <c r="B2558">
        <v>490.66</v>
      </c>
    </row>
    <row r="2559" spans="1:2">
      <c r="A2559" s="14">
        <v>38291</v>
      </c>
      <c r="B2559">
        <v>490.86700000000002</v>
      </c>
    </row>
    <row r="2560" spans="1:2">
      <c r="A2560" s="14">
        <v>38292</v>
      </c>
      <c r="B2560">
        <v>491.01100000000002</v>
      </c>
    </row>
    <row r="2561" spans="1:2">
      <c r="A2561" s="14">
        <v>38293</v>
      </c>
      <c r="B2561">
        <v>491.88</v>
      </c>
    </row>
    <row r="2562" spans="1:2">
      <c r="A2562" s="14">
        <v>38294</v>
      </c>
      <c r="B2562">
        <v>493.20499999999998</v>
      </c>
    </row>
    <row r="2563" spans="1:2">
      <c r="A2563" s="14">
        <v>38295</v>
      </c>
      <c r="B2563">
        <v>494.358</v>
      </c>
    </row>
    <row r="2564" spans="1:2">
      <c r="A2564" s="14">
        <v>38296</v>
      </c>
      <c r="B2564">
        <v>494.35899999999998</v>
      </c>
    </row>
    <row r="2565" spans="1:2">
      <c r="A2565" s="14">
        <v>38299</v>
      </c>
      <c r="B2565">
        <v>494.26499999999999</v>
      </c>
    </row>
    <row r="2566" spans="1:2">
      <c r="A2566" s="14">
        <v>38300</v>
      </c>
      <c r="B2566">
        <v>494.13600000000002</v>
      </c>
    </row>
    <row r="2567" spans="1:2">
      <c r="A2567" s="14">
        <v>38301</v>
      </c>
      <c r="B2567">
        <v>493.596</v>
      </c>
    </row>
    <row r="2568" spans="1:2">
      <c r="A2568" s="14">
        <v>38302</v>
      </c>
      <c r="B2568">
        <v>493.70299999999997</v>
      </c>
    </row>
    <row r="2569" spans="1:2">
      <c r="A2569" s="14">
        <v>38303</v>
      </c>
      <c r="B2569">
        <v>494.31799999999998</v>
      </c>
    </row>
    <row r="2570" spans="1:2">
      <c r="A2570" s="14">
        <v>38306</v>
      </c>
      <c r="B2570">
        <v>494.87599999999998</v>
      </c>
    </row>
    <row r="2571" spans="1:2">
      <c r="A2571" s="14">
        <v>38307</v>
      </c>
      <c r="B2571">
        <v>495.14</v>
      </c>
    </row>
    <row r="2572" spans="1:2">
      <c r="A2572" s="14">
        <v>38308</v>
      </c>
      <c r="B2572">
        <v>495.69900000000001</v>
      </c>
    </row>
    <row r="2573" spans="1:2">
      <c r="A2573" s="14">
        <v>38309</v>
      </c>
      <c r="B2573">
        <v>496.59</v>
      </c>
    </row>
    <row r="2574" spans="1:2">
      <c r="A2574" s="14">
        <v>38310</v>
      </c>
      <c r="B2574">
        <v>496.57100000000003</v>
      </c>
    </row>
    <row r="2575" spans="1:2">
      <c r="A2575" s="14">
        <v>38313</v>
      </c>
      <c r="B2575">
        <v>496.61799999999999</v>
      </c>
    </row>
    <row r="2576" spans="1:2">
      <c r="A2576" s="14">
        <v>38314</v>
      </c>
      <c r="B2576">
        <v>496.815</v>
      </c>
    </row>
    <row r="2577" spans="1:2">
      <c r="A2577" s="14">
        <v>38315</v>
      </c>
      <c r="B2577">
        <v>497.11500000000001</v>
      </c>
    </row>
    <row r="2578" spans="1:2">
      <c r="A2578" s="14">
        <v>38316</v>
      </c>
      <c r="B2578">
        <v>497.20800000000003</v>
      </c>
    </row>
    <row r="2579" spans="1:2">
      <c r="A2579" s="14">
        <v>38317</v>
      </c>
      <c r="B2579">
        <v>497.23399999999998</v>
      </c>
    </row>
    <row r="2580" spans="1:2">
      <c r="A2580" s="14">
        <v>38320</v>
      </c>
      <c r="B2580">
        <v>496.78500000000003</v>
      </c>
    </row>
    <row r="2581" spans="1:2">
      <c r="A2581" s="14">
        <v>38321</v>
      </c>
      <c r="B2581">
        <v>495.97399999999999</v>
      </c>
    </row>
    <row r="2582" spans="1:2">
      <c r="A2582" s="14">
        <v>38322</v>
      </c>
      <c r="B2582">
        <v>496.14299999999997</v>
      </c>
    </row>
    <row r="2583" spans="1:2">
      <c r="A2583" s="14">
        <v>38323</v>
      </c>
      <c r="B2583">
        <v>496.08699999999999</v>
      </c>
    </row>
    <row r="2584" spans="1:2">
      <c r="A2584" s="14">
        <v>38324</v>
      </c>
      <c r="B2584">
        <v>497.26</v>
      </c>
    </row>
    <row r="2585" spans="1:2">
      <c r="A2585" s="14">
        <v>38327</v>
      </c>
      <c r="B2585">
        <v>497.98</v>
      </c>
    </row>
    <row r="2586" spans="1:2">
      <c r="A2586" s="14">
        <v>38328</v>
      </c>
      <c r="B2586">
        <v>498.71300000000002</v>
      </c>
    </row>
    <row r="2587" spans="1:2">
      <c r="A2587" s="14">
        <v>38329</v>
      </c>
      <c r="B2587">
        <v>499.553</v>
      </c>
    </row>
    <row r="2588" spans="1:2">
      <c r="A2588" s="14">
        <v>38330</v>
      </c>
      <c r="B2588">
        <v>500.06299999999999</v>
      </c>
    </row>
    <row r="2589" spans="1:2">
      <c r="A2589" s="14">
        <v>38331</v>
      </c>
      <c r="B2589">
        <v>500.28699999999998</v>
      </c>
    </row>
    <row r="2590" spans="1:2">
      <c r="A2590" s="14">
        <v>38334</v>
      </c>
      <c r="B2590">
        <v>500.82299999999998</v>
      </c>
    </row>
    <row r="2591" spans="1:2">
      <c r="A2591" s="14">
        <v>38335</v>
      </c>
      <c r="B2591">
        <v>501.065</v>
      </c>
    </row>
    <row r="2592" spans="1:2">
      <c r="A2592" s="14">
        <v>38336</v>
      </c>
      <c r="B2592">
        <v>501.98</v>
      </c>
    </row>
    <row r="2593" spans="1:2">
      <c r="A2593" s="14">
        <v>38337</v>
      </c>
      <c r="B2593">
        <v>501.91399999999999</v>
      </c>
    </row>
    <row r="2594" spans="1:2">
      <c r="A2594" s="14">
        <v>38338</v>
      </c>
      <c r="B2594">
        <v>501.505</v>
      </c>
    </row>
    <row r="2595" spans="1:2">
      <c r="A2595" s="14">
        <v>38341</v>
      </c>
      <c r="B2595">
        <v>501.93599999999998</v>
      </c>
    </row>
    <row r="2596" spans="1:2">
      <c r="A2596" s="14">
        <v>38342</v>
      </c>
      <c r="B2596">
        <v>502.27699999999999</v>
      </c>
    </row>
    <row r="2597" spans="1:2">
      <c r="A2597" s="14">
        <v>38343</v>
      </c>
      <c r="B2597">
        <v>502.48500000000001</v>
      </c>
    </row>
    <row r="2598" spans="1:2">
      <c r="A2598" s="14">
        <v>38344</v>
      </c>
      <c r="B2598">
        <v>502.51400000000001</v>
      </c>
    </row>
    <row r="2599" spans="1:2">
      <c r="A2599" s="14">
        <v>38348</v>
      </c>
      <c r="B2599">
        <v>502.69200000000001</v>
      </c>
    </row>
    <row r="2600" spans="1:2">
      <c r="A2600" s="14">
        <v>38349</v>
      </c>
      <c r="B2600">
        <v>502.68</v>
      </c>
    </row>
    <row r="2601" spans="1:2">
      <c r="A2601" s="14">
        <v>38350</v>
      </c>
      <c r="B2601">
        <v>502.779</v>
      </c>
    </row>
    <row r="2602" spans="1:2">
      <c r="A2602" s="14">
        <v>38351</v>
      </c>
      <c r="B2602">
        <v>503.12299999999999</v>
      </c>
    </row>
    <row r="2603" spans="1:2">
      <c r="A2603" s="14">
        <v>38352</v>
      </c>
      <c r="B2603">
        <v>503.45400000000001</v>
      </c>
    </row>
    <row r="2604" spans="1:2">
      <c r="A2604" s="14">
        <v>38355</v>
      </c>
      <c r="B2604">
        <v>504.24400000000003</v>
      </c>
    </row>
    <row r="2605" spans="1:2">
      <c r="A2605" s="14">
        <v>38356</v>
      </c>
      <c r="B2605">
        <v>504.46100000000001</v>
      </c>
    </row>
    <row r="2606" spans="1:2">
      <c r="A2606" s="14">
        <v>38357</v>
      </c>
      <c r="B2606">
        <v>503.44299999999998</v>
      </c>
    </row>
    <row r="2607" spans="1:2">
      <c r="A2607" s="14">
        <v>38358</v>
      </c>
      <c r="B2607">
        <v>503.04399999999998</v>
      </c>
    </row>
    <row r="2608" spans="1:2">
      <c r="A2608" s="14">
        <v>38359</v>
      </c>
      <c r="B2608">
        <v>502.95800000000003</v>
      </c>
    </row>
    <row r="2609" spans="1:2">
      <c r="A2609" s="14">
        <v>38362</v>
      </c>
      <c r="B2609">
        <v>502.56200000000001</v>
      </c>
    </row>
    <row r="2610" spans="1:2">
      <c r="A2610" s="14">
        <v>38363</v>
      </c>
      <c r="B2610">
        <v>501.51799999999997</v>
      </c>
    </row>
    <row r="2611" spans="1:2">
      <c r="A2611" s="14">
        <v>38364</v>
      </c>
      <c r="B2611">
        <v>501.47500000000002</v>
      </c>
    </row>
    <row r="2612" spans="1:2">
      <c r="A2612" s="14">
        <v>38365</v>
      </c>
      <c r="B2612">
        <v>501.59300000000002</v>
      </c>
    </row>
    <row r="2613" spans="1:2">
      <c r="A2613" s="14">
        <v>38366</v>
      </c>
      <c r="B2613">
        <v>501.2</v>
      </c>
    </row>
    <row r="2614" spans="1:2">
      <c r="A2614" s="14">
        <v>38369</v>
      </c>
      <c r="B2614">
        <v>501.524</v>
      </c>
    </row>
    <row r="2615" spans="1:2">
      <c r="A2615" s="14">
        <v>38370</v>
      </c>
      <c r="B2615">
        <v>500.93299999999999</v>
      </c>
    </row>
    <row r="2616" spans="1:2">
      <c r="A2616" s="14">
        <v>38371</v>
      </c>
      <c r="B2616">
        <v>501.255</v>
      </c>
    </row>
    <row r="2617" spans="1:2">
      <c r="A2617" s="14">
        <v>38372</v>
      </c>
      <c r="B2617">
        <v>500.33600000000001</v>
      </c>
    </row>
    <row r="2618" spans="1:2">
      <c r="A2618" s="14">
        <v>38373</v>
      </c>
      <c r="B2618">
        <v>500.291</v>
      </c>
    </row>
    <row r="2619" spans="1:2">
      <c r="A2619" s="14">
        <v>38376</v>
      </c>
      <c r="B2619">
        <v>500.512</v>
      </c>
    </row>
    <row r="2620" spans="1:2">
      <c r="A2620" s="14">
        <v>38377</v>
      </c>
      <c r="B2620">
        <v>501.05599999999998</v>
      </c>
    </row>
    <row r="2621" spans="1:2">
      <c r="A2621" s="14">
        <v>38378</v>
      </c>
      <c r="B2621">
        <v>501.17099999999999</v>
      </c>
    </row>
    <row r="2622" spans="1:2">
      <c r="A2622" s="14">
        <v>38379</v>
      </c>
      <c r="B2622">
        <v>501.82100000000003</v>
      </c>
    </row>
    <row r="2623" spans="1:2">
      <c r="A2623" s="14">
        <v>38380</v>
      </c>
      <c r="B2623">
        <v>502.47899999999998</v>
      </c>
    </row>
    <row r="2624" spans="1:2">
      <c r="A2624" s="14">
        <v>38383</v>
      </c>
      <c r="B2624">
        <v>502.94099999999997</v>
      </c>
    </row>
    <row r="2625" spans="1:2">
      <c r="A2625" s="14">
        <v>38384</v>
      </c>
      <c r="B2625">
        <v>503.57100000000003</v>
      </c>
    </row>
    <row r="2626" spans="1:2">
      <c r="A2626" s="14">
        <v>38385</v>
      </c>
      <c r="B2626">
        <v>504.51499999999999</v>
      </c>
    </row>
    <row r="2627" spans="1:2">
      <c r="A2627" s="14">
        <v>38386</v>
      </c>
      <c r="B2627">
        <v>505.13600000000002</v>
      </c>
    </row>
    <row r="2628" spans="1:2">
      <c r="A2628" s="14">
        <v>38387</v>
      </c>
      <c r="B2628">
        <v>506.24299999999999</v>
      </c>
    </row>
    <row r="2629" spans="1:2">
      <c r="A2629" s="14">
        <v>38390</v>
      </c>
      <c r="B2629">
        <v>507.40199999999999</v>
      </c>
    </row>
    <row r="2630" spans="1:2">
      <c r="A2630" s="14">
        <v>38391</v>
      </c>
      <c r="B2630">
        <v>508.04899999999998</v>
      </c>
    </row>
    <row r="2631" spans="1:2">
      <c r="A2631" s="14">
        <v>38392</v>
      </c>
      <c r="B2631">
        <v>508.10700000000003</v>
      </c>
    </row>
    <row r="2632" spans="1:2">
      <c r="A2632" s="14">
        <v>38393</v>
      </c>
      <c r="B2632">
        <v>507.66800000000001</v>
      </c>
    </row>
    <row r="2633" spans="1:2">
      <c r="A2633" s="14">
        <v>38394</v>
      </c>
      <c r="B2633">
        <v>507.815</v>
      </c>
    </row>
    <row r="2634" spans="1:2">
      <c r="A2634" s="14">
        <v>38397</v>
      </c>
      <c r="B2634">
        <v>508.44900000000001</v>
      </c>
    </row>
    <row r="2635" spans="1:2">
      <c r="A2635" s="14">
        <v>38398</v>
      </c>
      <c r="B2635">
        <v>508.85399999999998</v>
      </c>
    </row>
    <row r="2636" spans="1:2">
      <c r="A2636" s="14">
        <v>38399</v>
      </c>
      <c r="B2636">
        <v>509.19499999999999</v>
      </c>
    </row>
    <row r="2637" spans="1:2">
      <c r="A2637" s="14">
        <v>38400</v>
      </c>
      <c r="B2637">
        <v>509.29500000000002</v>
      </c>
    </row>
    <row r="2638" spans="1:2">
      <c r="A2638" s="14">
        <v>38401</v>
      </c>
      <c r="B2638">
        <v>509.07100000000003</v>
      </c>
    </row>
    <row r="2639" spans="1:2">
      <c r="A2639" s="14">
        <v>38404</v>
      </c>
      <c r="B2639">
        <v>509.39600000000002</v>
      </c>
    </row>
    <row r="2640" spans="1:2">
      <c r="A2640" s="14">
        <v>38405</v>
      </c>
      <c r="B2640">
        <v>509.04500000000002</v>
      </c>
    </row>
    <row r="2641" spans="1:2">
      <c r="A2641" s="14">
        <v>38406</v>
      </c>
      <c r="B2641">
        <v>509.3</v>
      </c>
    </row>
    <row r="2642" spans="1:2">
      <c r="A2642" s="14">
        <v>38407</v>
      </c>
      <c r="B2642">
        <v>509.61200000000002</v>
      </c>
    </row>
    <row r="2643" spans="1:2">
      <c r="A2643" s="14">
        <v>38408</v>
      </c>
      <c r="B2643">
        <v>510.21</v>
      </c>
    </row>
    <row r="2644" spans="1:2">
      <c r="A2644" s="14">
        <v>38411</v>
      </c>
      <c r="B2644">
        <v>510.125</v>
      </c>
    </row>
    <row r="2645" spans="1:2">
      <c r="A2645" s="14">
        <v>38412</v>
      </c>
      <c r="B2645">
        <v>509.98700000000002</v>
      </c>
    </row>
    <row r="2646" spans="1:2">
      <c r="A2646" s="14">
        <v>38413</v>
      </c>
      <c r="B2646">
        <v>509.697</v>
      </c>
    </row>
    <row r="2647" spans="1:2">
      <c r="A2647" s="14">
        <v>38414</v>
      </c>
      <c r="B2647">
        <v>509.95600000000002</v>
      </c>
    </row>
    <row r="2648" spans="1:2">
      <c r="A2648" s="14">
        <v>38415</v>
      </c>
      <c r="B2648">
        <v>510.673</v>
      </c>
    </row>
    <row r="2649" spans="1:2">
      <c r="A2649" s="14">
        <v>38418</v>
      </c>
      <c r="B2649">
        <v>511.62799999999999</v>
      </c>
    </row>
    <row r="2650" spans="1:2">
      <c r="A2650" s="14">
        <v>38419</v>
      </c>
      <c r="B2650">
        <v>511.685</v>
      </c>
    </row>
    <row r="2651" spans="1:2">
      <c r="A2651" s="14">
        <v>38420</v>
      </c>
      <c r="B2651">
        <v>510.53</v>
      </c>
    </row>
    <row r="2652" spans="1:2">
      <c r="A2652" s="14">
        <v>38421</v>
      </c>
      <c r="B2652">
        <v>509.959</v>
      </c>
    </row>
    <row r="2653" spans="1:2">
      <c r="A2653" s="14">
        <v>38422</v>
      </c>
      <c r="B2653">
        <v>509.37599999999998</v>
      </c>
    </row>
    <row r="2654" spans="1:2">
      <c r="A2654" s="14">
        <v>38425</v>
      </c>
      <c r="B2654">
        <v>508.93799999999999</v>
      </c>
    </row>
    <row r="2655" spans="1:2">
      <c r="A2655" s="14">
        <v>38426</v>
      </c>
      <c r="B2655">
        <v>508.7</v>
      </c>
    </row>
    <row r="2656" spans="1:2">
      <c r="A2656" s="14">
        <v>38427</v>
      </c>
      <c r="B2656">
        <v>506.61599999999999</v>
      </c>
    </row>
    <row r="2657" spans="1:2">
      <c r="A2657" s="14">
        <v>38428</v>
      </c>
      <c r="B2657">
        <v>505.55200000000002</v>
      </c>
    </row>
    <row r="2658" spans="1:2">
      <c r="A2658" s="14">
        <v>38429</v>
      </c>
      <c r="B2658">
        <v>505.166</v>
      </c>
    </row>
    <row r="2659" spans="1:2">
      <c r="A2659" s="14">
        <v>38432</v>
      </c>
      <c r="B2659">
        <v>503.29</v>
      </c>
    </row>
    <row r="2660" spans="1:2">
      <c r="A2660" s="14">
        <v>38433</v>
      </c>
      <c r="B2660">
        <v>501.48099999999999</v>
      </c>
    </row>
    <row r="2661" spans="1:2">
      <c r="A2661" s="14">
        <v>38434</v>
      </c>
      <c r="B2661">
        <v>499.02800000000002</v>
      </c>
    </row>
    <row r="2662" spans="1:2">
      <c r="A2662" s="14">
        <v>38435</v>
      </c>
      <c r="B2662">
        <v>499.601</v>
      </c>
    </row>
    <row r="2663" spans="1:2">
      <c r="A2663" s="14">
        <v>38439</v>
      </c>
      <c r="B2663">
        <v>499.05500000000001</v>
      </c>
    </row>
    <row r="2664" spans="1:2">
      <c r="A2664" s="14">
        <v>38440</v>
      </c>
      <c r="B2664">
        <v>497.88</v>
      </c>
    </row>
    <row r="2665" spans="1:2">
      <c r="A2665" s="14">
        <v>38441</v>
      </c>
      <c r="B2665">
        <v>496.524</v>
      </c>
    </row>
    <row r="2666" spans="1:2">
      <c r="A2666" s="14">
        <v>38442</v>
      </c>
      <c r="B2666">
        <v>496.19200000000001</v>
      </c>
    </row>
    <row r="2667" spans="1:2">
      <c r="A2667" s="14">
        <v>38443</v>
      </c>
      <c r="B2667">
        <v>496.46100000000001</v>
      </c>
    </row>
    <row r="2668" spans="1:2">
      <c r="A2668" s="14">
        <v>38446</v>
      </c>
      <c r="B2668">
        <v>495.96</v>
      </c>
    </row>
    <row r="2669" spans="1:2">
      <c r="A2669" s="14">
        <v>38447</v>
      </c>
      <c r="B2669">
        <v>496.90300000000002</v>
      </c>
    </row>
    <row r="2670" spans="1:2">
      <c r="A2670" s="14">
        <v>38448</v>
      </c>
      <c r="B2670">
        <v>498.73399999999998</v>
      </c>
    </row>
    <row r="2671" spans="1:2">
      <c r="A2671" s="14">
        <v>38449</v>
      </c>
      <c r="B2671">
        <v>499.75400000000002</v>
      </c>
    </row>
    <row r="2672" spans="1:2">
      <c r="A2672" s="14">
        <v>38450</v>
      </c>
      <c r="B2672">
        <v>499.52499999999998</v>
      </c>
    </row>
    <row r="2673" spans="1:2">
      <c r="A2673" s="14">
        <v>38453</v>
      </c>
      <c r="B2673">
        <v>498.983</v>
      </c>
    </row>
    <row r="2674" spans="1:2">
      <c r="A2674" s="14">
        <v>38454</v>
      </c>
      <c r="B2674">
        <v>498.34100000000001</v>
      </c>
    </row>
    <row r="2675" spans="1:2">
      <c r="A2675" s="14">
        <v>38455</v>
      </c>
      <c r="B2675">
        <v>498.048</v>
      </c>
    </row>
    <row r="2676" spans="1:2">
      <c r="A2676" s="14">
        <v>38456</v>
      </c>
      <c r="B2676">
        <v>495.90600000000001</v>
      </c>
    </row>
    <row r="2677" spans="1:2">
      <c r="A2677" s="14">
        <v>38457</v>
      </c>
      <c r="B2677">
        <v>494.245</v>
      </c>
    </row>
    <row r="2678" spans="1:2">
      <c r="A2678" s="14">
        <v>38460</v>
      </c>
      <c r="B2678">
        <v>493.20100000000002</v>
      </c>
    </row>
    <row r="2679" spans="1:2">
      <c r="A2679" s="14">
        <v>38461</v>
      </c>
      <c r="B2679">
        <v>493.98599999999999</v>
      </c>
    </row>
    <row r="2680" spans="1:2">
      <c r="A2680" s="14">
        <v>38462</v>
      </c>
      <c r="B2680">
        <v>495.00799999999998</v>
      </c>
    </row>
    <row r="2681" spans="1:2">
      <c r="A2681" s="14">
        <v>38463</v>
      </c>
      <c r="B2681">
        <v>495.65199999999999</v>
      </c>
    </row>
    <row r="2682" spans="1:2">
      <c r="A2682" s="14">
        <v>38464</v>
      </c>
      <c r="B2682">
        <v>495.87299999999999</v>
      </c>
    </row>
    <row r="2683" spans="1:2">
      <c r="A2683" s="14">
        <v>38467</v>
      </c>
      <c r="B2683">
        <v>495.625</v>
      </c>
    </row>
    <row r="2684" spans="1:2">
      <c r="A2684" s="14">
        <v>38468</v>
      </c>
      <c r="B2684">
        <v>494.47899999999998</v>
      </c>
    </row>
    <row r="2685" spans="1:2">
      <c r="A2685" s="14">
        <v>38469</v>
      </c>
      <c r="B2685">
        <v>492.61200000000002</v>
      </c>
    </row>
    <row r="2686" spans="1:2">
      <c r="A2686" s="14">
        <v>38470</v>
      </c>
      <c r="B2686">
        <v>491.69900000000001</v>
      </c>
    </row>
    <row r="2687" spans="1:2">
      <c r="A2687" s="14">
        <v>38471</v>
      </c>
      <c r="B2687">
        <v>490.75700000000001</v>
      </c>
    </row>
    <row r="2688" spans="1:2">
      <c r="A2688" s="14">
        <v>38472</v>
      </c>
      <c r="B2688">
        <v>490.86900000000003</v>
      </c>
    </row>
    <row r="2689" spans="1:2">
      <c r="A2689" s="14">
        <v>38474</v>
      </c>
      <c r="B2689">
        <v>491.44200000000001</v>
      </c>
    </row>
    <row r="2690" spans="1:2">
      <c r="A2690" s="14">
        <v>38475</v>
      </c>
      <c r="B2690">
        <v>491.69099999999997</v>
      </c>
    </row>
    <row r="2691" spans="1:2">
      <c r="A2691" s="14">
        <v>38476</v>
      </c>
      <c r="B2691">
        <v>492.77699999999999</v>
      </c>
    </row>
    <row r="2692" spans="1:2">
      <c r="A2692" s="14">
        <v>38477</v>
      </c>
      <c r="B2692">
        <v>493.57900000000001</v>
      </c>
    </row>
    <row r="2693" spans="1:2">
      <c r="A2693" s="14">
        <v>38478</v>
      </c>
      <c r="B2693">
        <v>492.33199999999999</v>
      </c>
    </row>
    <row r="2694" spans="1:2">
      <c r="A2694" s="14">
        <v>38481</v>
      </c>
      <c r="B2694">
        <v>492.61500000000001</v>
      </c>
    </row>
    <row r="2695" spans="1:2">
      <c r="A2695" s="14">
        <v>38482</v>
      </c>
      <c r="B2695">
        <v>492.22399999999999</v>
      </c>
    </row>
    <row r="2696" spans="1:2">
      <c r="A2696" s="14">
        <v>38483</v>
      </c>
      <c r="B2696">
        <v>490.565</v>
      </c>
    </row>
    <row r="2697" spans="1:2">
      <c r="A2697" s="14">
        <v>38484</v>
      </c>
      <c r="B2697">
        <v>489.90800000000002</v>
      </c>
    </row>
    <row r="2698" spans="1:2">
      <c r="A2698" s="14">
        <v>38485</v>
      </c>
      <c r="B2698">
        <v>488.44499999999999</v>
      </c>
    </row>
    <row r="2699" spans="1:2">
      <c r="A2699" s="14">
        <v>38488</v>
      </c>
      <c r="B2699">
        <v>486.37400000000002</v>
      </c>
    </row>
    <row r="2700" spans="1:2">
      <c r="A2700" s="14">
        <v>38489</v>
      </c>
      <c r="B2700">
        <v>484.80599999999998</v>
      </c>
    </row>
    <row r="2701" spans="1:2">
      <c r="A2701" s="14">
        <v>38490</v>
      </c>
      <c r="B2701">
        <v>486.33100000000002</v>
      </c>
    </row>
    <row r="2702" spans="1:2">
      <c r="A2702" s="14">
        <v>38491</v>
      </c>
      <c r="B2702">
        <v>488.43700000000001</v>
      </c>
    </row>
    <row r="2703" spans="1:2">
      <c r="A2703" s="14">
        <v>38492</v>
      </c>
      <c r="B2703">
        <v>489.53699999999998</v>
      </c>
    </row>
    <row r="2704" spans="1:2">
      <c r="A2704" s="14">
        <v>38495</v>
      </c>
      <c r="B2704">
        <v>491.60500000000002</v>
      </c>
    </row>
    <row r="2705" spans="1:2">
      <c r="A2705" s="14">
        <v>38496</v>
      </c>
      <c r="B2705">
        <v>492.68700000000001</v>
      </c>
    </row>
    <row r="2706" spans="1:2">
      <c r="A2706" s="14">
        <v>38497</v>
      </c>
      <c r="B2706">
        <v>494.98700000000002</v>
      </c>
    </row>
    <row r="2707" spans="1:2">
      <c r="A2707" s="14">
        <v>38498</v>
      </c>
      <c r="B2707">
        <v>496.50799999999998</v>
      </c>
    </row>
    <row r="2708" spans="1:2">
      <c r="A2708" s="14">
        <v>38499</v>
      </c>
      <c r="B2708">
        <v>497.654</v>
      </c>
    </row>
    <row r="2709" spans="1:2">
      <c r="A2709" s="14">
        <v>38502</v>
      </c>
      <c r="B2709">
        <v>497.98500000000001</v>
      </c>
    </row>
    <row r="2710" spans="1:2">
      <c r="A2710" s="14">
        <v>38503</v>
      </c>
      <c r="B2710">
        <v>499.65699999999998</v>
      </c>
    </row>
    <row r="2711" spans="1:2">
      <c r="A2711" s="14">
        <v>38504</v>
      </c>
      <c r="B2711">
        <v>501.75799999999998</v>
      </c>
    </row>
    <row r="2712" spans="1:2">
      <c r="A2712" s="14">
        <v>38505</v>
      </c>
      <c r="B2712">
        <v>504.74900000000002</v>
      </c>
    </row>
    <row r="2713" spans="1:2">
      <c r="A2713" s="14">
        <v>38506</v>
      </c>
      <c r="B2713">
        <v>505.42500000000001</v>
      </c>
    </row>
    <row r="2714" spans="1:2">
      <c r="A2714" s="14">
        <v>38509</v>
      </c>
      <c r="B2714">
        <v>503.92099999999999</v>
      </c>
    </row>
    <row r="2715" spans="1:2">
      <c r="A2715" s="14">
        <v>38510</v>
      </c>
      <c r="B2715">
        <v>504.73500000000001</v>
      </c>
    </row>
    <row r="2716" spans="1:2">
      <c r="A2716" s="14">
        <v>38511</v>
      </c>
      <c r="B2716">
        <v>504.25900000000001</v>
      </c>
    </row>
    <row r="2717" spans="1:2">
      <c r="A2717" s="14">
        <v>38512</v>
      </c>
      <c r="B2717">
        <v>503.17599999999999</v>
      </c>
    </row>
    <row r="2718" spans="1:2">
      <c r="A2718" s="14">
        <v>38513</v>
      </c>
      <c r="B2718">
        <v>503.74</v>
      </c>
    </row>
    <row r="2719" spans="1:2">
      <c r="A2719" s="14">
        <v>38516</v>
      </c>
      <c r="B2719">
        <v>504.07</v>
      </c>
    </row>
    <row r="2720" spans="1:2">
      <c r="A2720" s="14">
        <v>38517</v>
      </c>
      <c r="B2720">
        <v>504.77800000000002</v>
      </c>
    </row>
    <row r="2721" spans="1:2">
      <c r="A2721" s="14">
        <v>38518</v>
      </c>
      <c r="B2721">
        <v>505.52300000000002</v>
      </c>
    </row>
    <row r="2722" spans="1:2">
      <c r="A2722" s="14">
        <v>38519</v>
      </c>
      <c r="B2722">
        <v>505.41699999999997</v>
      </c>
    </row>
    <row r="2723" spans="1:2">
      <c r="A2723" s="14">
        <v>38520</v>
      </c>
      <c r="B2723">
        <v>505.64499999999998</v>
      </c>
    </row>
    <row r="2724" spans="1:2">
      <c r="A2724" s="14">
        <v>38523</v>
      </c>
      <c r="B2724">
        <v>505.56200000000001</v>
      </c>
    </row>
    <row r="2725" spans="1:2">
      <c r="A2725" s="14">
        <v>38524</v>
      </c>
      <c r="B2725">
        <v>506.50299999999999</v>
      </c>
    </row>
    <row r="2726" spans="1:2">
      <c r="A2726" s="14">
        <v>38525</v>
      </c>
      <c r="B2726">
        <v>507.15499999999997</v>
      </c>
    </row>
    <row r="2727" spans="1:2">
      <c r="A2727" s="14">
        <v>38526</v>
      </c>
      <c r="B2727">
        <v>506.99099999999999</v>
      </c>
    </row>
    <row r="2728" spans="1:2">
      <c r="A2728" s="14">
        <v>38527</v>
      </c>
      <c r="B2728">
        <v>506.78399999999999</v>
      </c>
    </row>
    <row r="2729" spans="1:2">
      <c r="A2729" s="14">
        <v>38530</v>
      </c>
      <c r="B2729">
        <v>506.774</v>
      </c>
    </row>
    <row r="2730" spans="1:2">
      <c r="A2730" s="14">
        <v>38531</v>
      </c>
      <c r="B2730">
        <v>507.66500000000002</v>
      </c>
    </row>
    <row r="2731" spans="1:2">
      <c r="A2731" s="14">
        <v>38532</v>
      </c>
      <c r="B2731">
        <v>508.32299999999998</v>
      </c>
    </row>
    <row r="2732" spans="1:2">
      <c r="A2732" s="14">
        <v>38533</v>
      </c>
      <c r="B2732">
        <v>509.166</v>
      </c>
    </row>
    <row r="2733" spans="1:2">
      <c r="A2733" s="14">
        <v>38534</v>
      </c>
      <c r="B2733">
        <v>509.17700000000002</v>
      </c>
    </row>
    <row r="2734" spans="1:2">
      <c r="A2734" s="14">
        <v>38537</v>
      </c>
      <c r="B2734">
        <v>509.517</v>
      </c>
    </row>
    <row r="2735" spans="1:2">
      <c r="A2735" s="14">
        <v>38538</v>
      </c>
      <c r="B2735">
        <v>508.99400000000003</v>
      </c>
    </row>
    <row r="2736" spans="1:2">
      <c r="A2736" s="14">
        <v>38539</v>
      </c>
      <c r="B2736">
        <v>508.964</v>
      </c>
    </row>
    <row r="2737" spans="1:2">
      <c r="A2737" s="14">
        <v>38540</v>
      </c>
      <c r="B2737">
        <v>509.18200000000002</v>
      </c>
    </row>
    <row r="2738" spans="1:2">
      <c r="A2738" s="14">
        <v>38541</v>
      </c>
      <c r="B2738">
        <v>510.16</v>
      </c>
    </row>
    <row r="2739" spans="1:2">
      <c r="A2739" s="14">
        <v>38544</v>
      </c>
      <c r="B2739">
        <v>511.81</v>
      </c>
    </row>
    <row r="2740" spans="1:2">
      <c r="A2740" s="14">
        <v>38545</v>
      </c>
      <c r="B2740">
        <v>512.62300000000005</v>
      </c>
    </row>
    <row r="2741" spans="1:2">
      <c r="A2741" s="14">
        <v>38546</v>
      </c>
      <c r="B2741">
        <v>512.904</v>
      </c>
    </row>
    <row r="2742" spans="1:2">
      <c r="A2742" s="14">
        <v>38547</v>
      </c>
      <c r="B2742">
        <v>513.99099999999999</v>
      </c>
    </row>
    <row r="2743" spans="1:2">
      <c r="A2743" s="14">
        <v>38548</v>
      </c>
      <c r="B2743">
        <v>514.38599999999997</v>
      </c>
    </row>
    <row r="2744" spans="1:2">
      <c r="A2744" s="14">
        <v>38551</v>
      </c>
      <c r="B2744">
        <v>514.57500000000005</v>
      </c>
    </row>
    <row r="2745" spans="1:2">
      <c r="A2745" s="14">
        <v>38552</v>
      </c>
      <c r="B2745">
        <v>514.45699999999999</v>
      </c>
    </row>
    <row r="2746" spans="1:2">
      <c r="A2746" s="14">
        <v>38553</v>
      </c>
      <c r="B2746">
        <v>514.42700000000002</v>
      </c>
    </row>
    <row r="2747" spans="1:2">
      <c r="A2747" s="14">
        <v>38554</v>
      </c>
      <c r="B2747">
        <v>514.37900000000002</v>
      </c>
    </row>
    <row r="2748" spans="1:2">
      <c r="A2748" s="14">
        <v>38555</v>
      </c>
      <c r="B2748">
        <v>514.84400000000005</v>
      </c>
    </row>
    <row r="2749" spans="1:2">
      <c r="A2749" s="14">
        <v>38558</v>
      </c>
      <c r="B2749">
        <v>515.27800000000002</v>
      </c>
    </row>
    <row r="2750" spans="1:2">
      <c r="A2750" s="14">
        <v>38559</v>
      </c>
      <c r="B2750">
        <v>515.51800000000003</v>
      </c>
    </row>
    <row r="2751" spans="1:2">
      <c r="A2751" s="14">
        <v>38560</v>
      </c>
      <c r="B2751">
        <v>516.12</v>
      </c>
    </row>
    <row r="2752" spans="1:2">
      <c r="A2752" s="14">
        <v>38561</v>
      </c>
      <c r="B2752">
        <v>516.86300000000006</v>
      </c>
    </row>
    <row r="2753" spans="1:2">
      <c r="A2753" s="14">
        <v>38562</v>
      </c>
      <c r="B2753">
        <v>516.94799999999998</v>
      </c>
    </row>
    <row r="2754" spans="1:2">
      <c r="A2754" s="14">
        <v>38564</v>
      </c>
      <c r="B2754">
        <v>517.16</v>
      </c>
    </row>
    <row r="2755" spans="1:2">
      <c r="A2755" s="14">
        <v>38565</v>
      </c>
      <c r="B2755">
        <v>516.65499999999997</v>
      </c>
    </row>
    <row r="2756" spans="1:2">
      <c r="A2756" s="14">
        <v>38566</v>
      </c>
      <c r="B2756">
        <v>516.47299999999996</v>
      </c>
    </row>
    <row r="2757" spans="1:2">
      <c r="A2757" s="14">
        <v>38567</v>
      </c>
      <c r="B2757">
        <v>516.51800000000003</v>
      </c>
    </row>
    <row r="2758" spans="1:2">
      <c r="A2758" s="14">
        <v>38568</v>
      </c>
      <c r="B2758">
        <v>516.38599999999997</v>
      </c>
    </row>
    <row r="2759" spans="1:2">
      <c r="A2759" s="14">
        <v>38569</v>
      </c>
      <c r="B2759">
        <v>515.01599999999996</v>
      </c>
    </row>
    <row r="2760" spans="1:2">
      <c r="A2760" s="14">
        <v>38572</v>
      </c>
      <c r="B2760">
        <v>514.13300000000004</v>
      </c>
    </row>
    <row r="2761" spans="1:2">
      <c r="A2761" s="14">
        <v>38573</v>
      </c>
      <c r="B2761">
        <v>514.49800000000005</v>
      </c>
    </row>
    <row r="2762" spans="1:2">
      <c r="A2762" s="14">
        <v>38574</v>
      </c>
      <c r="B2762">
        <v>514.91200000000003</v>
      </c>
    </row>
    <row r="2763" spans="1:2">
      <c r="A2763" s="14">
        <v>38575</v>
      </c>
      <c r="B2763">
        <v>515.04600000000005</v>
      </c>
    </row>
    <row r="2764" spans="1:2">
      <c r="A2764" s="14">
        <v>38576</v>
      </c>
      <c r="B2764">
        <v>515.65</v>
      </c>
    </row>
    <row r="2765" spans="1:2">
      <c r="A2765" s="14">
        <v>38579</v>
      </c>
      <c r="B2765">
        <v>515.81200000000001</v>
      </c>
    </row>
    <row r="2766" spans="1:2">
      <c r="A2766" s="14">
        <v>38580</v>
      </c>
      <c r="B2766">
        <v>516.14099999999996</v>
      </c>
    </row>
    <row r="2767" spans="1:2">
      <c r="A2767" s="14">
        <v>38581</v>
      </c>
      <c r="B2767">
        <v>516.149</v>
      </c>
    </row>
    <row r="2768" spans="1:2">
      <c r="A2768" s="14">
        <v>38582</v>
      </c>
      <c r="B2768">
        <v>516.84699999999998</v>
      </c>
    </row>
    <row r="2769" spans="1:2">
      <c r="A2769" s="14">
        <v>38583</v>
      </c>
      <c r="B2769">
        <v>517.351</v>
      </c>
    </row>
    <row r="2770" spans="1:2">
      <c r="A2770" s="14">
        <v>38586</v>
      </c>
      <c r="B2770">
        <v>517.71299999999997</v>
      </c>
    </row>
    <row r="2771" spans="1:2">
      <c r="A2771" s="14">
        <v>38587</v>
      </c>
      <c r="B2771">
        <v>518.15899999999999</v>
      </c>
    </row>
    <row r="2772" spans="1:2">
      <c r="A2772" s="14">
        <v>38588</v>
      </c>
      <c r="B2772">
        <v>518.74099999999999</v>
      </c>
    </row>
    <row r="2773" spans="1:2">
      <c r="A2773" s="14">
        <v>38589</v>
      </c>
      <c r="B2773">
        <v>519.11300000000006</v>
      </c>
    </row>
    <row r="2774" spans="1:2">
      <c r="A2774" s="14">
        <v>38590</v>
      </c>
      <c r="B2774">
        <v>519.11199999999997</v>
      </c>
    </row>
    <row r="2775" spans="1:2">
      <c r="A2775" s="14">
        <v>38593</v>
      </c>
      <c r="B2775">
        <v>519.07600000000002</v>
      </c>
    </row>
    <row r="2776" spans="1:2">
      <c r="A2776" s="14">
        <v>38594</v>
      </c>
      <c r="B2776">
        <v>519.11</v>
      </c>
    </row>
    <row r="2777" spans="1:2">
      <c r="A2777" s="14">
        <v>38595</v>
      </c>
      <c r="B2777">
        <v>519.03200000000004</v>
      </c>
    </row>
    <row r="2778" spans="1:2">
      <c r="A2778" s="14">
        <v>38596</v>
      </c>
      <c r="B2778">
        <v>518.63099999999997</v>
      </c>
    </row>
    <row r="2779" spans="1:2">
      <c r="A2779" s="14">
        <v>38597</v>
      </c>
      <c r="B2779">
        <v>518.25</v>
      </c>
    </row>
    <row r="2780" spans="1:2">
      <c r="A2780" s="14">
        <v>38600</v>
      </c>
      <c r="B2780">
        <v>518.58900000000006</v>
      </c>
    </row>
    <row r="2781" spans="1:2">
      <c r="A2781" s="14">
        <v>38601</v>
      </c>
      <c r="B2781">
        <v>518.68799999999999</v>
      </c>
    </row>
    <row r="2782" spans="1:2">
      <c r="A2782" s="14">
        <v>38602</v>
      </c>
      <c r="B2782">
        <v>518.29600000000005</v>
      </c>
    </row>
    <row r="2783" spans="1:2">
      <c r="A2783" s="14">
        <v>38603</v>
      </c>
      <c r="B2783">
        <v>518.53300000000002</v>
      </c>
    </row>
    <row r="2784" spans="1:2">
      <c r="A2784" s="14">
        <v>38604</v>
      </c>
      <c r="B2784">
        <v>518.71</v>
      </c>
    </row>
    <row r="2785" spans="1:2">
      <c r="A2785" s="14">
        <v>38607</v>
      </c>
      <c r="B2785">
        <v>519.08299999999997</v>
      </c>
    </row>
    <row r="2786" spans="1:2">
      <c r="A2786" s="14">
        <v>38608</v>
      </c>
      <c r="B2786">
        <v>519.46299999999997</v>
      </c>
    </row>
    <row r="2787" spans="1:2">
      <c r="A2787" s="14">
        <v>38609</v>
      </c>
      <c r="B2787">
        <v>519.36800000000005</v>
      </c>
    </row>
    <row r="2788" spans="1:2">
      <c r="A2788" s="14">
        <v>38610</v>
      </c>
      <c r="B2788">
        <v>518.63199999999995</v>
      </c>
    </row>
    <row r="2789" spans="1:2">
      <c r="A2789" s="14">
        <v>38611</v>
      </c>
      <c r="B2789">
        <v>517.66600000000005</v>
      </c>
    </row>
    <row r="2790" spans="1:2">
      <c r="A2790" s="14">
        <v>38614</v>
      </c>
      <c r="B2790">
        <v>516.62300000000005</v>
      </c>
    </row>
    <row r="2791" spans="1:2">
      <c r="A2791" s="14">
        <v>38615</v>
      </c>
      <c r="B2791">
        <v>515.28499999999997</v>
      </c>
    </row>
    <row r="2792" spans="1:2">
      <c r="A2792" s="14">
        <v>38616</v>
      </c>
      <c r="B2792">
        <v>514.63300000000004</v>
      </c>
    </row>
    <row r="2793" spans="1:2">
      <c r="A2793" s="14">
        <v>38617</v>
      </c>
      <c r="B2793">
        <v>513.553</v>
      </c>
    </row>
    <row r="2794" spans="1:2">
      <c r="A2794" s="14">
        <v>38618</v>
      </c>
      <c r="B2794">
        <v>514.1</v>
      </c>
    </row>
    <row r="2795" spans="1:2">
      <c r="A2795" s="14">
        <v>38621</v>
      </c>
      <c r="B2795">
        <v>514.78099999999995</v>
      </c>
    </row>
    <row r="2796" spans="1:2">
      <c r="A2796" s="14">
        <v>38622</v>
      </c>
      <c r="B2796">
        <v>514.29700000000003</v>
      </c>
    </row>
    <row r="2797" spans="1:2">
      <c r="A2797" s="14">
        <v>38623</v>
      </c>
      <c r="B2797">
        <v>514.05399999999997</v>
      </c>
    </row>
    <row r="2798" spans="1:2">
      <c r="A2798" s="14">
        <v>38624</v>
      </c>
      <c r="B2798">
        <v>513.952</v>
      </c>
    </row>
    <row r="2799" spans="1:2">
      <c r="A2799" s="14">
        <v>38625</v>
      </c>
      <c r="B2799">
        <v>513.83399999999995</v>
      </c>
    </row>
    <row r="2800" spans="1:2">
      <c r="A2800" s="14">
        <v>38628</v>
      </c>
      <c r="B2800">
        <v>514.04899999999998</v>
      </c>
    </row>
    <row r="2801" spans="1:2">
      <c r="A2801" s="14">
        <v>38629</v>
      </c>
      <c r="B2801">
        <v>514.17499999999995</v>
      </c>
    </row>
    <row r="2802" spans="1:2">
      <c r="A2802" s="14">
        <v>38630</v>
      </c>
      <c r="B2802">
        <v>513.851</v>
      </c>
    </row>
    <row r="2803" spans="1:2">
      <c r="A2803" s="14">
        <v>38631</v>
      </c>
      <c r="B2803">
        <v>513.09</v>
      </c>
    </row>
    <row r="2804" spans="1:2">
      <c r="A2804" s="14">
        <v>38632</v>
      </c>
      <c r="B2804">
        <v>512.51700000000005</v>
      </c>
    </row>
    <row r="2805" spans="1:2">
      <c r="A2805" s="14">
        <v>38635</v>
      </c>
      <c r="B2805">
        <v>512.85400000000004</v>
      </c>
    </row>
    <row r="2806" spans="1:2">
      <c r="A2806" s="14">
        <v>38636</v>
      </c>
      <c r="B2806">
        <v>510.48599999999999</v>
      </c>
    </row>
    <row r="2807" spans="1:2">
      <c r="A2807" s="14">
        <v>38637</v>
      </c>
      <c r="B2807">
        <v>508.18099999999998</v>
      </c>
    </row>
    <row r="2808" spans="1:2">
      <c r="A2808" s="14">
        <v>38638</v>
      </c>
      <c r="B2808">
        <v>506.48500000000001</v>
      </c>
    </row>
    <row r="2809" spans="1:2">
      <c r="A2809" s="14">
        <v>38639</v>
      </c>
      <c r="B2809">
        <v>507.42599999999999</v>
      </c>
    </row>
    <row r="2810" spans="1:2">
      <c r="A2810" s="14">
        <v>38642</v>
      </c>
      <c r="B2810">
        <v>510.05</v>
      </c>
    </row>
    <row r="2811" spans="1:2">
      <c r="A2811" s="14">
        <v>38643</v>
      </c>
      <c r="B2811">
        <v>511.447</v>
      </c>
    </row>
    <row r="2812" spans="1:2">
      <c r="A2812" s="14">
        <v>38644</v>
      </c>
      <c r="B2812">
        <v>510.93299999999999</v>
      </c>
    </row>
    <row r="2813" spans="1:2">
      <c r="A2813" s="14">
        <v>38645</v>
      </c>
      <c r="B2813">
        <v>511.44</v>
      </c>
    </row>
    <row r="2814" spans="1:2">
      <c r="A2814" s="14">
        <v>38646</v>
      </c>
      <c r="B2814">
        <v>512.71799999999996</v>
      </c>
    </row>
    <row r="2815" spans="1:2">
      <c r="A2815" s="14">
        <v>38649</v>
      </c>
      <c r="B2815">
        <v>513.15899999999999</v>
      </c>
    </row>
    <row r="2816" spans="1:2">
      <c r="A2816" s="14">
        <v>38650</v>
      </c>
      <c r="B2816">
        <v>512.96</v>
      </c>
    </row>
    <row r="2817" spans="1:2">
      <c r="A2817" s="14">
        <v>38651</v>
      </c>
      <c r="B2817">
        <v>511.19900000000001</v>
      </c>
    </row>
    <row r="2818" spans="1:2">
      <c r="A2818" s="14">
        <v>38652</v>
      </c>
      <c r="B2818">
        <v>510.14</v>
      </c>
    </row>
    <row r="2819" spans="1:2">
      <c r="A2819" s="14">
        <v>38653</v>
      </c>
      <c r="B2819">
        <v>509.572</v>
      </c>
    </row>
    <row r="2820" spans="1:2">
      <c r="A2820" s="14">
        <v>38656</v>
      </c>
      <c r="B2820">
        <v>510.08600000000001</v>
      </c>
    </row>
    <row r="2821" spans="1:2">
      <c r="A2821" s="14">
        <v>38657</v>
      </c>
      <c r="B2821">
        <v>510.23500000000001</v>
      </c>
    </row>
    <row r="2822" spans="1:2">
      <c r="A2822" s="14">
        <v>38658</v>
      </c>
      <c r="B2822">
        <v>510.53899999999999</v>
      </c>
    </row>
    <row r="2823" spans="1:2">
      <c r="A2823" s="14">
        <v>38659</v>
      </c>
      <c r="B2823">
        <v>510.98099999999999</v>
      </c>
    </row>
    <row r="2824" spans="1:2">
      <c r="A2824" s="14">
        <v>38660</v>
      </c>
      <c r="B2824">
        <v>510.66699999999997</v>
      </c>
    </row>
    <row r="2825" spans="1:2">
      <c r="A2825" s="14">
        <v>38663</v>
      </c>
      <c r="B2825">
        <v>510.84699999999998</v>
      </c>
    </row>
    <row r="2826" spans="1:2">
      <c r="A2826" s="14">
        <v>38664</v>
      </c>
      <c r="B2826">
        <v>511.18799999999999</v>
      </c>
    </row>
    <row r="2827" spans="1:2">
      <c r="A2827" s="14">
        <v>38665</v>
      </c>
      <c r="B2827">
        <v>510.52300000000002</v>
      </c>
    </row>
    <row r="2828" spans="1:2">
      <c r="A2828" s="14">
        <v>38666</v>
      </c>
      <c r="B2828">
        <v>510.57499999999999</v>
      </c>
    </row>
    <row r="2829" spans="1:2">
      <c r="A2829" s="14">
        <v>38667</v>
      </c>
      <c r="B2829">
        <v>510.68799999999999</v>
      </c>
    </row>
    <row r="2830" spans="1:2">
      <c r="A2830" s="14">
        <v>38670</v>
      </c>
      <c r="B2830">
        <v>509.20100000000002</v>
      </c>
    </row>
    <row r="2831" spans="1:2">
      <c r="A2831" s="14">
        <v>38671</v>
      </c>
      <c r="B2831">
        <v>509.03100000000001</v>
      </c>
    </row>
    <row r="2832" spans="1:2">
      <c r="A2832" s="14">
        <v>38672</v>
      </c>
      <c r="B2832">
        <v>508.637</v>
      </c>
    </row>
    <row r="2833" spans="1:2">
      <c r="A2833" s="14">
        <v>38673</v>
      </c>
      <c r="B2833">
        <v>508.30399999999997</v>
      </c>
    </row>
    <row r="2834" spans="1:2">
      <c r="A2834" s="14">
        <v>38674</v>
      </c>
      <c r="B2834">
        <v>509.48399999999998</v>
      </c>
    </row>
    <row r="2835" spans="1:2">
      <c r="A2835" s="14">
        <v>38677</v>
      </c>
      <c r="B2835">
        <v>510.29500000000002</v>
      </c>
    </row>
    <row r="2836" spans="1:2">
      <c r="A2836" s="14">
        <v>38678</v>
      </c>
      <c r="B2836">
        <v>510.71899999999999</v>
      </c>
    </row>
    <row r="2837" spans="1:2">
      <c r="A2837" s="14">
        <v>38679</v>
      </c>
      <c r="B2837">
        <v>510.71</v>
      </c>
    </row>
    <row r="2838" spans="1:2">
      <c r="A2838" s="14">
        <v>38680</v>
      </c>
      <c r="B2838">
        <v>510.82299999999998</v>
      </c>
    </row>
    <row r="2839" spans="1:2">
      <c r="A2839" s="14">
        <v>38681</v>
      </c>
      <c r="B2839">
        <v>511.12700000000001</v>
      </c>
    </row>
    <row r="2840" spans="1:2">
      <c r="A2840" s="14">
        <v>38684</v>
      </c>
      <c r="B2840">
        <v>512.29200000000003</v>
      </c>
    </row>
    <row r="2841" spans="1:2">
      <c r="A2841" s="14">
        <v>38685</v>
      </c>
      <c r="B2841">
        <v>512.55999999999995</v>
      </c>
    </row>
    <row r="2842" spans="1:2">
      <c r="A2842" s="14">
        <v>38686</v>
      </c>
      <c r="B2842">
        <v>512.54700000000003</v>
      </c>
    </row>
    <row r="2843" spans="1:2">
      <c r="A2843" s="14">
        <v>38687</v>
      </c>
      <c r="B2843">
        <v>512.899</v>
      </c>
    </row>
    <row r="2844" spans="1:2">
      <c r="A2844" s="14">
        <v>38688</v>
      </c>
      <c r="B2844">
        <v>512.81399999999996</v>
      </c>
    </row>
    <row r="2845" spans="1:2">
      <c r="A2845" s="14">
        <v>38691</v>
      </c>
      <c r="B2845">
        <v>512.46699999999998</v>
      </c>
    </row>
    <row r="2846" spans="1:2">
      <c r="A2846" s="14">
        <v>38692</v>
      </c>
      <c r="B2846">
        <v>512.75800000000004</v>
      </c>
    </row>
    <row r="2847" spans="1:2">
      <c r="A2847" s="14">
        <v>38693</v>
      </c>
      <c r="B2847">
        <v>512.97299999999996</v>
      </c>
    </row>
    <row r="2848" spans="1:2">
      <c r="A2848" s="14">
        <v>38694</v>
      </c>
      <c r="B2848">
        <v>513.45399999999995</v>
      </c>
    </row>
    <row r="2849" spans="1:2">
      <c r="A2849" s="14">
        <v>38695</v>
      </c>
      <c r="B2849">
        <v>514.05799999999999</v>
      </c>
    </row>
    <row r="2850" spans="1:2">
      <c r="A2850" s="14">
        <v>38698</v>
      </c>
      <c r="B2850">
        <v>514.69100000000003</v>
      </c>
    </row>
    <row r="2851" spans="1:2">
      <c r="A2851" s="14">
        <v>38699</v>
      </c>
      <c r="B2851">
        <v>514.84400000000005</v>
      </c>
    </row>
    <row r="2852" spans="1:2">
      <c r="A2852" s="14">
        <v>38700</v>
      </c>
      <c r="B2852">
        <v>515.23400000000004</v>
      </c>
    </row>
    <row r="2853" spans="1:2">
      <c r="A2853" s="14">
        <v>38701</v>
      </c>
      <c r="B2853">
        <v>515.09199999999998</v>
      </c>
    </row>
    <row r="2854" spans="1:2">
      <c r="A2854" s="14">
        <v>38702</v>
      </c>
      <c r="B2854">
        <v>515.45399999999995</v>
      </c>
    </row>
    <row r="2855" spans="1:2">
      <c r="A2855" s="14">
        <v>38705</v>
      </c>
      <c r="B2855">
        <v>515.66999999999996</v>
      </c>
    </row>
    <row r="2856" spans="1:2">
      <c r="A2856" s="14">
        <v>38706</v>
      </c>
      <c r="B2856">
        <v>515.32799999999997</v>
      </c>
    </row>
    <row r="2857" spans="1:2">
      <c r="A2857" s="14">
        <v>38707</v>
      </c>
      <c r="B2857">
        <v>515.52599999999995</v>
      </c>
    </row>
    <row r="2858" spans="1:2">
      <c r="A2858" s="14">
        <v>38708</v>
      </c>
      <c r="B2858">
        <v>515.79999999999995</v>
      </c>
    </row>
    <row r="2859" spans="1:2">
      <c r="A2859" s="14">
        <v>38709</v>
      </c>
      <c r="B2859">
        <v>515.96500000000003</v>
      </c>
    </row>
    <row r="2860" spans="1:2">
      <c r="A2860" s="14">
        <v>38713</v>
      </c>
      <c r="B2860">
        <v>516.72</v>
      </c>
    </row>
    <row r="2861" spans="1:2">
      <c r="A2861" s="14">
        <v>38714</v>
      </c>
      <c r="B2861">
        <v>516.87800000000004</v>
      </c>
    </row>
    <row r="2862" spans="1:2">
      <c r="A2862" s="14">
        <v>38715</v>
      </c>
      <c r="B2862">
        <v>517.01</v>
      </c>
    </row>
    <row r="2863" spans="1:2">
      <c r="A2863" s="14">
        <v>38716</v>
      </c>
      <c r="B2863">
        <v>517.13099999999997</v>
      </c>
    </row>
    <row r="2864" spans="1:2">
      <c r="A2864" s="14">
        <v>38717</v>
      </c>
      <c r="B2864">
        <v>517.23900000000003</v>
      </c>
    </row>
    <row r="2865" spans="1:2">
      <c r="A2865" s="14">
        <v>38720</v>
      </c>
      <c r="B2865">
        <v>517.97400000000005</v>
      </c>
    </row>
    <row r="2866" spans="1:2">
      <c r="A2866" s="14">
        <v>38721</v>
      </c>
      <c r="B2866">
        <v>519.41899999999998</v>
      </c>
    </row>
    <row r="2867" spans="1:2">
      <c r="A2867" s="14">
        <v>38722</v>
      </c>
      <c r="B2867">
        <v>520.48199999999997</v>
      </c>
    </row>
    <row r="2868" spans="1:2">
      <c r="A2868" s="14">
        <v>38723</v>
      </c>
      <c r="B2868">
        <v>521.76300000000003</v>
      </c>
    </row>
    <row r="2869" spans="1:2">
      <c r="A2869" s="14">
        <v>38726</v>
      </c>
      <c r="B2869">
        <v>523.18799999999999</v>
      </c>
    </row>
    <row r="2870" spans="1:2">
      <c r="A2870" s="14">
        <v>38727</v>
      </c>
      <c r="B2870">
        <v>522.54300000000001</v>
      </c>
    </row>
    <row r="2871" spans="1:2">
      <c r="A2871" s="14">
        <v>38728</v>
      </c>
      <c r="B2871">
        <v>522.42600000000004</v>
      </c>
    </row>
    <row r="2872" spans="1:2">
      <c r="A2872" s="14">
        <v>38729</v>
      </c>
      <c r="B2872">
        <v>522.178</v>
      </c>
    </row>
    <row r="2873" spans="1:2">
      <c r="A2873" s="14">
        <v>38730</v>
      </c>
      <c r="B2873">
        <v>521.68299999999999</v>
      </c>
    </row>
    <row r="2874" spans="1:2">
      <c r="A2874" s="14">
        <v>38733</v>
      </c>
      <c r="B2874">
        <v>522.02599999999995</v>
      </c>
    </row>
    <row r="2875" spans="1:2">
      <c r="A2875" s="14">
        <v>38734</v>
      </c>
      <c r="B2875">
        <v>521.45399999999995</v>
      </c>
    </row>
    <row r="2876" spans="1:2">
      <c r="A2876" s="14">
        <v>38735</v>
      </c>
      <c r="B2876">
        <v>521.45299999999997</v>
      </c>
    </row>
    <row r="2877" spans="1:2">
      <c r="A2877" s="14">
        <v>38736</v>
      </c>
      <c r="B2877">
        <v>522.01800000000003</v>
      </c>
    </row>
    <row r="2878" spans="1:2">
      <c r="A2878" s="14">
        <v>38737</v>
      </c>
      <c r="B2878">
        <v>521.95299999999997</v>
      </c>
    </row>
    <row r="2879" spans="1:2">
      <c r="A2879" s="14">
        <v>38740</v>
      </c>
      <c r="B2879">
        <v>522.68899999999996</v>
      </c>
    </row>
    <row r="2880" spans="1:2">
      <c r="A2880" s="14">
        <v>38741</v>
      </c>
      <c r="B2880">
        <v>523.54700000000003</v>
      </c>
    </row>
    <row r="2881" spans="1:2">
      <c r="A2881" s="14">
        <v>38742</v>
      </c>
      <c r="B2881">
        <v>523.83199999999999</v>
      </c>
    </row>
    <row r="2882" spans="1:2">
      <c r="A2882" s="14">
        <v>38743</v>
      </c>
      <c r="B2882">
        <v>523.35500000000002</v>
      </c>
    </row>
    <row r="2883" spans="1:2">
      <c r="A2883" s="14">
        <v>38744</v>
      </c>
      <c r="B2883">
        <v>524.03899999999999</v>
      </c>
    </row>
    <row r="2884" spans="1:2">
      <c r="A2884" s="14">
        <v>38747</v>
      </c>
      <c r="B2884">
        <v>525.06799999999998</v>
      </c>
    </row>
    <row r="2885" spans="1:2">
      <c r="A2885" s="14">
        <v>38748</v>
      </c>
      <c r="B2885">
        <v>525.43700000000001</v>
      </c>
    </row>
    <row r="2886" spans="1:2">
      <c r="A2886" s="14">
        <v>38749</v>
      </c>
      <c r="B2886">
        <v>525.74400000000003</v>
      </c>
    </row>
    <row r="2887" spans="1:2">
      <c r="A2887" s="14">
        <v>38750</v>
      </c>
      <c r="B2887">
        <v>525.79600000000005</v>
      </c>
    </row>
    <row r="2888" spans="1:2">
      <c r="A2888" s="14">
        <v>38751</v>
      </c>
      <c r="B2888">
        <v>525.65700000000004</v>
      </c>
    </row>
    <row r="2889" spans="1:2">
      <c r="A2889" s="14">
        <v>38754</v>
      </c>
      <c r="B2889">
        <v>525.649</v>
      </c>
    </row>
    <row r="2890" spans="1:2">
      <c r="A2890" s="14">
        <v>38755</v>
      </c>
      <c r="B2890">
        <v>525.10400000000004</v>
      </c>
    </row>
    <row r="2891" spans="1:2">
      <c r="A2891" s="14">
        <v>38756</v>
      </c>
      <c r="B2891">
        <v>524.83299999999997</v>
      </c>
    </row>
    <row r="2892" spans="1:2">
      <c r="A2892" s="14">
        <v>38757</v>
      </c>
      <c r="B2892">
        <v>525.03499999999997</v>
      </c>
    </row>
    <row r="2893" spans="1:2">
      <c r="A2893" s="14">
        <v>38758</v>
      </c>
      <c r="B2893">
        <v>525.02</v>
      </c>
    </row>
    <row r="2894" spans="1:2">
      <c r="A2894" s="14">
        <v>38761</v>
      </c>
      <c r="B2894">
        <v>524.90899999999999</v>
      </c>
    </row>
    <row r="2895" spans="1:2">
      <c r="A2895" s="14">
        <v>38762</v>
      </c>
      <c r="B2895">
        <v>524.774</v>
      </c>
    </row>
    <row r="2896" spans="1:2">
      <c r="A2896" s="14">
        <v>38763</v>
      </c>
      <c r="B2896">
        <v>525.77599999999995</v>
      </c>
    </row>
    <row r="2897" spans="1:2">
      <c r="A2897" s="14">
        <v>38764</v>
      </c>
      <c r="B2897">
        <v>526.64</v>
      </c>
    </row>
    <row r="2898" spans="1:2">
      <c r="A2898" s="14">
        <v>38765</v>
      </c>
      <c r="B2898">
        <v>527.63699999999994</v>
      </c>
    </row>
    <row r="2899" spans="1:2">
      <c r="A2899" s="14">
        <v>38768</v>
      </c>
      <c r="B2899">
        <v>527.98400000000004</v>
      </c>
    </row>
    <row r="2900" spans="1:2">
      <c r="A2900" s="14">
        <v>38769</v>
      </c>
      <c r="B2900">
        <v>527.84100000000001</v>
      </c>
    </row>
    <row r="2901" spans="1:2">
      <c r="A2901" s="14">
        <v>38770</v>
      </c>
      <c r="B2901">
        <v>528.29899999999998</v>
      </c>
    </row>
    <row r="2902" spans="1:2">
      <c r="A2902" s="14">
        <v>38771</v>
      </c>
      <c r="B2902">
        <v>528.15300000000002</v>
      </c>
    </row>
    <row r="2903" spans="1:2">
      <c r="A2903" s="14">
        <v>38772</v>
      </c>
      <c r="B2903">
        <v>528.11300000000006</v>
      </c>
    </row>
    <row r="2904" spans="1:2">
      <c r="A2904" s="14">
        <v>38775</v>
      </c>
      <c r="B2904">
        <v>528.15899999999999</v>
      </c>
    </row>
    <row r="2905" spans="1:2">
      <c r="A2905" s="14">
        <v>38776</v>
      </c>
      <c r="B2905">
        <v>528.75900000000001</v>
      </c>
    </row>
    <row r="2906" spans="1:2">
      <c r="A2906" s="14">
        <v>38777</v>
      </c>
      <c r="B2906">
        <v>528.58399999999995</v>
      </c>
    </row>
    <row r="2907" spans="1:2">
      <c r="A2907" s="14">
        <v>38778</v>
      </c>
      <c r="B2907">
        <v>527.904</v>
      </c>
    </row>
    <row r="2908" spans="1:2">
      <c r="A2908" s="14">
        <v>38779</v>
      </c>
      <c r="B2908">
        <v>527.51099999999997</v>
      </c>
    </row>
    <row r="2909" spans="1:2">
      <c r="A2909" s="14">
        <v>38782</v>
      </c>
      <c r="B2909">
        <v>527.63699999999994</v>
      </c>
    </row>
    <row r="2910" spans="1:2">
      <c r="A2910" s="14">
        <v>38783</v>
      </c>
      <c r="B2910">
        <v>526.94500000000005</v>
      </c>
    </row>
    <row r="2911" spans="1:2">
      <c r="A2911" s="14">
        <v>38784</v>
      </c>
      <c r="B2911">
        <v>526.82899999999995</v>
      </c>
    </row>
    <row r="2912" spans="1:2">
      <c r="A2912" s="14">
        <v>38785</v>
      </c>
      <c r="B2912">
        <v>527.10599999999999</v>
      </c>
    </row>
    <row r="2913" spans="1:2">
      <c r="A2913" s="14">
        <v>38786</v>
      </c>
      <c r="B2913">
        <v>527.19100000000003</v>
      </c>
    </row>
    <row r="2914" spans="1:2">
      <c r="A2914" s="14">
        <v>38789</v>
      </c>
      <c r="B2914">
        <v>527.77599999999995</v>
      </c>
    </row>
    <row r="2915" spans="1:2">
      <c r="A2915" s="14">
        <v>38790</v>
      </c>
      <c r="B2915">
        <v>528.47</v>
      </c>
    </row>
    <row r="2916" spans="1:2">
      <c r="A2916" s="14">
        <v>38791</v>
      </c>
      <c r="B2916">
        <v>528.86699999999996</v>
      </c>
    </row>
    <row r="2917" spans="1:2">
      <c r="A2917" s="14">
        <v>38792</v>
      </c>
      <c r="B2917">
        <v>530.01099999999997</v>
      </c>
    </row>
    <row r="2918" spans="1:2">
      <c r="A2918" s="14">
        <v>38793</v>
      </c>
      <c r="B2918">
        <v>530.15</v>
      </c>
    </row>
    <row r="2919" spans="1:2">
      <c r="A2919" s="14">
        <v>38796</v>
      </c>
      <c r="B2919">
        <v>531.14499999999998</v>
      </c>
    </row>
    <row r="2920" spans="1:2">
      <c r="A2920" s="14">
        <v>38797</v>
      </c>
      <c r="B2920">
        <v>531.71600000000001</v>
      </c>
    </row>
    <row r="2921" spans="1:2">
      <c r="A2921" s="14">
        <v>38798</v>
      </c>
      <c r="B2921">
        <v>532.10599999999999</v>
      </c>
    </row>
    <row r="2922" spans="1:2">
      <c r="A2922" s="14">
        <v>38799</v>
      </c>
      <c r="B2922">
        <v>531.74300000000005</v>
      </c>
    </row>
    <row r="2923" spans="1:2">
      <c r="A2923" s="14">
        <v>38800</v>
      </c>
      <c r="B2923">
        <v>532.43299999999999</v>
      </c>
    </row>
    <row r="2924" spans="1:2">
      <c r="A2924" s="14">
        <v>38803</v>
      </c>
      <c r="B2924">
        <v>532.97400000000005</v>
      </c>
    </row>
    <row r="2925" spans="1:2">
      <c r="A2925" s="14">
        <v>38804</v>
      </c>
      <c r="B2925">
        <v>532.71799999999996</v>
      </c>
    </row>
    <row r="2926" spans="1:2">
      <c r="A2926" s="14">
        <v>38805</v>
      </c>
      <c r="B2926">
        <v>531.89400000000001</v>
      </c>
    </row>
    <row r="2927" spans="1:2">
      <c r="A2927" s="14">
        <v>38806</v>
      </c>
      <c r="B2927">
        <v>531.65099999999995</v>
      </c>
    </row>
    <row r="2928" spans="1:2">
      <c r="A2928" s="14">
        <v>38807</v>
      </c>
      <c r="B2928">
        <v>532.06399999999996</v>
      </c>
    </row>
    <row r="2929" spans="1:2">
      <c r="A2929" s="14">
        <v>38810</v>
      </c>
      <c r="B2929">
        <v>532.44200000000001</v>
      </c>
    </row>
    <row r="2930" spans="1:2">
      <c r="A2930" s="14">
        <v>38811</v>
      </c>
      <c r="B2930">
        <v>532.35</v>
      </c>
    </row>
    <row r="2931" spans="1:2">
      <c r="A2931" s="14">
        <v>38812</v>
      </c>
      <c r="B2931">
        <v>532.71400000000006</v>
      </c>
    </row>
    <row r="2932" spans="1:2">
      <c r="A2932" s="14">
        <v>38813</v>
      </c>
      <c r="B2932">
        <v>532.17600000000004</v>
      </c>
    </row>
    <row r="2933" spans="1:2">
      <c r="A2933" s="14">
        <v>38814</v>
      </c>
      <c r="B2933">
        <v>531.86900000000003</v>
      </c>
    </row>
    <row r="2934" spans="1:2">
      <c r="A2934" s="14">
        <v>38817</v>
      </c>
      <c r="B2934">
        <v>531.58799999999997</v>
      </c>
    </row>
    <row r="2935" spans="1:2">
      <c r="A2935" s="14">
        <v>38818</v>
      </c>
      <c r="B2935">
        <v>532.17399999999998</v>
      </c>
    </row>
    <row r="2936" spans="1:2">
      <c r="A2936" s="14">
        <v>38819</v>
      </c>
      <c r="B2936">
        <v>532.22500000000002</v>
      </c>
    </row>
    <row r="2937" spans="1:2">
      <c r="A2937" s="14">
        <v>38820</v>
      </c>
      <c r="B2937">
        <v>531.66600000000005</v>
      </c>
    </row>
    <row r="2938" spans="1:2">
      <c r="A2938" s="14">
        <v>38824</v>
      </c>
      <c r="B2938">
        <v>532.16399999999999</v>
      </c>
    </row>
    <row r="2939" spans="1:2">
      <c r="A2939" s="14">
        <v>38825</v>
      </c>
      <c r="B2939">
        <v>532.63900000000001</v>
      </c>
    </row>
    <row r="2940" spans="1:2">
      <c r="A2940" s="14">
        <v>38826</v>
      </c>
      <c r="B2940">
        <v>532.89599999999996</v>
      </c>
    </row>
    <row r="2941" spans="1:2">
      <c r="A2941" s="14">
        <v>38827</v>
      </c>
      <c r="B2941">
        <v>533.32799999999997</v>
      </c>
    </row>
    <row r="2942" spans="1:2">
      <c r="A2942" s="14">
        <v>38828</v>
      </c>
      <c r="B2942">
        <v>533.83500000000004</v>
      </c>
    </row>
    <row r="2943" spans="1:2">
      <c r="A2943" s="14">
        <v>38831</v>
      </c>
      <c r="B2943">
        <v>534.36500000000001</v>
      </c>
    </row>
    <row r="2944" spans="1:2">
      <c r="A2944" s="14">
        <v>38832</v>
      </c>
      <c r="B2944">
        <v>534.26499999999999</v>
      </c>
    </row>
    <row r="2945" spans="1:2">
      <c r="A2945" s="14">
        <v>38833</v>
      </c>
      <c r="B2945">
        <v>533.84199999999998</v>
      </c>
    </row>
    <row r="2946" spans="1:2">
      <c r="A2946" s="14">
        <v>38834</v>
      </c>
      <c r="B2946">
        <v>534.47699999999998</v>
      </c>
    </row>
    <row r="2947" spans="1:2">
      <c r="A2947" s="14">
        <v>38835</v>
      </c>
      <c r="B2947">
        <v>535.24900000000002</v>
      </c>
    </row>
    <row r="2948" spans="1:2">
      <c r="A2948" s="14">
        <v>38837</v>
      </c>
      <c r="B2948">
        <v>535.48299999999995</v>
      </c>
    </row>
    <row r="2949" spans="1:2">
      <c r="A2949" s="14">
        <v>38838</v>
      </c>
      <c r="B2949">
        <v>535.45399999999995</v>
      </c>
    </row>
    <row r="2950" spans="1:2">
      <c r="A2950" s="14">
        <v>38839</v>
      </c>
      <c r="B2950">
        <v>535.98500000000001</v>
      </c>
    </row>
    <row r="2951" spans="1:2">
      <c r="A2951" s="14">
        <v>38840</v>
      </c>
      <c r="B2951">
        <v>535.73400000000004</v>
      </c>
    </row>
    <row r="2952" spans="1:2">
      <c r="A2952" s="14">
        <v>38841</v>
      </c>
      <c r="B2952">
        <v>535.67700000000002</v>
      </c>
    </row>
    <row r="2953" spans="1:2">
      <c r="A2953" s="14">
        <v>38842</v>
      </c>
      <c r="B2953">
        <v>536.06600000000003</v>
      </c>
    </row>
    <row r="2954" spans="1:2">
      <c r="A2954" s="14">
        <v>38845</v>
      </c>
      <c r="B2954">
        <v>536.58900000000006</v>
      </c>
    </row>
    <row r="2955" spans="1:2">
      <c r="A2955" s="14">
        <v>38846</v>
      </c>
      <c r="B2955">
        <v>536.95500000000004</v>
      </c>
    </row>
    <row r="2956" spans="1:2">
      <c r="A2956" s="14">
        <v>38847</v>
      </c>
      <c r="B2956">
        <v>537.53399999999999</v>
      </c>
    </row>
    <row r="2957" spans="1:2">
      <c r="A2957" s="14">
        <v>38848</v>
      </c>
      <c r="B2957">
        <v>537.57500000000005</v>
      </c>
    </row>
    <row r="2958" spans="1:2">
      <c r="A2958" s="14">
        <v>38849</v>
      </c>
      <c r="B2958">
        <v>536.90300000000002</v>
      </c>
    </row>
    <row r="2959" spans="1:2">
      <c r="A2959" s="14">
        <v>38852</v>
      </c>
      <c r="B2959">
        <v>536.75099999999998</v>
      </c>
    </row>
    <row r="2960" spans="1:2">
      <c r="A2960" s="14">
        <v>38853</v>
      </c>
      <c r="B2960">
        <v>536.34900000000005</v>
      </c>
    </row>
    <row r="2961" spans="1:2">
      <c r="A2961" s="14">
        <v>38854</v>
      </c>
      <c r="B2961">
        <v>534.57399999999996</v>
      </c>
    </row>
    <row r="2962" spans="1:2">
      <c r="A2962" s="14">
        <v>38855</v>
      </c>
      <c r="B2962">
        <v>534.88599999999997</v>
      </c>
    </row>
    <row r="2963" spans="1:2">
      <c r="A2963" s="14">
        <v>38856</v>
      </c>
      <c r="B2963">
        <v>535.35</v>
      </c>
    </row>
    <row r="2964" spans="1:2">
      <c r="A2964" s="14">
        <v>38859</v>
      </c>
      <c r="B2964">
        <v>534.53499999999997</v>
      </c>
    </row>
    <row r="2965" spans="1:2">
      <c r="A2965" s="14">
        <v>38860</v>
      </c>
      <c r="B2965">
        <v>534.53599999999994</v>
      </c>
    </row>
    <row r="2966" spans="1:2">
      <c r="A2966" s="14">
        <v>38861</v>
      </c>
      <c r="B2966">
        <v>534.04100000000005</v>
      </c>
    </row>
    <row r="2967" spans="1:2">
      <c r="A2967" s="14">
        <v>38862</v>
      </c>
      <c r="B2967">
        <v>534.47400000000005</v>
      </c>
    </row>
    <row r="2968" spans="1:2">
      <c r="A2968" s="14">
        <v>38863</v>
      </c>
      <c r="B2968">
        <v>535.32500000000005</v>
      </c>
    </row>
    <row r="2969" spans="1:2">
      <c r="A2969" s="14">
        <v>38866</v>
      </c>
      <c r="B2969">
        <v>535.67999999999995</v>
      </c>
    </row>
    <row r="2970" spans="1:2">
      <c r="A2970" s="14">
        <v>38867</v>
      </c>
      <c r="B2970">
        <v>535.26499999999999</v>
      </c>
    </row>
    <row r="2971" spans="1:2">
      <c r="A2971" s="14">
        <v>38868</v>
      </c>
      <c r="B2971">
        <v>535.14499999999998</v>
      </c>
    </row>
    <row r="2972" spans="1:2">
      <c r="A2972" s="14">
        <v>38869</v>
      </c>
      <c r="B2972">
        <v>535.07799999999997</v>
      </c>
    </row>
    <row r="2973" spans="1:2">
      <c r="A2973" s="14">
        <v>38870</v>
      </c>
      <c r="B2973">
        <v>536.14700000000005</v>
      </c>
    </row>
    <row r="2974" spans="1:2">
      <c r="A2974" s="14">
        <v>38873</v>
      </c>
      <c r="B2974">
        <v>535.99300000000005</v>
      </c>
    </row>
    <row r="2975" spans="1:2">
      <c r="A2975" s="14">
        <v>38874</v>
      </c>
      <c r="B2975">
        <v>535.19000000000005</v>
      </c>
    </row>
    <row r="2976" spans="1:2">
      <c r="A2976" s="14">
        <v>38875</v>
      </c>
      <c r="B2976">
        <v>535.322</v>
      </c>
    </row>
    <row r="2977" spans="1:2">
      <c r="A2977" s="14">
        <v>38876</v>
      </c>
      <c r="B2977">
        <v>534.94399999999996</v>
      </c>
    </row>
    <row r="2978" spans="1:2">
      <c r="A2978" s="14">
        <v>38877</v>
      </c>
      <c r="B2978">
        <v>535.14300000000003</v>
      </c>
    </row>
    <row r="2979" spans="1:2">
      <c r="A2979" s="14">
        <v>38880</v>
      </c>
      <c r="B2979">
        <v>535.76800000000003</v>
      </c>
    </row>
    <row r="2980" spans="1:2">
      <c r="A2980" s="14">
        <v>38881</v>
      </c>
      <c r="B2980">
        <v>534.82399999999996</v>
      </c>
    </row>
    <row r="2981" spans="1:2">
      <c r="A2981" s="14">
        <v>38882</v>
      </c>
      <c r="B2981">
        <v>532.67899999999997</v>
      </c>
    </row>
    <row r="2982" spans="1:2">
      <c r="A2982" s="14">
        <v>38883</v>
      </c>
      <c r="B2982">
        <v>531.995</v>
      </c>
    </row>
    <row r="2983" spans="1:2">
      <c r="A2983" s="14">
        <v>38884</v>
      </c>
      <c r="B2983">
        <v>532.10699999999997</v>
      </c>
    </row>
    <row r="2984" spans="1:2">
      <c r="A2984" s="14">
        <v>38887</v>
      </c>
      <c r="B2984">
        <v>532.23699999999997</v>
      </c>
    </row>
    <row r="2985" spans="1:2">
      <c r="A2985" s="14">
        <v>38888</v>
      </c>
      <c r="B2985">
        <v>531.29399999999998</v>
      </c>
    </row>
    <row r="2986" spans="1:2">
      <c r="A2986" s="14">
        <v>38889</v>
      </c>
      <c r="B2986">
        <v>529.98199999999997</v>
      </c>
    </row>
    <row r="2987" spans="1:2">
      <c r="A2987" s="14">
        <v>38890</v>
      </c>
      <c r="B2987">
        <v>529.62699999999995</v>
      </c>
    </row>
    <row r="2988" spans="1:2">
      <c r="A2988" s="14">
        <v>38891</v>
      </c>
      <c r="B2988">
        <v>529.14599999999996</v>
      </c>
    </row>
    <row r="2989" spans="1:2">
      <c r="A2989" s="14">
        <v>38894</v>
      </c>
      <c r="B2989">
        <v>528.72400000000005</v>
      </c>
    </row>
    <row r="2990" spans="1:2">
      <c r="A2990" s="14">
        <v>38895</v>
      </c>
      <c r="B2990">
        <v>529.06600000000003</v>
      </c>
    </row>
    <row r="2991" spans="1:2">
      <c r="A2991" s="14">
        <v>38896</v>
      </c>
      <c r="B2991">
        <v>528.97199999999998</v>
      </c>
    </row>
    <row r="2992" spans="1:2">
      <c r="A2992" s="14">
        <v>38897</v>
      </c>
      <c r="B2992">
        <v>530.51</v>
      </c>
    </row>
    <row r="2993" spans="1:2">
      <c r="A2993" s="14">
        <v>38898</v>
      </c>
      <c r="B2993">
        <v>533.11599999999999</v>
      </c>
    </row>
    <row r="2994" spans="1:2">
      <c r="A2994" s="14">
        <v>38901</v>
      </c>
      <c r="B2994">
        <v>533.755</v>
      </c>
    </row>
    <row r="2995" spans="1:2">
      <c r="A2995" s="14">
        <v>38902</v>
      </c>
      <c r="B2995">
        <v>533.87400000000002</v>
      </c>
    </row>
    <row r="2996" spans="1:2">
      <c r="A2996" s="14">
        <v>38903</v>
      </c>
      <c r="B2996">
        <v>533.49699999999996</v>
      </c>
    </row>
    <row r="2997" spans="1:2">
      <c r="A2997" s="14">
        <v>38904</v>
      </c>
      <c r="B2997">
        <v>533.67700000000002</v>
      </c>
    </row>
    <row r="2998" spans="1:2">
      <c r="A2998" s="14">
        <v>38905</v>
      </c>
      <c r="B2998">
        <v>534.596</v>
      </c>
    </row>
    <row r="2999" spans="1:2">
      <c r="A2999" s="14">
        <v>38908</v>
      </c>
      <c r="B2999">
        <v>535.54200000000003</v>
      </c>
    </row>
    <row r="3000" spans="1:2">
      <c r="A3000" s="14">
        <v>38909</v>
      </c>
      <c r="B3000">
        <v>535.74699999999996</v>
      </c>
    </row>
    <row r="3001" spans="1:2">
      <c r="A3001" s="14">
        <v>38910</v>
      </c>
      <c r="B3001">
        <v>535.71799999999996</v>
      </c>
    </row>
    <row r="3002" spans="1:2">
      <c r="A3002" s="14">
        <v>38911</v>
      </c>
      <c r="B3002">
        <v>535.14599999999996</v>
      </c>
    </row>
    <row r="3003" spans="1:2">
      <c r="A3003" s="14">
        <v>38912</v>
      </c>
      <c r="B3003">
        <v>534.50400000000002</v>
      </c>
    </row>
    <row r="3004" spans="1:2">
      <c r="A3004" s="14">
        <v>38915</v>
      </c>
      <c r="B3004">
        <v>534.40599999999995</v>
      </c>
    </row>
    <row r="3005" spans="1:2">
      <c r="A3005" s="14">
        <v>38916</v>
      </c>
      <c r="B3005">
        <v>534.24900000000002</v>
      </c>
    </row>
    <row r="3006" spans="1:2">
      <c r="A3006" s="14">
        <v>38917</v>
      </c>
      <c r="B3006">
        <v>534.96</v>
      </c>
    </row>
    <row r="3007" spans="1:2">
      <c r="A3007" s="14">
        <v>38918</v>
      </c>
      <c r="B3007">
        <v>535.79399999999998</v>
      </c>
    </row>
    <row r="3008" spans="1:2">
      <c r="A3008" s="14">
        <v>38919</v>
      </c>
      <c r="B3008">
        <v>536.15300000000002</v>
      </c>
    </row>
    <row r="3009" spans="1:2">
      <c r="A3009" s="14">
        <v>38922</v>
      </c>
      <c r="B3009">
        <v>536.08699999999999</v>
      </c>
    </row>
    <row r="3010" spans="1:2">
      <c r="A3010" s="14">
        <v>38923</v>
      </c>
      <c r="B3010">
        <v>536.471</v>
      </c>
    </row>
    <row r="3011" spans="1:2">
      <c r="A3011" s="14">
        <v>38924</v>
      </c>
      <c r="B3011">
        <v>537.48099999999999</v>
      </c>
    </row>
    <row r="3012" spans="1:2">
      <c r="A3012" s="14">
        <v>38925</v>
      </c>
      <c r="B3012">
        <v>537.89499999999998</v>
      </c>
    </row>
    <row r="3013" spans="1:2">
      <c r="A3013" s="14">
        <v>38926</v>
      </c>
      <c r="B3013">
        <v>538.45000000000005</v>
      </c>
    </row>
    <row r="3014" spans="1:2">
      <c r="A3014" s="14">
        <v>38929</v>
      </c>
      <c r="B3014">
        <v>538.80399999999997</v>
      </c>
    </row>
    <row r="3015" spans="1:2">
      <c r="A3015" s="14">
        <v>38930</v>
      </c>
      <c r="B3015">
        <v>539.03800000000001</v>
      </c>
    </row>
    <row r="3016" spans="1:2">
      <c r="A3016" s="14">
        <v>38931</v>
      </c>
      <c r="B3016">
        <v>540.08100000000002</v>
      </c>
    </row>
    <row r="3017" spans="1:2">
      <c r="A3017" s="14">
        <v>38932</v>
      </c>
      <c r="B3017">
        <v>540.25699999999995</v>
      </c>
    </row>
    <row r="3018" spans="1:2">
      <c r="A3018" s="14">
        <v>38933</v>
      </c>
      <c r="B3018">
        <v>541.27499999999998</v>
      </c>
    </row>
    <row r="3019" spans="1:2">
      <c r="A3019" s="14">
        <v>38936</v>
      </c>
      <c r="B3019">
        <v>541.54</v>
      </c>
    </row>
    <row r="3020" spans="1:2">
      <c r="A3020" s="14">
        <v>38937</v>
      </c>
      <c r="B3020">
        <v>542.07000000000005</v>
      </c>
    </row>
    <row r="3021" spans="1:2">
      <c r="A3021" s="14">
        <v>38938</v>
      </c>
      <c r="B3021">
        <v>542.08399999999995</v>
      </c>
    </row>
    <row r="3022" spans="1:2">
      <c r="A3022" s="14">
        <v>38939</v>
      </c>
      <c r="B3022">
        <v>541.74900000000002</v>
      </c>
    </row>
    <row r="3023" spans="1:2">
      <c r="A3023" s="14">
        <v>38940</v>
      </c>
      <c r="B3023">
        <v>541.68200000000002</v>
      </c>
    </row>
    <row r="3024" spans="1:2">
      <c r="A3024" s="14">
        <v>38943</v>
      </c>
      <c r="B3024">
        <v>541.89599999999996</v>
      </c>
    </row>
    <row r="3025" spans="1:2">
      <c r="A3025" s="14">
        <v>38944</v>
      </c>
      <c r="B3025">
        <v>542.67399999999998</v>
      </c>
    </row>
    <row r="3026" spans="1:2">
      <c r="A3026" s="14">
        <v>38945</v>
      </c>
      <c r="B3026">
        <v>543.58500000000004</v>
      </c>
    </row>
    <row r="3027" spans="1:2">
      <c r="A3027" s="14">
        <v>38946</v>
      </c>
      <c r="B3027">
        <v>544.26099999999997</v>
      </c>
    </row>
    <row r="3028" spans="1:2">
      <c r="A3028" s="14">
        <v>38947</v>
      </c>
      <c r="B3028">
        <v>544.52</v>
      </c>
    </row>
    <row r="3029" spans="1:2">
      <c r="A3029" s="14">
        <v>38950</v>
      </c>
      <c r="B3029">
        <v>544.67499999999995</v>
      </c>
    </row>
    <row r="3030" spans="1:2">
      <c r="A3030" s="14">
        <v>38951</v>
      </c>
      <c r="B3030">
        <v>544.72</v>
      </c>
    </row>
    <row r="3031" spans="1:2">
      <c r="A3031" s="14">
        <v>38952</v>
      </c>
      <c r="B3031">
        <v>544.76599999999996</v>
      </c>
    </row>
    <row r="3032" spans="1:2">
      <c r="A3032" s="14">
        <v>38953</v>
      </c>
      <c r="B3032">
        <v>544.86900000000003</v>
      </c>
    </row>
    <row r="3033" spans="1:2">
      <c r="A3033" s="14">
        <v>38954</v>
      </c>
      <c r="B3033">
        <v>545.26499999999999</v>
      </c>
    </row>
    <row r="3034" spans="1:2">
      <c r="A3034" s="14">
        <v>38957</v>
      </c>
      <c r="B3034">
        <v>545.97400000000005</v>
      </c>
    </row>
    <row r="3035" spans="1:2">
      <c r="A3035" s="14">
        <v>38958</v>
      </c>
      <c r="B3035">
        <v>546.28899999999999</v>
      </c>
    </row>
    <row r="3036" spans="1:2">
      <c r="A3036" s="14">
        <v>38959</v>
      </c>
      <c r="B3036">
        <v>546.86500000000001</v>
      </c>
    </row>
    <row r="3037" spans="1:2">
      <c r="A3037" s="14">
        <v>38960</v>
      </c>
      <c r="B3037">
        <v>547.52200000000005</v>
      </c>
    </row>
    <row r="3038" spans="1:2">
      <c r="A3038" s="14">
        <v>38961</v>
      </c>
      <c r="B3038">
        <v>547.79100000000005</v>
      </c>
    </row>
    <row r="3039" spans="1:2">
      <c r="A3039" s="14">
        <v>38964</v>
      </c>
      <c r="B3039">
        <v>548.15700000000004</v>
      </c>
    </row>
    <row r="3040" spans="1:2">
      <c r="A3040" s="14">
        <v>38965</v>
      </c>
      <c r="B3040">
        <v>548.55100000000004</v>
      </c>
    </row>
    <row r="3041" spans="1:2">
      <c r="A3041" s="14">
        <v>38966</v>
      </c>
      <c r="B3041">
        <v>549.09400000000005</v>
      </c>
    </row>
    <row r="3042" spans="1:2">
      <c r="A3042" s="14">
        <v>38967</v>
      </c>
      <c r="B3042">
        <v>549.23900000000003</v>
      </c>
    </row>
    <row r="3043" spans="1:2">
      <c r="A3043" s="14">
        <v>38968</v>
      </c>
      <c r="B3043">
        <v>549.72199999999998</v>
      </c>
    </row>
    <row r="3044" spans="1:2">
      <c r="A3044" s="14">
        <v>38971</v>
      </c>
      <c r="B3044">
        <v>550.00400000000002</v>
      </c>
    </row>
    <row r="3045" spans="1:2">
      <c r="A3045" s="14">
        <v>38972</v>
      </c>
      <c r="B3045">
        <v>550.60500000000002</v>
      </c>
    </row>
    <row r="3046" spans="1:2">
      <c r="A3046" s="14">
        <v>38973</v>
      </c>
      <c r="B3046">
        <v>551.52300000000002</v>
      </c>
    </row>
    <row r="3047" spans="1:2">
      <c r="A3047" s="14">
        <v>38974</v>
      </c>
      <c r="B3047">
        <v>551.70799999999997</v>
      </c>
    </row>
    <row r="3048" spans="1:2">
      <c r="A3048" s="14">
        <v>38975</v>
      </c>
      <c r="B3048">
        <v>551.56500000000005</v>
      </c>
    </row>
    <row r="3049" spans="1:2">
      <c r="A3049" s="14">
        <v>38978</v>
      </c>
      <c r="B3049">
        <v>551.61199999999997</v>
      </c>
    </row>
    <row r="3050" spans="1:2">
      <c r="A3050" s="14">
        <v>38979</v>
      </c>
      <c r="B3050">
        <v>551.90899999999999</v>
      </c>
    </row>
    <row r="3051" spans="1:2">
      <c r="A3051" s="14">
        <v>38980</v>
      </c>
      <c r="B3051">
        <v>552.29200000000003</v>
      </c>
    </row>
    <row r="3052" spans="1:2">
      <c r="A3052" s="14">
        <v>38981</v>
      </c>
      <c r="B3052">
        <v>552.43499999999995</v>
      </c>
    </row>
    <row r="3053" spans="1:2">
      <c r="A3053" s="14">
        <v>38982</v>
      </c>
      <c r="B3053">
        <v>552.32899999999995</v>
      </c>
    </row>
    <row r="3054" spans="1:2">
      <c r="A3054" s="14">
        <v>38985</v>
      </c>
      <c r="B3054">
        <v>553.03800000000001</v>
      </c>
    </row>
    <row r="3055" spans="1:2">
      <c r="A3055" s="14">
        <v>38986</v>
      </c>
      <c r="B3055">
        <v>553.32500000000005</v>
      </c>
    </row>
    <row r="3056" spans="1:2">
      <c r="A3056" s="14">
        <v>38987</v>
      </c>
      <c r="B3056">
        <v>554.15</v>
      </c>
    </row>
    <row r="3057" spans="1:2">
      <c r="A3057" s="14">
        <v>38988</v>
      </c>
      <c r="B3057">
        <v>554.31799999999998</v>
      </c>
    </row>
    <row r="3058" spans="1:2">
      <c r="A3058" s="14">
        <v>38989</v>
      </c>
      <c r="B3058">
        <v>554.60199999999998</v>
      </c>
    </row>
    <row r="3059" spans="1:2">
      <c r="A3059" s="14">
        <v>38990</v>
      </c>
      <c r="B3059">
        <v>554.72400000000005</v>
      </c>
    </row>
    <row r="3060" spans="1:2">
      <c r="A3060" s="14">
        <v>38992</v>
      </c>
      <c r="B3060">
        <v>555.20799999999997</v>
      </c>
    </row>
    <row r="3061" spans="1:2">
      <c r="A3061" s="14">
        <v>38993</v>
      </c>
      <c r="B3061">
        <v>555.471</v>
      </c>
    </row>
    <row r="3062" spans="1:2">
      <c r="A3062" s="14">
        <v>38994</v>
      </c>
      <c r="B3062">
        <v>556.50300000000004</v>
      </c>
    </row>
    <row r="3063" spans="1:2">
      <c r="A3063" s="14">
        <v>38995</v>
      </c>
      <c r="B3063">
        <v>556.75699999999995</v>
      </c>
    </row>
    <row r="3064" spans="1:2">
      <c r="A3064" s="14">
        <v>38996</v>
      </c>
      <c r="B3064">
        <v>556.51800000000003</v>
      </c>
    </row>
    <row r="3065" spans="1:2">
      <c r="A3065" s="14">
        <v>38999</v>
      </c>
      <c r="B3065">
        <v>556.88499999999999</v>
      </c>
    </row>
    <row r="3066" spans="1:2">
      <c r="A3066" s="14">
        <v>39000</v>
      </c>
      <c r="B3066">
        <v>556.67200000000003</v>
      </c>
    </row>
    <row r="3067" spans="1:2">
      <c r="A3067" s="14">
        <v>39001</v>
      </c>
      <c r="B3067">
        <v>556.84199999999998</v>
      </c>
    </row>
    <row r="3068" spans="1:2">
      <c r="A3068" s="14">
        <v>39002</v>
      </c>
      <c r="B3068">
        <v>557.57500000000005</v>
      </c>
    </row>
    <row r="3069" spans="1:2">
      <c r="A3069" s="14">
        <v>39003</v>
      </c>
      <c r="B3069">
        <v>557.82299999999998</v>
      </c>
    </row>
    <row r="3070" spans="1:2">
      <c r="A3070" s="14">
        <v>39006</v>
      </c>
      <c r="B3070">
        <v>558.38499999999999</v>
      </c>
    </row>
    <row r="3071" spans="1:2">
      <c r="A3071" s="14">
        <v>39007</v>
      </c>
      <c r="B3071">
        <v>558.44000000000005</v>
      </c>
    </row>
    <row r="3072" spans="1:2">
      <c r="A3072" s="14">
        <v>39008</v>
      </c>
      <c r="B3072">
        <v>558.91499999999996</v>
      </c>
    </row>
    <row r="3073" spans="1:2">
      <c r="A3073" s="14">
        <v>39009</v>
      </c>
      <c r="B3073">
        <v>559.03399999999999</v>
      </c>
    </row>
    <row r="3074" spans="1:2">
      <c r="A3074" s="14">
        <v>39010</v>
      </c>
      <c r="B3074">
        <v>559.10299999999995</v>
      </c>
    </row>
    <row r="3075" spans="1:2">
      <c r="A3075" s="14">
        <v>39013</v>
      </c>
      <c r="B3075">
        <v>559.09699999999998</v>
      </c>
    </row>
    <row r="3076" spans="1:2">
      <c r="A3076" s="14">
        <v>39014</v>
      </c>
      <c r="B3076">
        <v>559.22</v>
      </c>
    </row>
    <row r="3077" spans="1:2">
      <c r="A3077" s="14">
        <v>39015</v>
      </c>
      <c r="B3077">
        <v>559.44200000000001</v>
      </c>
    </row>
    <row r="3078" spans="1:2">
      <c r="A3078" s="14">
        <v>39016</v>
      </c>
      <c r="B3078">
        <v>560.48400000000004</v>
      </c>
    </row>
    <row r="3079" spans="1:2">
      <c r="A3079" s="14">
        <v>39017</v>
      </c>
      <c r="B3079">
        <v>561.41399999999999</v>
      </c>
    </row>
    <row r="3080" spans="1:2">
      <c r="A3080" s="14">
        <v>39020</v>
      </c>
      <c r="B3080">
        <v>562.03300000000002</v>
      </c>
    </row>
    <row r="3081" spans="1:2">
      <c r="A3081" s="14">
        <v>39021</v>
      </c>
      <c r="B3081">
        <v>562.82399999999996</v>
      </c>
    </row>
    <row r="3082" spans="1:2">
      <c r="A3082" s="14">
        <v>39022</v>
      </c>
      <c r="B3082">
        <v>563.66600000000005</v>
      </c>
    </row>
    <row r="3083" spans="1:2">
      <c r="A3083" s="14">
        <v>39023</v>
      </c>
      <c r="B3083">
        <v>564.11699999999996</v>
      </c>
    </row>
    <row r="3084" spans="1:2">
      <c r="A3084" s="14">
        <v>39024</v>
      </c>
      <c r="B3084">
        <v>564.02800000000002</v>
      </c>
    </row>
    <row r="3085" spans="1:2">
      <c r="A3085" s="14">
        <v>39027</v>
      </c>
      <c r="B3085">
        <v>564.495</v>
      </c>
    </row>
    <row r="3086" spans="1:2">
      <c r="A3086" s="14">
        <v>39028</v>
      </c>
      <c r="B3086">
        <v>565.66399999999999</v>
      </c>
    </row>
    <row r="3087" spans="1:2">
      <c r="A3087" s="14">
        <v>39029</v>
      </c>
      <c r="B3087">
        <v>566.12599999999998</v>
      </c>
    </row>
    <row r="3088" spans="1:2">
      <c r="A3088" s="14">
        <v>39030</v>
      </c>
      <c r="B3088">
        <v>566.83600000000001</v>
      </c>
    </row>
    <row r="3089" spans="1:2">
      <c r="A3089" s="14">
        <v>39031</v>
      </c>
      <c r="B3089">
        <v>567.31500000000005</v>
      </c>
    </row>
    <row r="3090" spans="1:2">
      <c r="A3090" s="14">
        <v>39034</v>
      </c>
      <c r="B3090">
        <v>567.85199999999998</v>
      </c>
    </row>
    <row r="3091" spans="1:2">
      <c r="A3091" s="14">
        <v>39035</v>
      </c>
      <c r="B3091">
        <v>568.63599999999997</v>
      </c>
    </row>
    <row r="3092" spans="1:2">
      <c r="A3092" s="14">
        <v>39036</v>
      </c>
      <c r="B3092">
        <v>568.91099999999994</v>
      </c>
    </row>
    <row r="3093" spans="1:2">
      <c r="A3093" s="14">
        <v>39037</v>
      </c>
      <c r="B3093">
        <v>569.399</v>
      </c>
    </row>
    <row r="3094" spans="1:2">
      <c r="A3094" s="14">
        <v>39038</v>
      </c>
      <c r="B3094">
        <v>569.68200000000002</v>
      </c>
    </row>
    <row r="3095" spans="1:2">
      <c r="A3095" s="14">
        <v>39041</v>
      </c>
      <c r="B3095">
        <v>569.78700000000003</v>
      </c>
    </row>
    <row r="3096" spans="1:2">
      <c r="A3096" s="14">
        <v>39042</v>
      </c>
      <c r="B3096">
        <v>569.024</v>
      </c>
    </row>
    <row r="3097" spans="1:2">
      <c r="A3097" s="14">
        <v>39043</v>
      </c>
      <c r="B3097">
        <v>569.01700000000005</v>
      </c>
    </row>
    <row r="3098" spans="1:2">
      <c r="A3098" s="14">
        <v>39044</v>
      </c>
      <c r="B3098">
        <v>569.14</v>
      </c>
    </row>
    <row r="3099" spans="1:2">
      <c r="A3099" s="14">
        <v>39045</v>
      </c>
      <c r="B3099">
        <v>569.39400000000001</v>
      </c>
    </row>
    <row r="3100" spans="1:2">
      <c r="A3100" s="14">
        <v>39048</v>
      </c>
      <c r="B3100">
        <v>569.64300000000003</v>
      </c>
    </row>
    <row r="3101" spans="1:2">
      <c r="A3101" s="14">
        <v>39049</v>
      </c>
      <c r="B3101">
        <v>569.26499999999999</v>
      </c>
    </row>
    <row r="3102" spans="1:2">
      <c r="A3102" s="14">
        <v>39050</v>
      </c>
      <c r="B3102">
        <v>570.50900000000001</v>
      </c>
    </row>
    <row r="3103" spans="1:2">
      <c r="A3103" s="14">
        <v>39051</v>
      </c>
      <c r="B3103">
        <v>571.80799999999999</v>
      </c>
    </row>
    <row r="3104" spans="1:2">
      <c r="A3104" s="14">
        <v>39052</v>
      </c>
      <c r="B3104">
        <v>572.66300000000001</v>
      </c>
    </row>
    <row r="3105" spans="1:2">
      <c r="A3105" s="14">
        <v>39055</v>
      </c>
      <c r="B3105">
        <v>573.16</v>
      </c>
    </row>
    <row r="3106" spans="1:2">
      <c r="A3106" s="14">
        <v>39056</v>
      </c>
      <c r="B3106">
        <v>574.423</v>
      </c>
    </row>
    <row r="3107" spans="1:2">
      <c r="A3107" s="14">
        <v>39057</v>
      </c>
      <c r="B3107">
        <v>575.14499999999998</v>
      </c>
    </row>
    <row r="3108" spans="1:2">
      <c r="A3108" s="14">
        <v>39058</v>
      </c>
      <c r="B3108">
        <v>575.69500000000005</v>
      </c>
    </row>
    <row r="3109" spans="1:2">
      <c r="A3109" s="14">
        <v>39059</v>
      </c>
      <c r="B3109">
        <v>575.11500000000001</v>
      </c>
    </row>
    <row r="3110" spans="1:2">
      <c r="A3110" s="14">
        <v>39062</v>
      </c>
      <c r="B3110">
        <v>575.71400000000006</v>
      </c>
    </row>
    <row r="3111" spans="1:2">
      <c r="A3111" s="14">
        <v>39063</v>
      </c>
      <c r="B3111">
        <v>575.70500000000004</v>
      </c>
    </row>
    <row r="3112" spans="1:2">
      <c r="A3112" s="14">
        <v>39064</v>
      </c>
      <c r="B3112">
        <v>575.01499999999999</v>
      </c>
    </row>
    <row r="3113" spans="1:2">
      <c r="A3113" s="14">
        <v>39065</v>
      </c>
      <c r="B3113">
        <v>574.74900000000002</v>
      </c>
    </row>
    <row r="3114" spans="1:2">
      <c r="A3114" s="14">
        <v>39066</v>
      </c>
      <c r="B3114">
        <v>575.29100000000005</v>
      </c>
    </row>
    <row r="3115" spans="1:2">
      <c r="A3115" s="14">
        <v>39069</v>
      </c>
      <c r="B3115">
        <v>575.49599999999998</v>
      </c>
    </row>
    <row r="3116" spans="1:2">
      <c r="A3116" s="14">
        <v>39070</v>
      </c>
      <c r="B3116">
        <v>575.63400000000001</v>
      </c>
    </row>
    <row r="3117" spans="1:2">
      <c r="A3117" s="14">
        <v>39071</v>
      </c>
      <c r="B3117">
        <v>576.08900000000006</v>
      </c>
    </row>
    <row r="3118" spans="1:2">
      <c r="A3118" s="14">
        <v>39072</v>
      </c>
      <c r="B3118">
        <v>576.72299999999996</v>
      </c>
    </row>
    <row r="3119" spans="1:2">
      <c r="A3119" s="14">
        <v>39073</v>
      </c>
      <c r="B3119">
        <v>576.70100000000002</v>
      </c>
    </row>
    <row r="3120" spans="1:2">
      <c r="A3120" s="14">
        <v>39077</v>
      </c>
      <c r="B3120">
        <v>577.45699999999999</v>
      </c>
    </row>
    <row r="3121" spans="1:2">
      <c r="A3121" s="14">
        <v>39078</v>
      </c>
      <c r="B3121">
        <v>577.59199999999998</v>
      </c>
    </row>
    <row r="3122" spans="1:2">
      <c r="A3122" s="14">
        <v>39079</v>
      </c>
      <c r="B3122">
        <v>577.70899999999995</v>
      </c>
    </row>
    <row r="3123" spans="1:2">
      <c r="A3123" s="14">
        <v>39080</v>
      </c>
      <c r="B3123">
        <v>577.85900000000004</v>
      </c>
    </row>
    <row r="3124" spans="1:2">
      <c r="A3124" s="14">
        <v>39082</v>
      </c>
      <c r="B3124">
        <v>578.10299999999995</v>
      </c>
    </row>
    <row r="3125" spans="1:2">
      <c r="A3125" s="14">
        <v>39084</v>
      </c>
      <c r="B3125">
        <v>578.44200000000001</v>
      </c>
    </row>
    <row r="3126" spans="1:2">
      <c r="A3126" s="14">
        <v>39085</v>
      </c>
      <c r="B3126">
        <v>579.15300000000002</v>
      </c>
    </row>
    <row r="3127" spans="1:2">
      <c r="A3127" s="14">
        <v>39086</v>
      </c>
      <c r="B3127">
        <v>579.55799999999999</v>
      </c>
    </row>
    <row r="3128" spans="1:2">
      <c r="A3128" s="14">
        <v>39087</v>
      </c>
      <c r="B3128">
        <v>579.20299999999997</v>
      </c>
    </row>
    <row r="3129" spans="1:2">
      <c r="A3129" s="14">
        <v>39090</v>
      </c>
      <c r="B3129">
        <v>579.62</v>
      </c>
    </row>
    <row r="3130" spans="1:2">
      <c r="A3130" s="14">
        <v>39091</v>
      </c>
      <c r="B3130">
        <v>580.23500000000001</v>
      </c>
    </row>
    <row r="3131" spans="1:2">
      <c r="A3131" s="14">
        <v>39092</v>
      </c>
      <c r="B3131">
        <v>580.39200000000005</v>
      </c>
    </row>
    <row r="3132" spans="1:2">
      <c r="A3132" s="14">
        <v>39093</v>
      </c>
      <c r="B3132">
        <v>580.428</v>
      </c>
    </row>
    <row r="3133" spans="1:2">
      <c r="A3133" s="14">
        <v>39094</v>
      </c>
      <c r="B3133">
        <v>580.38800000000003</v>
      </c>
    </row>
    <row r="3134" spans="1:2">
      <c r="A3134" s="14">
        <v>39097</v>
      </c>
      <c r="B3134">
        <v>580.76300000000003</v>
      </c>
    </row>
    <row r="3135" spans="1:2">
      <c r="A3135" s="14">
        <v>39098</v>
      </c>
      <c r="B3135">
        <v>581.66300000000001</v>
      </c>
    </row>
    <row r="3136" spans="1:2">
      <c r="A3136" s="14">
        <v>39099</v>
      </c>
      <c r="B3136">
        <v>582.55600000000004</v>
      </c>
    </row>
    <row r="3137" spans="1:2">
      <c r="A3137" s="14">
        <v>39100</v>
      </c>
      <c r="B3137">
        <v>583.04600000000005</v>
      </c>
    </row>
    <row r="3138" spans="1:2">
      <c r="A3138" s="14">
        <v>39101</v>
      </c>
      <c r="B3138">
        <v>583.18100000000004</v>
      </c>
    </row>
    <row r="3139" spans="1:2">
      <c r="A3139" s="14">
        <v>39104</v>
      </c>
      <c r="B3139">
        <v>584.05499999999995</v>
      </c>
    </row>
    <row r="3140" spans="1:2">
      <c r="A3140" s="14">
        <v>39105</v>
      </c>
      <c r="B3140">
        <v>584.25900000000001</v>
      </c>
    </row>
    <row r="3141" spans="1:2">
      <c r="A3141" s="14">
        <v>39106</v>
      </c>
      <c r="B3141">
        <v>584.82799999999997</v>
      </c>
    </row>
    <row r="3142" spans="1:2">
      <c r="A3142" s="14">
        <v>39107</v>
      </c>
      <c r="B3142">
        <v>585.06299999999999</v>
      </c>
    </row>
    <row r="3143" spans="1:2">
      <c r="A3143" s="14">
        <v>39108</v>
      </c>
      <c r="B3143">
        <v>584.43200000000002</v>
      </c>
    </row>
    <row r="3144" spans="1:2">
      <c r="A3144" s="14">
        <v>39111</v>
      </c>
      <c r="B3144">
        <v>584.95899999999995</v>
      </c>
    </row>
    <row r="3145" spans="1:2">
      <c r="A3145" s="14">
        <v>39112</v>
      </c>
      <c r="B3145">
        <v>584.37400000000002</v>
      </c>
    </row>
    <row r="3146" spans="1:2">
      <c r="A3146" s="14">
        <v>39113</v>
      </c>
      <c r="B3146">
        <v>584.31399999999996</v>
      </c>
    </row>
    <row r="3147" spans="1:2">
      <c r="A3147" s="14">
        <v>39114</v>
      </c>
      <c r="B3147">
        <v>585.27300000000002</v>
      </c>
    </row>
    <row r="3148" spans="1:2">
      <c r="A3148" s="14">
        <v>39115</v>
      </c>
      <c r="B3148">
        <v>585.63699999999994</v>
      </c>
    </row>
    <row r="3149" spans="1:2">
      <c r="A3149" s="14">
        <v>39118</v>
      </c>
      <c r="B3149">
        <v>586.37800000000004</v>
      </c>
    </row>
    <row r="3150" spans="1:2">
      <c r="A3150" s="14">
        <v>39119</v>
      </c>
      <c r="B3150">
        <v>587.41600000000005</v>
      </c>
    </row>
    <row r="3151" spans="1:2">
      <c r="A3151" s="14">
        <v>39120</v>
      </c>
      <c r="B3151">
        <v>588.68200000000002</v>
      </c>
    </row>
    <row r="3152" spans="1:2">
      <c r="A3152" s="14">
        <v>39121</v>
      </c>
      <c r="B3152">
        <v>588.83299999999997</v>
      </c>
    </row>
    <row r="3153" spans="1:2">
      <c r="A3153" s="14">
        <v>39122</v>
      </c>
      <c r="B3153">
        <v>589.15599999999995</v>
      </c>
    </row>
    <row r="3154" spans="1:2">
      <c r="A3154" s="14">
        <v>39125</v>
      </c>
      <c r="B3154">
        <v>589.02</v>
      </c>
    </row>
    <row r="3155" spans="1:2">
      <c r="A3155" s="14">
        <v>39126</v>
      </c>
      <c r="B3155">
        <v>589.27099999999996</v>
      </c>
    </row>
    <row r="3156" spans="1:2">
      <c r="A3156" s="14">
        <v>39127</v>
      </c>
      <c r="B3156">
        <v>590.55399999999997</v>
      </c>
    </row>
    <row r="3157" spans="1:2">
      <c r="A3157" s="14">
        <v>39128</v>
      </c>
      <c r="B3157">
        <v>591.59</v>
      </c>
    </row>
    <row r="3158" spans="1:2">
      <c r="A3158" s="14">
        <v>39129</v>
      </c>
      <c r="B3158">
        <v>592.34699999999998</v>
      </c>
    </row>
    <row r="3159" spans="1:2">
      <c r="A3159" s="14">
        <v>39132</v>
      </c>
      <c r="B3159">
        <v>592.726</v>
      </c>
    </row>
    <row r="3160" spans="1:2">
      <c r="A3160" s="14">
        <v>39133</v>
      </c>
      <c r="B3160">
        <v>593.02499999999998</v>
      </c>
    </row>
    <row r="3161" spans="1:2">
      <c r="A3161" s="14">
        <v>39134</v>
      </c>
      <c r="B3161">
        <v>593.62800000000004</v>
      </c>
    </row>
    <row r="3162" spans="1:2">
      <c r="A3162" s="14">
        <v>39135</v>
      </c>
      <c r="B3162">
        <v>593.93200000000002</v>
      </c>
    </row>
    <row r="3163" spans="1:2">
      <c r="A3163" s="14">
        <v>39136</v>
      </c>
      <c r="B3163">
        <v>593.85299999999995</v>
      </c>
    </row>
    <row r="3164" spans="1:2">
      <c r="A3164" s="14">
        <v>39139</v>
      </c>
      <c r="B3164">
        <v>594.47</v>
      </c>
    </row>
    <row r="3165" spans="1:2">
      <c r="A3165" s="14">
        <v>39140</v>
      </c>
      <c r="B3165">
        <v>592.86199999999997</v>
      </c>
    </row>
    <row r="3166" spans="1:2">
      <c r="A3166" s="14">
        <v>39141</v>
      </c>
      <c r="B3166">
        <v>592.45299999999997</v>
      </c>
    </row>
    <row r="3167" spans="1:2">
      <c r="A3167" s="14">
        <v>39142</v>
      </c>
      <c r="B3167">
        <v>591.827</v>
      </c>
    </row>
    <row r="3168" spans="1:2">
      <c r="A3168" s="14">
        <v>39143</v>
      </c>
      <c r="B3168">
        <v>590.91399999999999</v>
      </c>
    </row>
    <row r="3169" spans="1:2">
      <c r="A3169" s="14">
        <v>39146</v>
      </c>
      <c r="B3169">
        <v>589.28700000000003</v>
      </c>
    </row>
    <row r="3170" spans="1:2">
      <c r="A3170" s="14">
        <v>39147</v>
      </c>
      <c r="B3170">
        <v>590.16099999999994</v>
      </c>
    </row>
    <row r="3171" spans="1:2">
      <c r="A3171" s="14">
        <v>39148</v>
      </c>
      <c r="B3171">
        <v>591.82000000000005</v>
      </c>
    </row>
    <row r="3172" spans="1:2">
      <c r="A3172" s="14">
        <v>39149</v>
      </c>
      <c r="B3172">
        <v>593.46400000000006</v>
      </c>
    </row>
    <row r="3173" spans="1:2">
      <c r="A3173" s="14">
        <v>39150</v>
      </c>
      <c r="B3173">
        <v>593.48299999999995</v>
      </c>
    </row>
    <row r="3174" spans="1:2">
      <c r="A3174" s="14">
        <v>39153</v>
      </c>
      <c r="B3174">
        <v>593.70799999999997</v>
      </c>
    </row>
    <row r="3175" spans="1:2">
      <c r="A3175" s="14">
        <v>39154</v>
      </c>
      <c r="B3175">
        <v>592.70699999999999</v>
      </c>
    </row>
    <row r="3176" spans="1:2">
      <c r="A3176" s="14">
        <v>39155</v>
      </c>
      <c r="B3176">
        <v>591.61500000000001</v>
      </c>
    </row>
    <row r="3177" spans="1:2">
      <c r="A3177" s="14">
        <v>39156</v>
      </c>
      <c r="B3177">
        <v>592.37900000000002</v>
      </c>
    </row>
    <row r="3178" spans="1:2">
      <c r="A3178" s="14">
        <v>39157</v>
      </c>
      <c r="B3178">
        <v>592.16899999999998</v>
      </c>
    </row>
    <row r="3179" spans="1:2">
      <c r="A3179" s="14">
        <v>39160</v>
      </c>
      <c r="B3179">
        <v>592.64200000000005</v>
      </c>
    </row>
    <row r="3180" spans="1:2">
      <c r="A3180" s="14">
        <v>39161</v>
      </c>
      <c r="B3180">
        <v>592.58900000000006</v>
      </c>
    </row>
    <row r="3181" spans="1:2">
      <c r="A3181" s="14">
        <v>39162</v>
      </c>
      <c r="B3181">
        <v>593.35400000000004</v>
      </c>
    </row>
    <row r="3182" spans="1:2">
      <c r="A3182" s="14">
        <v>39163</v>
      </c>
      <c r="B3182">
        <v>593.91999999999996</v>
      </c>
    </row>
    <row r="3183" spans="1:2">
      <c r="A3183" s="14">
        <v>39164</v>
      </c>
      <c r="B3183">
        <v>593.99800000000005</v>
      </c>
    </row>
    <row r="3184" spans="1:2">
      <c r="A3184" s="14">
        <v>39167</v>
      </c>
      <c r="B3184">
        <v>594.36099999999999</v>
      </c>
    </row>
    <row r="3185" spans="1:2">
      <c r="A3185" s="14">
        <v>39168</v>
      </c>
      <c r="B3185">
        <v>594.01800000000003</v>
      </c>
    </row>
    <row r="3186" spans="1:2">
      <c r="A3186" s="14">
        <v>39169</v>
      </c>
      <c r="B3186">
        <v>593.37800000000004</v>
      </c>
    </row>
    <row r="3187" spans="1:2">
      <c r="A3187" s="14">
        <v>39170</v>
      </c>
      <c r="B3187">
        <v>593.68299999999999</v>
      </c>
    </row>
    <row r="3188" spans="1:2">
      <c r="A3188" s="14">
        <v>39171</v>
      </c>
      <c r="B3188">
        <v>593.70699999999999</v>
      </c>
    </row>
    <row r="3189" spans="1:2">
      <c r="A3189" s="14">
        <v>39172</v>
      </c>
      <c r="B3189">
        <v>593.82899999999995</v>
      </c>
    </row>
    <row r="3190" spans="1:2">
      <c r="A3190" s="14">
        <v>39174</v>
      </c>
      <c r="B3190">
        <v>593.84400000000005</v>
      </c>
    </row>
    <row r="3191" spans="1:2">
      <c r="A3191" s="14">
        <v>39175</v>
      </c>
      <c r="B3191">
        <v>593.95799999999997</v>
      </c>
    </row>
    <row r="3192" spans="1:2">
      <c r="A3192" s="14">
        <v>39176</v>
      </c>
      <c r="B3192">
        <v>593.66300000000001</v>
      </c>
    </row>
    <row r="3193" spans="1:2">
      <c r="A3193" s="14">
        <v>39177</v>
      </c>
      <c r="B3193">
        <v>593.91099999999994</v>
      </c>
    </row>
    <row r="3194" spans="1:2">
      <c r="A3194" s="14">
        <v>39181</v>
      </c>
      <c r="B3194">
        <v>594.35599999999999</v>
      </c>
    </row>
    <row r="3195" spans="1:2">
      <c r="A3195" s="14">
        <v>39182</v>
      </c>
      <c r="B3195">
        <v>594.76199999999994</v>
      </c>
    </row>
    <row r="3196" spans="1:2">
      <c r="A3196" s="14">
        <v>39183</v>
      </c>
      <c r="B3196">
        <v>595.07100000000003</v>
      </c>
    </row>
    <row r="3197" spans="1:2">
      <c r="A3197" s="14">
        <v>39184</v>
      </c>
      <c r="B3197">
        <v>595.20100000000002</v>
      </c>
    </row>
    <row r="3198" spans="1:2">
      <c r="A3198" s="14">
        <v>39185</v>
      </c>
      <c r="B3198">
        <v>595.62199999999996</v>
      </c>
    </row>
    <row r="3199" spans="1:2">
      <c r="A3199" s="14">
        <v>39188</v>
      </c>
      <c r="B3199">
        <v>596.69500000000005</v>
      </c>
    </row>
    <row r="3200" spans="1:2">
      <c r="A3200" s="14">
        <v>39189</v>
      </c>
      <c r="B3200">
        <v>597.52099999999996</v>
      </c>
    </row>
    <row r="3201" spans="1:2">
      <c r="A3201" s="14">
        <v>39190</v>
      </c>
      <c r="B3201">
        <v>598.23800000000006</v>
      </c>
    </row>
    <row r="3202" spans="1:2">
      <c r="A3202" s="14">
        <v>39191</v>
      </c>
      <c r="B3202">
        <v>598.62699999999995</v>
      </c>
    </row>
    <row r="3203" spans="1:2">
      <c r="A3203" s="14">
        <v>39192</v>
      </c>
      <c r="B3203">
        <v>599.423</v>
      </c>
    </row>
    <row r="3204" spans="1:2">
      <c r="A3204" s="14">
        <v>39195</v>
      </c>
      <c r="B3204">
        <v>600.245</v>
      </c>
    </row>
    <row r="3205" spans="1:2">
      <c r="A3205" s="14">
        <v>39196</v>
      </c>
      <c r="B3205">
        <v>600.83299999999997</v>
      </c>
    </row>
    <row r="3206" spans="1:2">
      <c r="A3206" s="14">
        <v>39197</v>
      </c>
      <c r="B3206">
        <v>600.95299999999997</v>
      </c>
    </row>
    <row r="3207" spans="1:2">
      <c r="A3207" s="14">
        <v>39198</v>
      </c>
      <c r="B3207">
        <v>601.13199999999995</v>
      </c>
    </row>
    <row r="3208" spans="1:2">
      <c r="A3208" s="14">
        <v>39199</v>
      </c>
      <c r="B3208">
        <v>600.97299999999996</v>
      </c>
    </row>
    <row r="3209" spans="1:2">
      <c r="A3209" s="14">
        <v>39202</v>
      </c>
      <c r="B3209">
        <v>601.68700000000001</v>
      </c>
    </row>
    <row r="3210" spans="1:2">
      <c r="A3210" s="14">
        <v>39203</v>
      </c>
      <c r="B3210">
        <v>601.45500000000004</v>
      </c>
    </row>
    <row r="3211" spans="1:2">
      <c r="A3211" s="14">
        <v>39204</v>
      </c>
      <c r="B3211">
        <v>601.85599999999999</v>
      </c>
    </row>
    <row r="3212" spans="1:2">
      <c r="A3212" s="14">
        <v>39205</v>
      </c>
      <c r="B3212">
        <v>602.10299999999995</v>
      </c>
    </row>
    <row r="3213" spans="1:2">
      <c r="A3213" s="14">
        <v>39206</v>
      </c>
      <c r="B3213">
        <v>602.572</v>
      </c>
    </row>
    <row r="3214" spans="1:2">
      <c r="A3214" s="14">
        <v>39209</v>
      </c>
      <c r="B3214">
        <v>603.08000000000004</v>
      </c>
    </row>
    <row r="3215" spans="1:2">
      <c r="A3215" s="14">
        <v>39210</v>
      </c>
      <c r="B3215">
        <v>603.22400000000005</v>
      </c>
    </row>
    <row r="3216" spans="1:2">
      <c r="A3216" s="14">
        <v>39211</v>
      </c>
      <c r="B3216">
        <v>603.46</v>
      </c>
    </row>
    <row r="3217" spans="1:2">
      <c r="A3217" s="14">
        <v>39212</v>
      </c>
      <c r="B3217">
        <v>603.91099999999994</v>
      </c>
    </row>
    <row r="3218" spans="1:2">
      <c r="A3218" s="14">
        <v>39213</v>
      </c>
      <c r="B3218">
        <v>603.91499999999996</v>
      </c>
    </row>
    <row r="3219" spans="1:2">
      <c r="A3219" s="14">
        <v>39216</v>
      </c>
      <c r="B3219">
        <v>604.50699999999995</v>
      </c>
    </row>
    <row r="3220" spans="1:2">
      <c r="A3220" s="14">
        <v>39217</v>
      </c>
      <c r="B3220">
        <v>604.85900000000004</v>
      </c>
    </row>
    <row r="3221" spans="1:2">
      <c r="A3221" s="14">
        <v>39218</v>
      </c>
      <c r="B3221">
        <v>604.83199999999999</v>
      </c>
    </row>
    <row r="3222" spans="1:2">
      <c r="A3222" s="14">
        <v>39219</v>
      </c>
      <c r="B3222">
        <v>604.66099999999994</v>
      </c>
    </row>
    <row r="3223" spans="1:2">
      <c r="A3223" s="14">
        <v>39220</v>
      </c>
      <c r="B3223">
        <v>604.65099999999995</v>
      </c>
    </row>
    <row r="3224" spans="1:2">
      <c r="A3224" s="14">
        <v>39223</v>
      </c>
      <c r="B3224">
        <v>605.43799999999999</v>
      </c>
    </row>
    <row r="3225" spans="1:2">
      <c r="A3225" s="14">
        <v>39224</v>
      </c>
      <c r="B3225">
        <v>605.58399999999995</v>
      </c>
    </row>
    <row r="3226" spans="1:2">
      <c r="A3226" s="14">
        <v>39225</v>
      </c>
      <c r="B3226">
        <v>605.69600000000003</v>
      </c>
    </row>
    <row r="3227" spans="1:2">
      <c r="A3227" s="14">
        <v>39226</v>
      </c>
      <c r="B3227">
        <v>605.70899999999995</v>
      </c>
    </row>
    <row r="3228" spans="1:2">
      <c r="A3228" s="14">
        <v>39227</v>
      </c>
      <c r="B3228">
        <v>605.55600000000004</v>
      </c>
    </row>
    <row r="3229" spans="1:2">
      <c r="A3229" s="14">
        <v>39231</v>
      </c>
      <c r="B3229">
        <v>605.93399999999997</v>
      </c>
    </row>
    <row r="3230" spans="1:2">
      <c r="A3230" s="14">
        <v>39232</v>
      </c>
      <c r="B3230">
        <v>605.65300000000002</v>
      </c>
    </row>
    <row r="3231" spans="1:2">
      <c r="A3231" s="14">
        <v>39233</v>
      </c>
      <c r="B3231">
        <v>605.96799999999996</v>
      </c>
    </row>
    <row r="3232" spans="1:2">
      <c r="A3232" s="14">
        <v>39234</v>
      </c>
      <c r="B3232">
        <v>605.60799999999995</v>
      </c>
    </row>
    <row r="3233" spans="1:2">
      <c r="A3233" s="14">
        <v>39237</v>
      </c>
      <c r="B3233">
        <v>605.87099999999998</v>
      </c>
    </row>
    <row r="3234" spans="1:2">
      <c r="A3234" s="14">
        <v>39238</v>
      </c>
      <c r="B3234">
        <v>605.50400000000002</v>
      </c>
    </row>
    <row r="3235" spans="1:2">
      <c r="A3235" s="14">
        <v>39239</v>
      </c>
      <c r="B3235">
        <v>604.44799999999998</v>
      </c>
    </row>
    <row r="3236" spans="1:2">
      <c r="A3236" s="14">
        <v>39240</v>
      </c>
      <c r="B3236">
        <v>601.63800000000003</v>
      </c>
    </row>
    <row r="3237" spans="1:2">
      <c r="A3237" s="14">
        <v>39241</v>
      </c>
      <c r="B3237">
        <v>600.68700000000001</v>
      </c>
    </row>
    <row r="3238" spans="1:2">
      <c r="A3238" s="14">
        <v>39244</v>
      </c>
      <c r="B3238">
        <v>601.08000000000004</v>
      </c>
    </row>
    <row r="3239" spans="1:2">
      <c r="A3239" s="14">
        <v>39245</v>
      </c>
      <c r="B3239">
        <v>598.80399999999997</v>
      </c>
    </row>
    <row r="3240" spans="1:2">
      <c r="A3240" s="14">
        <v>39246</v>
      </c>
      <c r="B3240">
        <v>598.84500000000003</v>
      </c>
    </row>
    <row r="3241" spans="1:2">
      <c r="A3241" s="14">
        <v>39247</v>
      </c>
      <c r="B3241">
        <v>599.19000000000005</v>
      </c>
    </row>
    <row r="3242" spans="1:2">
      <c r="A3242" s="14">
        <v>39248</v>
      </c>
      <c r="B3242">
        <v>599.95399999999995</v>
      </c>
    </row>
    <row r="3243" spans="1:2">
      <c r="A3243" s="14">
        <v>39251</v>
      </c>
      <c r="B3243">
        <v>600.81700000000001</v>
      </c>
    </row>
    <row r="3244" spans="1:2">
      <c r="A3244" s="14">
        <v>39252</v>
      </c>
      <c r="B3244">
        <v>600.58100000000002</v>
      </c>
    </row>
    <row r="3245" spans="1:2">
      <c r="A3245" s="14">
        <v>39253</v>
      </c>
      <c r="B3245">
        <v>599.95500000000004</v>
      </c>
    </row>
    <row r="3246" spans="1:2">
      <c r="A3246" s="14">
        <v>39254</v>
      </c>
      <c r="B3246">
        <v>597.92700000000002</v>
      </c>
    </row>
    <row r="3247" spans="1:2">
      <c r="A3247" s="14">
        <v>39255</v>
      </c>
      <c r="B3247">
        <v>597.81399999999996</v>
      </c>
    </row>
    <row r="3248" spans="1:2">
      <c r="A3248" s="14">
        <v>39258</v>
      </c>
      <c r="B3248">
        <v>596.89099999999996</v>
      </c>
    </row>
    <row r="3249" spans="1:2">
      <c r="A3249" s="14">
        <v>39259</v>
      </c>
      <c r="B3249">
        <v>596.75800000000004</v>
      </c>
    </row>
    <row r="3250" spans="1:2">
      <c r="A3250" s="14">
        <v>39260</v>
      </c>
      <c r="B3250">
        <v>594.94399999999996</v>
      </c>
    </row>
    <row r="3251" spans="1:2">
      <c r="A3251" s="14">
        <v>39261</v>
      </c>
      <c r="B3251">
        <v>595.06299999999999</v>
      </c>
    </row>
    <row r="3252" spans="1:2">
      <c r="A3252" s="14">
        <v>39262</v>
      </c>
      <c r="B3252">
        <v>595.62599999999998</v>
      </c>
    </row>
    <row r="3253" spans="1:2">
      <c r="A3253" s="14">
        <v>39263</v>
      </c>
      <c r="B3253">
        <v>595.755</v>
      </c>
    </row>
    <row r="3254" spans="1:2">
      <c r="A3254" s="14">
        <v>39265</v>
      </c>
      <c r="B3254">
        <v>595.47299999999996</v>
      </c>
    </row>
    <row r="3255" spans="1:2">
      <c r="A3255" s="14">
        <v>39266</v>
      </c>
      <c r="B3255">
        <v>595.18799999999999</v>
      </c>
    </row>
    <row r="3256" spans="1:2">
      <c r="A3256" s="14">
        <v>39267</v>
      </c>
      <c r="B3256">
        <v>595.31799999999998</v>
      </c>
    </row>
    <row r="3257" spans="1:2">
      <c r="A3257" s="14">
        <v>39268</v>
      </c>
      <c r="B3257">
        <v>594.59900000000005</v>
      </c>
    </row>
    <row r="3258" spans="1:2">
      <c r="A3258" s="14">
        <v>39269</v>
      </c>
      <c r="B3258">
        <v>594.26300000000003</v>
      </c>
    </row>
    <row r="3259" spans="1:2">
      <c r="A3259" s="14">
        <v>39272</v>
      </c>
      <c r="B3259">
        <v>594.61300000000006</v>
      </c>
    </row>
    <row r="3260" spans="1:2">
      <c r="A3260" s="14">
        <v>39273</v>
      </c>
      <c r="B3260">
        <v>593.20299999999997</v>
      </c>
    </row>
    <row r="3261" spans="1:2">
      <c r="A3261" s="14">
        <v>39274</v>
      </c>
      <c r="B3261">
        <v>591.23099999999999</v>
      </c>
    </row>
    <row r="3262" spans="1:2">
      <c r="A3262" s="14">
        <v>39275</v>
      </c>
      <c r="B3262">
        <v>592.16899999999998</v>
      </c>
    </row>
    <row r="3263" spans="1:2">
      <c r="A3263" s="14">
        <v>39276</v>
      </c>
      <c r="B3263">
        <v>593.16399999999999</v>
      </c>
    </row>
    <row r="3264" spans="1:2">
      <c r="A3264" s="14">
        <v>39279</v>
      </c>
      <c r="B3264">
        <v>594.53</v>
      </c>
    </row>
    <row r="3265" spans="1:2">
      <c r="A3265" s="14">
        <v>39280</v>
      </c>
      <c r="B3265">
        <v>594.19299999999998</v>
      </c>
    </row>
    <row r="3266" spans="1:2">
      <c r="A3266" s="14">
        <v>39281</v>
      </c>
      <c r="B3266">
        <v>592.27700000000004</v>
      </c>
    </row>
    <row r="3267" spans="1:2">
      <c r="A3267" s="14">
        <v>39282</v>
      </c>
      <c r="B3267">
        <v>591.93499999999995</v>
      </c>
    </row>
    <row r="3268" spans="1:2">
      <c r="A3268" s="14">
        <v>39283</v>
      </c>
      <c r="B3268">
        <v>589.59100000000001</v>
      </c>
    </row>
    <row r="3269" spans="1:2">
      <c r="A3269" s="14">
        <v>39286</v>
      </c>
      <c r="B3269">
        <v>587.49099999999999</v>
      </c>
    </row>
    <row r="3270" spans="1:2">
      <c r="A3270" s="14">
        <v>39287</v>
      </c>
      <c r="B3270">
        <v>583.86400000000003</v>
      </c>
    </row>
    <row r="3271" spans="1:2">
      <c r="A3271" s="14">
        <v>39288</v>
      </c>
      <c r="B3271">
        <v>582.64</v>
      </c>
    </row>
    <row r="3272" spans="1:2">
      <c r="A3272" s="14">
        <v>39289</v>
      </c>
      <c r="B3272">
        <v>575.82600000000002</v>
      </c>
    </row>
    <row r="3273" spans="1:2">
      <c r="A3273" s="14">
        <v>39290</v>
      </c>
      <c r="B3273">
        <v>571.96900000000005</v>
      </c>
    </row>
    <row r="3274" spans="1:2">
      <c r="A3274" s="14">
        <v>39293</v>
      </c>
      <c r="B3274">
        <v>572.745</v>
      </c>
    </row>
    <row r="3275" spans="1:2">
      <c r="A3275" s="14">
        <v>39294</v>
      </c>
      <c r="B3275">
        <v>577.048</v>
      </c>
    </row>
    <row r="3276" spans="1:2">
      <c r="A3276" s="14">
        <v>39295</v>
      </c>
      <c r="B3276">
        <v>574.83100000000002</v>
      </c>
    </row>
    <row r="3277" spans="1:2">
      <c r="A3277" s="14">
        <v>39296</v>
      </c>
      <c r="B3277">
        <v>577.53099999999995</v>
      </c>
    </row>
    <row r="3278" spans="1:2">
      <c r="A3278" s="14">
        <v>39297</v>
      </c>
      <c r="B3278">
        <v>577.82299999999998</v>
      </c>
    </row>
    <row r="3279" spans="1:2">
      <c r="A3279" s="14">
        <v>39300</v>
      </c>
      <c r="B3279">
        <v>576.36</v>
      </c>
    </row>
    <row r="3280" spans="1:2">
      <c r="A3280" s="14">
        <v>39301</v>
      </c>
      <c r="B3280">
        <v>578.11400000000003</v>
      </c>
    </row>
    <row r="3281" spans="1:2">
      <c r="A3281" s="14">
        <v>39302</v>
      </c>
      <c r="B3281">
        <v>582.18100000000004</v>
      </c>
    </row>
    <row r="3282" spans="1:2">
      <c r="A3282" s="14">
        <v>39303</v>
      </c>
      <c r="B3282">
        <v>581.80799999999999</v>
      </c>
    </row>
    <row r="3283" spans="1:2">
      <c r="A3283" s="14">
        <v>39304</v>
      </c>
      <c r="B3283">
        <v>580.22</v>
      </c>
    </row>
    <row r="3284" spans="1:2">
      <c r="A3284" s="14">
        <v>39307</v>
      </c>
      <c r="B3284">
        <v>581.81200000000001</v>
      </c>
    </row>
    <row r="3285" spans="1:2">
      <c r="A3285" s="14">
        <v>39308</v>
      </c>
      <c r="B3285">
        <v>581.47400000000005</v>
      </c>
    </row>
    <row r="3286" spans="1:2">
      <c r="A3286" s="14">
        <v>39309</v>
      </c>
      <c r="B3286">
        <v>579.923</v>
      </c>
    </row>
    <row r="3287" spans="1:2">
      <c r="A3287" s="14">
        <v>39310</v>
      </c>
      <c r="B3287">
        <v>575.62699999999995</v>
      </c>
    </row>
    <row r="3288" spans="1:2">
      <c r="A3288" s="14">
        <v>39311</v>
      </c>
      <c r="B3288">
        <v>577.09199999999998</v>
      </c>
    </row>
    <row r="3289" spans="1:2">
      <c r="A3289" s="14">
        <v>39314</v>
      </c>
      <c r="B3289">
        <v>578.21500000000003</v>
      </c>
    </row>
    <row r="3290" spans="1:2">
      <c r="A3290" s="14">
        <v>39315</v>
      </c>
      <c r="B3290">
        <v>579.05100000000004</v>
      </c>
    </row>
    <row r="3291" spans="1:2">
      <c r="A3291" s="14">
        <v>39316</v>
      </c>
      <c r="B3291">
        <v>580.66800000000001</v>
      </c>
    </row>
    <row r="3292" spans="1:2">
      <c r="A3292" s="14">
        <v>39317</v>
      </c>
      <c r="B3292">
        <v>582.41499999999996</v>
      </c>
    </row>
    <row r="3293" spans="1:2">
      <c r="A3293" s="14">
        <v>39318</v>
      </c>
      <c r="B3293">
        <v>582.54899999999998</v>
      </c>
    </row>
    <row r="3294" spans="1:2">
      <c r="A3294" s="14">
        <v>39321</v>
      </c>
      <c r="B3294">
        <v>583.4</v>
      </c>
    </row>
    <row r="3295" spans="1:2">
      <c r="A3295" s="14">
        <v>39322</v>
      </c>
      <c r="B3295">
        <v>582.88800000000003</v>
      </c>
    </row>
    <row r="3296" spans="1:2">
      <c r="A3296" s="14">
        <v>39323</v>
      </c>
      <c r="B3296">
        <v>582.50599999999997</v>
      </c>
    </row>
    <row r="3297" spans="1:2">
      <c r="A3297" s="14">
        <v>39324</v>
      </c>
      <c r="B3297">
        <v>582.84299999999996</v>
      </c>
    </row>
    <row r="3298" spans="1:2">
      <c r="A3298" s="14">
        <v>39325</v>
      </c>
      <c r="B3298">
        <v>583.48</v>
      </c>
    </row>
    <row r="3299" spans="1:2">
      <c r="A3299" s="14">
        <v>39328</v>
      </c>
      <c r="B3299">
        <v>583.75</v>
      </c>
    </row>
    <row r="3300" spans="1:2">
      <c r="A3300" s="14">
        <v>39329</v>
      </c>
      <c r="B3300">
        <v>584.19299999999998</v>
      </c>
    </row>
    <row r="3301" spans="1:2">
      <c r="A3301" s="14">
        <v>39330</v>
      </c>
      <c r="B3301">
        <v>585.13800000000003</v>
      </c>
    </row>
    <row r="3302" spans="1:2">
      <c r="A3302" s="14">
        <v>39331</v>
      </c>
      <c r="B3302">
        <v>585.46799999999996</v>
      </c>
    </row>
    <row r="3303" spans="1:2">
      <c r="A3303" s="14">
        <v>39332</v>
      </c>
      <c r="B3303">
        <v>585.43299999999999</v>
      </c>
    </row>
    <row r="3304" spans="1:2">
      <c r="A3304" s="14">
        <v>39335</v>
      </c>
      <c r="B3304">
        <v>585.39400000000001</v>
      </c>
    </row>
    <row r="3305" spans="1:2">
      <c r="A3305" s="14">
        <v>39336</v>
      </c>
      <c r="B3305">
        <v>585.33799999999997</v>
      </c>
    </row>
    <row r="3306" spans="1:2">
      <c r="A3306" s="14">
        <v>39337</v>
      </c>
      <c r="B3306">
        <v>585.60900000000004</v>
      </c>
    </row>
    <row r="3307" spans="1:2">
      <c r="A3307" s="14">
        <v>39338</v>
      </c>
      <c r="B3307">
        <v>586.37099999999998</v>
      </c>
    </row>
    <row r="3308" spans="1:2">
      <c r="A3308" s="14">
        <v>39339</v>
      </c>
      <c r="B3308">
        <v>586.78700000000003</v>
      </c>
    </row>
    <row r="3309" spans="1:2">
      <c r="A3309" s="14">
        <v>39342</v>
      </c>
      <c r="B3309">
        <v>588.13199999999995</v>
      </c>
    </row>
    <row r="3310" spans="1:2">
      <c r="A3310" s="14">
        <v>39343</v>
      </c>
      <c r="B3310">
        <v>590.34</v>
      </c>
    </row>
    <row r="3311" spans="1:2">
      <c r="A3311" s="14">
        <v>39344</v>
      </c>
      <c r="B3311">
        <v>593.70600000000002</v>
      </c>
    </row>
    <row r="3312" spans="1:2">
      <c r="A3312" s="14">
        <v>39345</v>
      </c>
      <c r="B3312">
        <v>592.82899999999995</v>
      </c>
    </row>
    <row r="3313" spans="1:2">
      <c r="A3313" s="14">
        <v>39346</v>
      </c>
      <c r="B3313">
        <v>595.05999999999995</v>
      </c>
    </row>
    <row r="3314" spans="1:2">
      <c r="A3314" s="14">
        <v>39349</v>
      </c>
      <c r="B3314">
        <v>597.00800000000004</v>
      </c>
    </row>
    <row r="3315" spans="1:2">
      <c r="A3315" s="14">
        <v>39350</v>
      </c>
      <c r="B3315">
        <v>596.16499999999996</v>
      </c>
    </row>
    <row r="3316" spans="1:2">
      <c r="A3316" s="14">
        <v>39351</v>
      </c>
      <c r="B3316">
        <v>597.25099999999998</v>
      </c>
    </row>
    <row r="3317" spans="1:2">
      <c r="A3317" s="14">
        <v>39352</v>
      </c>
      <c r="B3317">
        <v>597.81700000000001</v>
      </c>
    </row>
    <row r="3318" spans="1:2">
      <c r="A3318" s="14">
        <v>39353</v>
      </c>
      <c r="B3318">
        <v>597.47500000000002</v>
      </c>
    </row>
    <row r="3319" spans="1:2">
      <c r="A3319" s="14">
        <v>39355</v>
      </c>
      <c r="B3319">
        <v>597.74</v>
      </c>
    </row>
    <row r="3320" spans="1:2">
      <c r="A3320" s="14">
        <v>39356</v>
      </c>
      <c r="B3320">
        <v>597.89099999999996</v>
      </c>
    </row>
    <row r="3321" spans="1:2">
      <c r="A3321" s="14">
        <v>39357</v>
      </c>
      <c r="B3321">
        <v>598.57000000000005</v>
      </c>
    </row>
    <row r="3322" spans="1:2">
      <c r="A3322" s="14">
        <v>39358</v>
      </c>
      <c r="B3322">
        <v>599.15200000000004</v>
      </c>
    </row>
    <row r="3323" spans="1:2">
      <c r="A3323" s="14">
        <v>39359</v>
      </c>
      <c r="B3323">
        <v>600.04600000000005</v>
      </c>
    </row>
    <row r="3324" spans="1:2">
      <c r="A3324" s="14">
        <v>39360</v>
      </c>
      <c r="B3324">
        <v>600.23500000000001</v>
      </c>
    </row>
    <row r="3325" spans="1:2">
      <c r="A3325" s="14">
        <v>39363</v>
      </c>
      <c r="B3325">
        <v>600.63499999999999</v>
      </c>
    </row>
    <row r="3326" spans="1:2">
      <c r="A3326" s="14">
        <v>39364</v>
      </c>
      <c r="B3326">
        <v>602.072</v>
      </c>
    </row>
    <row r="3327" spans="1:2">
      <c r="A3327" s="14">
        <v>39365</v>
      </c>
      <c r="B3327">
        <v>602.99199999999996</v>
      </c>
    </row>
    <row r="3328" spans="1:2">
      <c r="A3328" s="14">
        <v>39366</v>
      </c>
      <c r="B3328">
        <v>604.279</v>
      </c>
    </row>
    <row r="3329" spans="1:2">
      <c r="A3329" s="14">
        <v>39367</v>
      </c>
      <c r="B3329">
        <v>604.41899999999998</v>
      </c>
    </row>
    <row r="3330" spans="1:2">
      <c r="A3330" s="14">
        <v>39370</v>
      </c>
      <c r="B3330">
        <v>605.39700000000005</v>
      </c>
    </row>
    <row r="3331" spans="1:2">
      <c r="A3331" s="14">
        <v>39371</v>
      </c>
      <c r="B3331">
        <v>603.90499999999997</v>
      </c>
    </row>
    <row r="3332" spans="1:2">
      <c r="A3332" s="14">
        <v>39372</v>
      </c>
      <c r="B3332">
        <v>603.178</v>
      </c>
    </row>
    <row r="3333" spans="1:2">
      <c r="A3333" s="14">
        <v>39373</v>
      </c>
      <c r="B3333">
        <v>601.21199999999999</v>
      </c>
    </row>
    <row r="3334" spans="1:2">
      <c r="A3334" s="14">
        <v>39374</v>
      </c>
      <c r="B3334">
        <v>600.13499999999999</v>
      </c>
    </row>
    <row r="3335" spans="1:2">
      <c r="A3335" s="14">
        <v>39377</v>
      </c>
      <c r="B3335">
        <v>599.65700000000004</v>
      </c>
    </row>
    <row r="3336" spans="1:2">
      <c r="A3336" s="14">
        <v>39378</v>
      </c>
      <c r="B3336">
        <v>600.99</v>
      </c>
    </row>
    <row r="3337" spans="1:2">
      <c r="A3337" s="14">
        <v>39379</v>
      </c>
      <c r="B3337">
        <v>601.09299999999996</v>
      </c>
    </row>
    <row r="3338" spans="1:2">
      <c r="A3338" s="14">
        <v>39380</v>
      </c>
      <c r="B3338">
        <v>601.03700000000003</v>
      </c>
    </row>
    <row r="3339" spans="1:2">
      <c r="A3339" s="14">
        <v>39381</v>
      </c>
      <c r="B3339">
        <v>600.72299999999996</v>
      </c>
    </row>
    <row r="3340" spans="1:2">
      <c r="A3340" s="14">
        <v>39384</v>
      </c>
      <c r="B3340">
        <v>601.26099999999997</v>
      </c>
    </row>
    <row r="3341" spans="1:2">
      <c r="A3341" s="14">
        <v>39385</v>
      </c>
      <c r="B3341">
        <v>601.23400000000004</v>
      </c>
    </row>
    <row r="3342" spans="1:2">
      <c r="A3342" s="14">
        <v>39386</v>
      </c>
      <c r="B3342">
        <v>601.35900000000004</v>
      </c>
    </row>
    <row r="3343" spans="1:2">
      <c r="A3343" s="14">
        <v>39387</v>
      </c>
      <c r="B3343">
        <v>600.21</v>
      </c>
    </row>
    <row r="3344" spans="1:2">
      <c r="A3344" s="14">
        <v>39388</v>
      </c>
      <c r="B3344">
        <v>599.673</v>
      </c>
    </row>
    <row r="3345" spans="1:2">
      <c r="A3345" s="14">
        <v>39391</v>
      </c>
      <c r="B3345">
        <v>598.64099999999996</v>
      </c>
    </row>
    <row r="3346" spans="1:2">
      <c r="A3346" s="14">
        <v>39392</v>
      </c>
      <c r="B3346">
        <v>598.62099999999998</v>
      </c>
    </row>
    <row r="3347" spans="1:2">
      <c r="A3347" s="14">
        <v>39393</v>
      </c>
      <c r="B3347">
        <v>597.27599999999995</v>
      </c>
    </row>
    <row r="3348" spans="1:2">
      <c r="A3348" s="14">
        <v>39394</v>
      </c>
      <c r="B3348">
        <v>595.48299999999995</v>
      </c>
    </row>
    <row r="3349" spans="1:2">
      <c r="A3349" s="14">
        <v>39395</v>
      </c>
      <c r="B3349">
        <v>593.80600000000004</v>
      </c>
    </row>
    <row r="3350" spans="1:2">
      <c r="A3350" s="14">
        <v>39398</v>
      </c>
      <c r="B3350">
        <v>594.21199999999999</v>
      </c>
    </row>
    <row r="3351" spans="1:2">
      <c r="A3351" s="14">
        <v>39399</v>
      </c>
      <c r="B3351">
        <v>592.09</v>
      </c>
    </row>
    <row r="3352" spans="1:2">
      <c r="A3352" s="14">
        <v>39400</v>
      </c>
      <c r="B3352">
        <v>592.80600000000004</v>
      </c>
    </row>
    <row r="3353" spans="1:2">
      <c r="A3353" s="14">
        <v>39401</v>
      </c>
      <c r="B3353">
        <v>590.67899999999997</v>
      </c>
    </row>
    <row r="3354" spans="1:2">
      <c r="A3354" s="14">
        <v>39402</v>
      </c>
      <c r="B3354">
        <v>588.29600000000005</v>
      </c>
    </row>
    <row r="3355" spans="1:2">
      <c r="A3355" s="14">
        <v>39405</v>
      </c>
      <c r="B3355">
        <v>585.21900000000005</v>
      </c>
    </row>
    <row r="3356" spans="1:2">
      <c r="A3356" s="14">
        <v>39406</v>
      </c>
      <c r="B3356">
        <v>583.54</v>
      </c>
    </row>
    <row r="3357" spans="1:2">
      <c r="A3357" s="14">
        <v>39407</v>
      </c>
      <c r="B3357">
        <v>581.65599999999995</v>
      </c>
    </row>
    <row r="3358" spans="1:2">
      <c r="A3358" s="14">
        <v>39408</v>
      </c>
      <c r="B3358">
        <v>581.79100000000005</v>
      </c>
    </row>
    <row r="3359" spans="1:2">
      <c r="A3359" s="14">
        <v>39409</v>
      </c>
      <c r="B3359">
        <v>582.57100000000003</v>
      </c>
    </row>
    <row r="3360" spans="1:2">
      <c r="A3360" s="14">
        <v>39412</v>
      </c>
      <c r="B3360">
        <v>584.03700000000003</v>
      </c>
    </row>
    <row r="3361" spans="1:2">
      <c r="A3361" s="14">
        <v>39413</v>
      </c>
      <c r="B3361">
        <v>582.32000000000005</v>
      </c>
    </row>
    <row r="3362" spans="1:2">
      <c r="A3362" s="14">
        <v>39414</v>
      </c>
      <c r="B3362">
        <v>584.36199999999997</v>
      </c>
    </row>
    <row r="3363" spans="1:2">
      <c r="A3363" s="14">
        <v>39415</v>
      </c>
      <c r="B3363">
        <v>586.41</v>
      </c>
    </row>
    <row r="3364" spans="1:2">
      <c r="A3364" s="14">
        <v>39416</v>
      </c>
      <c r="B3364">
        <v>589.053</v>
      </c>
    </row>
    <row r="3365" spans="1:2">
      <c r="A3365" s="14">
        <v>39419</v>
      </c>
      <c r="B3365">
        <v>589.57000000000005</v>
      </c>
    </row>
    <row r="3366" spans="1:2">
      <c r="A3366" s="14">
        <v>39420</v>
      </c>
      <c r="B3366">
        <v>588.26700000000005</v>
      </c>
    </row>
    <row r="3367" spans="1:2">
      <c r="A3367" s="14">
        <v>39421</v>
      </c>
      <c r="B3367">
        <v>588.995</v>
      </c>
    </row>
    <row r="3368" spans="1:2">
      <c r="A3368" s="14">
        <v>39422</v>
      </c>
      <c r="B3368">
        <v>588.87300000000005</v>
      </c>
    </row>
    <row r="3369" spans="1:2">
      <c r="A3369" s="14">
        <v>39423</v>
      </c>
      <c r="B3369">
        <v>589.73299999999995</v>
      </c>
    </row>
    <row r="3370" spans="1:2">
      <c r="A3370" s="14">
        <v>39426</v>
      </c>
      <c r="B3370">
        <v>591.33399999999995</v>
      </c>
    </row>
    <row r="3371" spans="1:2">
      <c r="A3371" s="14">
        <v>39427</v>
      </c>
      <c r="B3371">
        <v>593.10199999999998</v>
      </c>
    </row>
    <row r="3372" spans="1:2">
      <c r="A3372" s="14">
        <v>39428</v>
      </c>
      <c r="B3372">
        <v>592.12</v>
      </c>
    </row>
    <row r="3373" spans="1:2">
      <c r="A3373" s="14">
        <v>39429</v>
      </c>
      <c r="B3373">
        <v>590.78399999999999</v>
      </c>
    </row>
    <row r="3374" spans="1:2">
      <c r="A3374" s="14">
        <v>39430</v>
      </c>
      <c r="B3374">
        <v>590.322</v>
      </c>
    </row>
    <row r="3375" spans="1:2">
      <c r="A3375" s="14">
        <v>39433</v>
      </c>
      <c r="B3375">
        <v>590.101</v>
      </c>
    </row>
    <row r="3376" spans="1:2">
      <c r="A3376" s="14">
        <v>39434</v>
      </c>
      <c r="B3376">
        <v>589.952</v>
      </c>
    </row>
    <row r="3377" spans="1:2">
      <c r="A3377" s="14">
        <v>39435</v>
      </c>
      <c r="B3377">
        <v>589.90300000000002</v>
      </c>
    </row>
    <row r="3378" spans="1:2">
      <c r="A3378" s="14">
        <v>39436</v>
      </c>
      <c r="B3378">
        <v>589.26700000000005</v>
      </c>
    </row>
    <row r="3379" spans="1:2">
      <c r="A3379" s="14">
        <v>39437</v>
      </c>
      <c r="B3379">
        <v>588.44000000000005</v>
      </c>
    </row>
    <row r="3380" spans="1:2">
      <c r="A3380" s="14">
        <v>39440</v>
      </c>
      <c r="B3380">
        <v>588.56799999999998</v>
      </c>
    </row>
    <row r="3381" spans="1:2">
      <c r="A3381" s="14">
        <v>39442</v>
      </c>
      <c r="B3381">
        <v>588.65899999999999</v>
      </c>
    </row>
    <row r="3382" spans="1:2">
      <c r="A3382" s="14">
        <v>39443</v>
      </c>
      <c r="B3382">
        <v>589.49699999999996</v>
      </c>
    </row>
    <row r="3383" spans="1:2">
      <c r="A3383" s="14">
        <v>39444</v>
      </c>
      <c r="B3383">
        <v>590.06500000000005</v>
      </c>
    </row>
    <row r="3384" spans="1:2">
      <c r="A3384" s="14">
        <v>39447</v>
      </c>
      <c r="B3384">
        <v>590.78</v>
      </c>
    </row>
    <row r="3385" spans="1:2">
      <c r="A3385" s="14">
        <v>39449</v>
      </c>
      <c r="B3385">
        <v>590.74</v>
      </c>
    </row>
    <row r="3386" spans="1:2">
      <c r="A3386" s="14">
        <v>39450</v>
      </c>
      <c r="B3386">
        <v>589.02099999999996</v>
      </c>
    </row>
    <row r="3387" spans="1:2">
      <c r="A3387" s="14">
        <v>39451</v>
      </c>
      <c r="B3387">
        <v>586.37599999999998</v>
      </c>
    </row>
    <row r="3388" spans="1:2">
      <c r="A3388" s="14">
        <v>39454</v>
      </c>
      <c r="B3388">
        <v>584.89499999999998</v>
      </c>
    </row>
    <row r="3389" spans="1:2">
      <c r="A3389" s="14">
        <v>39455</v>
      </c>
      <c r="B3389">
        <v>583.303</v>
      </c>
    </row>
    <row r="3390" spans="1:2">
      <c r="A3390" s="14">
        <v>39456</v>
      </c>
      <c r="B3390">
        <v>578.971</v>
      </c>
    </row>
    <row r="3391" spans="1:2">
      <c r="A3391" s="14">
        <v>39457</v>
      </c>
      <c r="B3391">
        <v>579.96199999999999</v>
      </c>
    </row>
    <row r="3392" spans="1:2">
      <c r="A3392" s="14">
        <v>39458</v>
      </c>
      <c r="B3392">
        <v>581.01599999999996</v>
      </c>
    </row>
    <row r="3393" spans="1:2">
      <c r="A3393" s="14">
        <v>39461</v>
      </c>
      <c r="B3393">
        <v>581.52599999999995</v>
      </c>
    </row>
    <row r="3394" spans="1:2">
      <c r="A3394" s="14">
        <v>39462</v>
      </c>
      <c r="B3394">
        <v>581.30399999999997</v>
      </c>
    </row>
    <row r="3395" spans="1:2">
      <c r="A3395" s="14">
        <v>39463</v>
      </c>
      <c r="B3395">
        <v>579.18600000000004</v>
      </c>
    </row>
    <row r="3396" spans="1:2">
      <c r="A3396" s="14">
        <v>39464</v>
      </c>
      <c r="B3396">
        <v>577.21199999999999</v>
      </c>
    </row>
    <row r="3397" spans="1:2">
      <c r="A3397" s="14">
        <v>39465</v>
      </c>
      <c r="B3397">
        <v>576.40099999999995</v>
      </c>
    </row>
    <row r="3398" spans="1:2">
      <c r="A3398" s="14">
        <v>39468</v>
      </c>
      <c r="B3398">
        <v>576.81700000000001</v>
      </c>
    </row>
    <row r="3399" spans="1:2">
      <c r="A3399" s="14">
        <v>39469</v>
      </c>
      <c r="B3399">
        <v>573.53</v>
      </c>
    </row>
    <row r="3400" spans="1:2">
      <c r="A3400" s="14">
        <v>39470</v>
      </c>
      <c r="B3400">
        <v>572.83399999999995</v>
      </c>
    </row>
    <row r="3401" spans="1:2">
      <c r="A3401" s="14">
        <v>39471</v>
      </c>
      <c r="B3401">
        <v>576.26700000000005</v>
      </c>
    </row>
    <row r="3402" spans="1:2">
      <c r="A3402" s="14">
        <v>39472</v>
      </c>
      <c r="B3402">
        <v>580.61300000000006</v>
      </c>
    </row>
    <row r="3403" spans="1:2">
      <c r="A3403" s="14">
        <v>39475</v>
      </c>
      <c r="B3403">
        <v>580.32000000000005</v>
      </c>
    </row>
    <row r="3404" spans="1:2">
      <c r="A3404" s="14">
        <v>39476</v>
      </c>
      <c r="B3404">
        <v>582.851</v>
      </c>
    </row>
    <row r="3405" spans="1:2">
      <c r="A3405" s="14">
        <v>39477</v>
      </c>
      <c r="B3405">
        <v>583.14</v>
      </c>
    </row>
    <row r="3406" spans="1:2">
      <c r="A3406" s="14">
        <v>39478</v>
      </c>
      <c r="B3406">
        <v>582.75300000000004</v>
      </c>
    </row>
    <row r="3407" spans="1:2">
      <c r="A3407" s="14">
        <v>39479</v>
      </c>
      <c r="B3407">
        <v>584.21299999999997</v>
      </c>
    </row>
    <row r="3408" spans="1:2">
      <c r="A3408" s="14">
        <v>39482</v>
      </c>
      <c r="B3408">
        <v>584.95399999999995</v>
      </c>
    </row>
    <row r="3409" spans="1:2">
      <c r="A3409" s="14">
        <v>39483</v>
      </c>
      <c r="B3409">
        <v>583.43299999999999</v>
      </c>
    </row>
    <row r="3410" spans="1:2">
      <c r="A3410" s="14">
        <v>39484</v>
      </c>
      <c r="B3410">
        <v>582.48</v>
      </c>
    </row>
    <row r="3411" spans="1:2">
      <c r="A3411" s="14">
        <v>39485</v>
      </c>
      <c r="B3411">
        <v>579.87300000000005</v>
      </c>
    </row>
    <row r="3412" spans="1:2">
      <c r="A3412" s="14">
        <v>39486</v>
      </c>
      <c r="B3412">
        <v>577.96600000000001</v>
      </c>
    </row>
    <row r="3413" spans="1:2">
      <c r="A3413" s="14">
        <v>39489</v>
      </c>
      <c r="B3413">
        <v>575.91399999999999</v>
      </c>
    </row>
    <row r="3414" spans="1:2">
      <c r="A3414" s="14">
        <v>39490</v>
      </c>
      <c r="B3414">
        <v>574.82100000000003</v>
      </c>
    </row>
    <row r="3415" spans="1:2">
      <c r="A3415" s="14">
        <v>39491</v>
      </c>
      <c r="B3415">
        <v>575.14599999999996</v>
      </c>
    </row>
    <row r="3416" spans="1:2">
      <c r="A3416" s="14">
        <v>39492</v>
      </c>
      <c r="B3416">
        <v>575.60900000000004</v>
      </c>
    </row>
    <row r="3417" spans="1:2">
      <c r="A3417" s="14">
        <v>39493</v>
      </c>
      <c r="B3417">
        <v>575.09699999999998</v>
      </c>
    </row>
    <row r="3418" spans="1:2">
      <c r="A3418" s="14">
        <v>39496</v>
      </c>
      <c r="B3418">
        <v>575.51700000000005</v>
      </c>
    </row>
    <row r="3419" spans="1:2">
      <c r="A3419" s="14">
        <v>39497</v>
      </c>
      <c r="B3419">
        <v>574.35400000000004</v>
      </c>
    </row>
    <row r="3420" spans="1:2">
      <c r="A3420" s="14">
        <v>39498</v>
      </c>
      <c r="B3420">
        <v>572.80700000000002</v>
      </c>
    </row>
    <row r="3421" spans="1:2">
      <c r="A3421" s="14">
        <v>39499</v>
      </c>
      <c r="B3421">
        <v>574.30200000000002</v>
      </c>
    </row>
    <row r="3422" spans="1:2">
      <c r="A3422" s="14">
        <v>39500</v>
      </c>
      <c r="B3422">
        <v>574.50400000000002</v>
      </c>
    </row>
    <row r="3423" spans="1:2">
      <c r="A3423" s="14">
        <v>39503</v>
      </c>
      <c r="B3423">
        <v>575.67999999999995</v>
      </c>
    </row>
    <row r="3424" spans="1:2">
      <c r="A3424" s="14">
        <v>39504</v>
      </c>
      <c r="B3424">
        <v>578.16600000000005</v>
      </c>
    </row>
    <row r="3425" spans="1:2">
      <c r="A3425" s="14">
        <v>39505</v>
      </c>
      <c r="B3425">
        <v>578.65</v>
      </c>
    </row>
    <row r="3426" spans="1:2">
      <c r="A3426" s="14">
        <v>39506</v>
      </c>
      <c r="B3426">
        <v>577.83900000000006</v>
      </c>
    </row>
    <row r="3427" spans="1:2">
      <c r="A3427" s="14">
        <v>39507</v>
      </c>
      <c r="B3427">
        <v>575.83399999999995</v>
      </c>
    </row>
    <row r="3428" spans="1:2">
      <c r="A3428" s="14">
        <v>39510</v>
      </c>
      <c r="B3428">
        <v>575.01199999999994</v>
      </c>
    </row>
    <row r="3429" spans="1:2">
      <c r="A3429" s="14">
        <v>39511</v>
      </c>
      <c r="B3429">
        <v>574.30600000000004</v>
      </c>
    </row>
    <row r="3430" spans="1:2">
      <c r="A3430" s="14">
        <v>39512</v>
      </c>
      <c r="B3430">
        <v>574.37599999999998</v>
      </c>
    </row>
    <row r="3431" spans="1:2">
      <c r="A3431" s="14">
        <v>39513</v>
      </c>
      <c r="B3431">
        <v>573.59699999999998</v>
      </c>
    </row>
    <row r="3432" spans="1:2">
      <c r="A3432" s="14">
        <v>39514</v>
      </c>
      <c r="B3432">
        <v>572.23800000000006</v>
      </c>
    </row>
    <row r="3433" spans="1:2">
      <c r="A3433" s="14">
        <v>39517</v>
      </c>
      <c r="B3433">
        <v>571.44500000000005</v>
      </c>
    </row>
    <row r="3434" spans="1:2">
      <c r="A3434" s="14">
        <v>39518</v>
      </c>
      <c r="B3434">
        <v>569.76400000000001</v>
      </c>
    </row>
    <row r="3435" spans="1:2">
      <c r="A3435" s="14">
        <v>39519</v>
      </c>
      <c r="B3435">
        <v>568.84900000000005</v>
      </c>
    </row>
    <row r="3436" spans="1:2">
      <c r="A3436" s="14">
        <v>39520</v>
      </c>
      <c r="B3436">
        <v>565.44600000000003</v>
      </c>
    </row>
    <row r="3437" spans="1:2">
      <c r="A3437" s="14">
        <v>39521</v>
      </c>
      <c r="B3437">
        <v>566.02599999999995</v>
      </c>
    </row>
    <row r="3438" spans="1:2">
      <c r="A3438" s="14">
        <v>39524</v>
      </c>
      <c r="B3438">
        <v>563.72500000000002</v>
      </c>
    </row>
    <row r="3439" spans="1:2">
      <c r="A3439" s="14">
        <v>39525</v>
      </c>
      <c r="B3439">
        <v>565.25800000000004</v>
      </c>
    </row>
    <row r="3440" spans="1:2">
      <c r="A3440" s="14">
        <v>39526</v>
      </c>
      <c r="B3440">
        <v>567.87900000000002</v>
      </c>
    </row>
    <row r="3441" spans="1:2">
      <c r="A3441" s="14">
        <v>39527</v>
      </c>
      <c r="B3441">
        <v>567.57500000000005</v>
      </c>
    </row>
    <row r="3442" spans="1:2">
      <c r="A3442" s="14">
        <v>39531</v>
      </c>
      <c r="B3442">
        <v>570.60500000000002</v>
      </c>
    </row>
    <row r="3443" spans="1:2">
      <c r="A3443" s="14">
        <v>39532</v>
      </c>
      <c r="B3443">
        <v>573.31500000000005</v>
      </c>
    </row>
    <row r="3444" spans="1:2">
      <c r="A3444" s="14">
        <v>39533</v>
      </c>
      <c r="B3444">
        <v>573.58799999999997</v>
      </c>
    </row>
    <row r="3445" spans="1:2">
      <c r="A3445" s="14">
        <v>39534</v>
      </c>
      <c r="B3445">
        <v>574.07299999999998</v>
      </c>
    </row>
    <row r="3446" spans="1:2">
      <c r="A3446" s="14">
        <v>39535</v>
      </c>
      <c r="B3446">
        <v>574.4</v>
      </c>
    </row>
    <row r="3447" spans="1:2">
      <c r="A3447" s="14">
        <v>39538</v>
      </c>
      <c r="B3447">
        <v>572.84400000000005</v>
      </c>
    </row>
    <row r="3448" spans="1:2">
      <c r="A3448" s="14">
        <v>39539</v>
      </c>
      <c r="B3448">
        <v>573.81500000000005</v>
      </c>
    </row>
    <row r="3449" spans="1:2">
      <c r="A3449" s="14">
        <v>39540</v>
      </c>
      <c r="B3449">
        <v>576.202</v>
      </c>
    </row>
    <row r="3450" spans="1:2">
      <c r="A3450" s="14">
        <v>39541</v>
      </c>
      <c r="B3450">
        <v>577.596</v>
      </c>
    </row>
    <row r="3451" spans="1:2">
      <c r="A3451" s="14">
        <v>39542</v>
      </c>
      <c r="B3451">
        <v>580.74400000000003</v>
      </c>
    </row>
    <row r="3452" spans="1:2">
      <c r="A3452" s="14">
        <v>39545</v>
      </c>
      <c r="B3452">
        <v>584.024</v>
      </c>
    </row>
    <row r="3453" spans="1:2">
      <c r="A3453" s="14">
        <v>39546</v>
      </c>
      <c r="B3453">
        <v>583.71</v>
      </c>
    </row>
    <row r="3454" spans="1:2">
      <c r="A3454" s="14">
        <v>39547</v>
      </c>
      <c r="B3454">
        <v>583.322</v>
      </c>
    </row>
    <row r="3455" spans="1:2">
      <c r="A3455" s="14">
        <v>39548</v>
      </c>
      <c r="B3455">
        <v>582.14700000000005</v>
      </c>
    </row>
    <row r="3456" spans="1:2">
      <c r="A3456" s="14">
        <v>39549</v>
      </c>
      <c r="B3456">
        <v>582.57299999999998</v>
      </c>
    </row>
    <row r="3457" spans="1:2">
      <c r="A3457" s="14">
        <v>39552</v>
      </c>
      <c r="B3457">
        <v>582.23599999999999</v>
      </c>
    </row>
    <row r="3458" spans="1:2">
      <c r="A3458" s="14">
        <v>39553</v>
      </c>
      <c r="B3458">
        <v>583.02099999999996</v>
      </c>
    </row>
    <row r="3459" spans="1:2">
      <c r="A3459" s="14">
        <v>39554</v>
      </c>
      <c r="B3459">
        <v>584.351</v>
      </c>
    </row>
    <row r="3460" spans="1:2">
      <c r="A3460" s="14">
        <v>39555</v>
      </c>
      <c r="B3460">
        <v>584.94899999999996</v>
      </c>
    </row>
    <row r="3461" spans="1:2">
      <c r="A3461" s="14">
        <v>39556</v>
      </c>
      <c r="B3461">
        <v>589.16099999999994</v>
      </c>
    </row>
    <row r="3462" spans="1:2">
      <c r="A3462" s="14">
        <v>39559</v>
      </c>
      <c r="B3462">
        <v>590.51700000000005</v>
      </c>
    </row>
    <row r="3463" spans="1:2">
      <c r="A3463" s="14">
        <v>39560</v>
      </c>
      <c r="B3463">
        <v>591.57899999999995</v>
      </c>
    </row>
    <row r="3464" spans="1:2">
      <c r="A3464" s="14">
        <v>39561</v>
      </c>
      <c r="B3464">
        <v>592.14300000000003</v>
      </c>
    </row>
    <row r="3465" spans="1:2">
      <c r="A3465" s="14">
        <v>39562</v>
      </c>
      <c r="B3465">
        <v>592.32500000000005</v>
      </c>
    </row>
    <row r="3466" spans="1:2">
      <c r="A3466" s="14">
        <v>39563</v>
      </c>
      <c r="B3466">
        <v>593.09</v>
      </c>
    </row>
    <row r="3467" spans="1:2">
      <c r="A3467" s="14">
        <v>39566</v>
      </c>
      <c r="B3467">
        <v>594.46</v>
      </c>
    </row>
    <row r="3468" spans="1:2">
      <c r="A3468" s="14">
        <v>39567</v>
      </c>
      <c r="B3468">
        <v>594.88099999999997</v>
      </c>
    </row>
    <row r="3469" spans="1:2">
      <c r="A3469" s="14">
        <v>39568</v>
      </c>
      <c r="B3469">
        <v>596.70699999999999</v>
      </c>
    </row>
    <row r="3470" spans="1:2">
      <c r="A3470" s="14">
        <v>39569</v>
      </c>
      <c r="B3470">
        <v>597.98099999999999</v>
      </c>
    </row>
    <row r="3471" spans="1:2">
      <c r="A3471" s="14">
        <v>39570</v>
      </c>
      <c r="B3471">
        <v>600.09799999999996</v>
      </c>
    </row>
    <row r="3472" spans="1:2">
      <c r="A3472" s="14">
        <v>39573</v>
      </c>
      <c r="B3472">
        <v>600.572</v>
      </c>
    </row>
    <row r="3473" spans="1:2">
      <c r="A3473" s="14">
        <v>39574</v>
      </c>
      <c r="B3473">
        <v>599.096</v>
      </c>
    </row>
    <row r="3474" spans="1:2">
      <c r="A3474" s="14">
        <v>39575</v>
      </c>
      <c r="B3474">
        <v>599.39300000000003</v>
      </c>
    </row>
    <row r="3475" spans="1:2">
      <c r="A3475" s="14">
        <v>39576</v>
      </c>
      <c r="B3475">
        <v>598.78499999999997</v>
      </c>
    </row>
    <row r="3476" spans="1:2">
      <c r="A3476" s="14">
        <v>39577</v>
      </c>
      <c r="B3476">
        <v>598.06200000000001</v>
      </c>
    </row>
    <row r="3477" spans="1:2">
      <c r="A3477" s="14">
        <v>39580</v>
      </c>
      <c r="B3477">
        <v>598.03499999999997</v>
      </c>
    </row>
    <row r="3478" spans="1:2">
      <c r="A3478" s="14">
        <v>39581</v>
      </c>
      <c r="B3478">
        <v>597.62900000000002</v>
      </c>
    </row>
    <row r="3479" spans="1:2">
      <c r="A3479" s="14">
        <v>39582</v>
      </c>
      <c r="B3479">
        <v>598.45000000000005</v>
      </c>
    </row>
    <row r="3480" spans="1:2">
      <c r="A3480" s="14">
        <v>39583</v>
      </c>
      <c r="B3480">
        <v>600.178</v>
      </c>
    </row>
    <row r="3481" spans="1:2">
      <c r="A3481" s="14">
        <v>39584</v>
      </c>
      <c r="B3481">
        <v>601.35</v>
      </c>
    </row>
    <row r="3482" spans="1:2">
      <c r="A3482" s="14">
        <v>39587</v>
      </c>
      <c r="B3482">
        <v>603.01400000000001</v>
      </c>
    </row>
    <row r="3483" spans="1:2">
      <c r="A3483" s="14">
        <v>39588</v>
      </c>
      <c r="B3483">
        <v>603.09500000000003</v>
      </c>
    </row>
    <row r="3484" spans="1:2">
      <c r="A3484" s="14">
        <v>39589</v>
      </c>
      <c r="B3484">
        <v>602.45799999999997</v>
      </c>
    </row>
    <row r="3485" spans="1:2">
      <c r="A3485" s="14">
        <v>39590</v>
      </c>
      <c r="B3485">
        <v>600.66499999999996</v>
      </c>
    </row>
    <row r="3486" spans="1:2">
      <c r="A3486" s="14">
        <v>39591</v>
      </c>
      <c r="B3486">
        <v>600.45399999999995</v>
      </c>
    </row>
    <row r="3487" spans="1:2">
      <c r="A3487" s="14">
        <v>39594</v>
      </c>
      <c r="B3487">
        <v>600.88699999999994</v>
      </c>
    </row>
    <row r="3488" spans="1:2">
      <c r="A3488" s="14">
        <v>39595</v>
      </c>
      <c r="B3488">
        <v>598.69299999999998</v>
      </c>
    </row>
    <row r="3489" spans="1:2">
      <c r="A3489" s="14">
        <v>39596</v>
      </c>
      <c r="B3489">
        <v>598.96799999999996</v>
      </c>
    </row>
    <row r="3490" spans="1:2">
      <c r="A3490" s="14">
        <v>39597</v>
      </c>
      <c r="B3490">
        <v>598.803</v>
      </c>
    </row>
    <row r="3491" spans="1:2">
      <c r="A3491" s="14">
        <v>39598</v>
      </c>
      <c r="B3491">
        <v>599.25599999999997</v>
      </c>
    </row>
    <row r="3492" spans="1:2">
      <c r="A3492" s="14">
        <v>39599</v>
      </c>
      <c r="B3492">
        <v>599.26300000000003</v>
      </c>
    </row>
    <row r="3493" spans="1:2">
      <c r="A3493" s="14">
        <v>39601</v>
      </c>
      <c r="B3493">
        <v>598.73500000000001</v>
      </c>
    </row>
    <row r="3494" spans="1:2">
      <c r="A3494" s="14">
        <v>39602</v>
      </c>
      <c r="B3494">
        <v>598.37599999999998</v>
      </c>
    </row>
    <row r="3495" spans="1:2">
      <c r="A3495" s="14">
        <v>39603</v>
      </c>
      <c r="B3495">
        <v>597.61199999999997</v>
      </c>
    </row>
    <row r="3496" spans="1:2">
      <c r="A3496" s="14">
        <v>39604</v>
      </c>
      <c r="B3496">
        <v>600.1</v>
      </c>
    </row>
    <row r="3497" spans="1:2">
      <c r="A3497" s="14">
        <v>39605</v>
      </c>
      <c r="B3497">
        <v>601.13199999999995</v>
      </c>
    </row>
    <row r="3498" spans="1:2">
      <c r="A3498" s="14">
        <v>39608</v>
      </c>
      <c r="B3498">
        <v>600.37599999999998</v>
      </c>
    </row>
    <row r="3499" spans="1:2">
      <c r="A3499" s="14">
        <v>39609</v>
      </c>
      <c r="B3499">
        <v>599.01499999999999</v>
      </c>
    </row>
    <row r="3500" spans="1:2">
      <c r="A3500" s="14">
        <v>39610</v>
      </c>
      <c r="B3500">
        <v>598.66899999999998</v>
      </c>
    </row>
    <row r="3501" spans="1:2">
      <c r="A3501" s="14">
        <v>39611</v>
      </c>
      <c r="B3501">
        <v>597.77700000000004</v>
      </c>
    </row>
    <row r="3502" spans="1:2">
      <c r="A3502" s="14">
        <v>39612</v>
      </c>
      <c r="B3502">
        <v>597.67999999999995</v>
      </c>
    </row>
    <row r="3503" spans="1:2">
      <c r="A3503" s="14">
        <v>39615</v>
      </c>
      <c r="B3503">
        <v>597.86</v>
      </c>
    </row>
    <row r="3504" spans="1:2">
      <c r="A3504" s="14">
        <v>39616</v>
      </c>
      <c r="B3504">
        <v>598.55200000000002</v>
      </c>
    </row>
    <row r="3505" spans="1:2">
      <c r="A3505" s="14">
        <v>39617</v>
      </c>
      <c r="B3505">
        <v>597.59</v>
      </c>
    </row>
    <row r="3506" spans="1:2">
      <c r="A3506" s="14">
        <v>39618</v>
      </c>
      <c r="B3506">
        <v>595.92899999999997</v>
      </c>
    </row>
    <row r="3507" spans="1:2">
      <c r="A3507" s="14">
        <v>39619</v>
      </c>
      <c r="B3507">
        <v>594.10699999999997</v>
      </c>
    </row>
    <row r="3508" spans="1:2">
      <c r="A3508" s="14">
        <v>39622</v>
      </c>
      <c r="B3508">
        <v>592.08600000000001</v>
      </c>
    </row>
    <row r="3509" spans="1:2">
      <c r="A3509" s="14">
        <v>39623</v>
      </c>
      <c r="B3509">
        <v>588.37400000000002</v>
      </c>
    </row>
    <row r="3510" spans="1:2">
      <c r="A3510" s="14">
        <v>39624</v>
      </c>
      <c r="B3510">
        <v>588.10199999999998</v>
      </c>
    </row>
    <row r="3511" spans="1:2">
      <c r="A3511" s="14">
        <v>39625</v>
      </c>
      <c r="B3511">
        <v>585.12</v>
      </c>
    </row>
    <row r="3512" spans="1:2">
      <c r="A3512" s="14">
        <v>39626</v>
      </c>
      <c r="B3512">
        <v>583.19200000000001</v>
      </c>
    </row>
    <row r="3513" spans="1:2">
      <c r="A3513" s="14">
        <v>39629</v>
      </c>
      <c r="B3513">
        <v>583.20600000000002</v>
      </c>
    </row>
    <row r="3514" spans="1:2">
      <c r="A3514" s="14">
        <v>39630</v>
      </c>
      <c r="B3514">
        <v>580.45100000000002</v>
      </c>
    </row>
    <row r="3515" spans="1:2">
      <c r="A3515" s="14">
        <v>39631</v>
      </c>
      <c r="B3515">
        <v>580.42399999999998</v>
      </c>
    </row>
    <row r="3516" spans="1:2">
      <c r="A3516" s="14">
        <v>39632</v>
      </c>
      <c r="B3516">
        <v>578.59100000000001</v>
      </c>
    </row>
    <row r="3517" spans="1:2">
      <c r="A3517" s="14">
        <v>39633</v>
      </c>
      <c r="B3517">
        <v>578.73599999999999</v>
      </c>
    </row>
    <row r="3518" spans="1:2">
      <c r="A3518" s="14">
        <v>39636</v>
      </c>
      <c r="B3518">
        <v>577.846</v>
      </c>
    </row>
    <row r="3519" spans="1:2">
      <c r="A3519" s="14">
        <v>39637</v>
      </c>
      <c r="B3519">
        <v>576.34799999999996</v>
      </c>
    </row>
    <row r="3520" spans="1:2">
      <c r="A3520" s="14">
        <v>39638</v>
      </c>
      <c r="B3520">
        <v>578.41200000000003</v>
      </c>
    </row>
    <row r="3521" spans="1:2">
      <c r="A3521" s="14">
        <v>39639</v>
      </c>
      <c r="B3521">
        <v>576.99599999999998</v>
      </c>
    </row>
    <row r="3522" spans="1:2">
      <c r="A3522" s="14">
        <v>39640</v>
      </c>
      <c r="B3522">
        <v>573.73500000000001</v>
      </c>
    </row>
    <row r="3523" spans="1:2">
      <c r="A3523" s="14">
        <v>39643</v>
      </c>
      <c r="B3523">
        <v>575.12900000000002</v>
      </c>
    </row>
    <row r="3524" spans="1:2">
      <c r="A3524" s="14">
        <v>39644</v>
      </c>
      <c r="B3524">
        <v>572.47</v>
      </c>
    </row>
    <row r="3525" spans="1:2">
      <c r="A3525" s="14">
        <v>39645</v>
      </c>
      <c r="B3525">
        <v>572.03899999999999</v>
      </c>
    </row>
    <row r="3526" spans="1:2">
      <c r="A3526" s="14">
        <v>39646</v>
      </c>
      <c r="B3526">
        <v>574.25199999999995</v>
      </c>
    </row>
    <row r="3527" spans="1:2">
      <c r="A3527" s="14">
        <v>39647</v>
      </c>
      <c r="B3527">
        <v>575.70299999999997</v>
      </c>
    </row>
    <row r="3528" spans="1:2">
      <c r="A3528" s="14">
        <v>39650</v>
      </c>
      <c r="B3528">
        <v>578.00099999999998</v>
      </c>
    </row>
    <row r="3529" spans="1:2">
      <c r="A3529" s="14">
        <v>39651</v>
      </c>
      <c r="B3529">
        <v>576.78899999999999</v>
      </c>
    </row>
    <row r="3530" spans="1:2">
      <c r="A3530" s="14">
        <v>39652</v>
      </c>
      <c r="B3530">
        <v>578.67700000000002</v>
      </c>
    </row>
    <row r="3531" spans="1:2">
      <c r="A3531" s="14">
        <v>39653</v>
      </c>
      <c r="B3531">
        <v>578.29399999999998</v>
      </c>
    </row>
    <row r="3532" spans="1:2">
      <c r="A3532" s="14">
        <v>39654</v>
      </c>
      <c r="B3532">
        <v>576.93799999999999</v>
      </c>
    </row>
    <row r="3533" spans="1:2">
      <c r="A3533" s="14">
        <v>39657</v>
      </c>
      <c r="B3533">
        <v>575.63699999999994</v>
      </c>
    </row>
    <row r="3534" spans="1:2">
      <c r="A3534" s="14">
        <v>39658</v>
      </c>
      <c r="B3534">
        <v>574.34199999999998</v>
      </c>
    </row>
    <row r="3535" spans="1:2">
      <c r="A3535" s="14">
        <v>39659</v>
      </c>
      <c r="B3535">
        <v>574.59299999999996</v>
      </c>
    </row>
    <row r="3536" spans="1:2">
      <c r="A3536" s="14">
        <v>39660</v>
      </c>
      <c r="B3536">
        <v>573.85900000000004</v>
      </c>
    </row>
    <row r="3537" spans="1:2">
      <c r="A3537" s="14">
        <v>39661</v>
      </c>
      <c r="B3537">
        <v>572.02700000000004</v>
      </c>
    </row>
    <row r="3538" spans="1:2">
      <c r="A3538" s="14">
        <v>39664</v>
      </c>
      <c r="B3538">
        <v>571.505</v>
      </c>
    </row>
    <row r="3539" spans="1:2">
      <c r="A3539" s="14">
        <v>39665</v>
      </c>
      <c r="B3539">
        <v>571.85500000000002</v>
      </c>
    </row>
    <row r="3540" spans="1:2">
      <c r="A3540" s="14">
        <v>39666</v>
      </c>
      <c r="B3540">
        <v>572.62699999999995</v>
      </c>
    </row>
    <row r="3541" spans="1:2">
      <c r="A3541" s="14">
        <v>39667</v>
      </c>
      <c r="B3541">
        <v>573.4</v>
      </c>
    </row>
    <row r="3542" spans="1:2">
      <c r="A3542" s="14">
        <v>39668</v>
      </c>
      <c r="B3542">
        <v>572.84400000000005</v>
      </c>
    </row>
    <row r="3543" spans="1:2">
      <c r="A3543" s="14">
        <v>39671</v>
      </c>
      <c r="B3543">
        <v>573.73099999999999</v>
      </c>
    </row>
    <row r="3544" spans="1:2">
      <c r="A3544" s="14">
        <v>39672</v>
      </c>
      <c r="B3544">
        <v>575.20000000000005</v>
      </c>
    </row>
    <row r="3545" spans="1:2">
      <c r="A3545" s="14">
        <v>39673</v>
      </c>
      <c r="B3545">
        <v>575.15700000000004</v>
      </c>
    </row>
    <row r="3546" spans="1:2">
      <c r="A3546" s="14">
        <v>39674</v>
      </c>
      <c r="B3546">
        <v>575.15700000000004</v>
      </c>
    </row>
    <row r="3547" spans="1:2">
      <c r="A3547" s="14">
        <v>39675</v>
      </c>
      <c r="B3547">
        <v>576.09699999999998</v>
      </c>
    </row>
    <row r="3548" spans="1:2">
      <c r="A3548" s="14">
        <v>39678</v>
      </c>
      <c r="B3548">
        <v>576.46</v>
      </c>
    </row>
    <row r="3549" spans="1:2">
      <c r="A3549" s="14">
        <v>39679</v>
      </c>
      <c r="B3549">
        <v>574.96199999999999</v>
      </c>
    </row>
    <row r="3550" spans="1:2">
      <c r="A3550" s="14">
        <v>39680</v>
      </c>
      <c r="B3550">
        <v>574.63900000000001</v>
      </c>
    </row>
    <row r="3551" spans="1:2">
      <c r="A3551" s="14">
        <v>39681</v>
      </c>
      <c r="B3551">
        <v>573.66300000000001</v>
      </c>
    </row>
    <row r="3552" spans="1:2">
      <c r="A3552" s="14">
        <v>39682</v>
      </c>
      <c r="B3552">
        <v>573.54</v>
      </c>
    </row>
    <row r="3553" spans="1:2">
      <c r="A3553" s="14">
        <v>39685</v>
      </c>
      <c r="B3553">
        <v>574.32000000000005</v>
      </c>
    </row>
    <row r="3554" spans="1:2">
      <c r="A3554" s="14">
        <v>39686</v>
      </c>
      <c r="B3554">
        <v>574.48500000000001</v>
      </c>
    </row>
    <row r="3555" spans="1:2">
      <c r="A3555" s="14">
        <v>39687</v>
      </c>
      <c r="B3555">
        <v>574.76199999999994</v>
      </c>
    </row>
    <row r="3556" spans="1:2">
      <c r="A3556" s="14">
        <v>39688</v>
      </c>
      <c r="B3556">
        <v>575.24400000000003</v>
      </c>
    </row>
    <row r="3557" spans="1:2">
      <c r="A3557" s="14">
        <v>39689</v>
      </c>
      <c r="B3557">
        <v>575.56399999999996</v>
      </c>
    </row>
    <row r="3558" spans="1:2">
      <c r="A3558" s="14">
        <v>39691</v>
      </c>
      <c r="B3558">
        <v>575.71100000000001</v>
      </c>
    </row>
    <row r="3559" spans="1:2">
      <c r="A3559" s="14">
        <v>39692</v>
      </c>
      <c r="B3559">
        <v>575.86</v>
      </c>
    </row>
    <row r="3560" spans="1:2">
      <c r="A3560" s="14">
        <v>39693</v>
      </c>
      <c r="B3560">
        <v>576.58900000000006</v>
      </c>
    </row>
    <row r="3561" spans="1:2">
      <c r="A3561" s="14">
        <v>39694</v>
      </c>
      <c r="B3561">
        <v>576.577</v>
      </c>
    </row>
    <row r="3562" spans="1:2">
      <c r="A3562" s="14">
        <v>39695</v>
      </c>
      <c r="B3562">
        <v>576.19600000000003</v>
      </c>
    </row>
    <row r="3563" spans="1:2">
      <c r="A3563" s="14">
        <v>39696</v>
      </c>
      <c r="B3563">
        <v>575.59900000000005</v>
      </c>
    </row>
    <row r="3564" spans="1:2">
      <c r="A3564" s="14">
        <v>39699</v>
      </c>
      <c r="B3564">
        <v>577.673</v>
      </c>
    </row>
    <row r="3565" spans="1:2">
      <c r="A3565" s="14">
        <v>39700</v>
      </c>
      <c r="B3565">
        <v>577.67200000000003</v>
      </c>
    </row>
    <row r="3566" spans="1:2">
      <c r="A3566" s="14">
        <v>39701</v>
      </c>
      <c r="B3566">
        <v>576.33799999999997</v>
      </c>
    </row>
    <row r="3567" spans="1:2">
      <c r="A3567" s="14">
        <v>39702</v>
      </c>
      <c r="B3567">
        <v>575.02</v>
      </c>
    </row>
    <row r="3568" spans="1:2">
      <c r="A3568" s="14">
        <v>39703</v>
      </c>
      <c r="B3568">
        <v>575.07500000000005</v>
      </c>
    </row>
    <row r="3569" spans="1:2">
      <c r="A3569" s="14">
        <v>39706</v>
      </c>
      <c r="B3569">
        <v>570.34699999999998</v>
      </c>
    </row>
    <row r="3570" spans="1:2">
      <c r="A3570" s="14">
        <v>39707</v>
      </c>
      <c r="B3570">
        <v>563.55600000000004</v>
      </c>
    </row>
    <row r="3571" spans="1:2">
      <c r="A3571" s="14">
        <v>39708</v>
      </c>
      <c r="B3571">
        <v>559.26900000000001</v>
      </c>
    </row>
    <row r="3572" spans="1:2">
      <c r="A3572" s="14">
        <v>39709</v>
      </c>
      <c r="B3572">
        <v>555.93399999999997</v>
      </c>
    </row>
    <row r="3573" spans="1:2">
      <c r="A3573" s="14">
        <v>39710</v>
      </c>
      <c r="B3573">
        <v>561.11900000000003</v>
      </c>
    </row>
    <row r="3574" spans="1:2">
      <c r="A3574" s="14">
        <v>39713</v>
      </c>
      <c r="B3574">
        <v>560.61300000000006</v>
      </c>
    </row>
    <row r="3575" spans="1:2">
      <c r="A3575" s="14">
        <v>39714</v>
      </c>
      <c r="B3575">
        <v>557.15700000000004</v>
      </c>
    </row>
    <row r="3576" spans="1:2">
      <c r="A3576" s="14">
        <v>39715</v>
      </c>
      <c r="B3576">
        <v>552.673</v>
      </c>
    </row>
    <row r="3577" spans="1:2">
      <c r="A3577" s="14">
        <v>39716</v>
      </c>
      <c r="B3577">
        <v>546.10699999999997</v>
      </c>
    </row>
    <row r="3578" spans="1:2">
      <c r="A3578" s="14">
        <v>39717</v>
      </c>
      <c r="B3578">
        <v>538.93700000000001</v>
      </c>
    </row>
    <row r="3579" spans="1:2">
      <c r="A3579" s="14">
        <v>39720</v>
      </c>
      <c r="B3579">
        <v>534.39300000000003</v>
      </c>
    </row>
    <row r="3580" spans="1:2">
      <c r="A3580" s="14">
        <v>39721</v>
      </c>
      <c r="B3580">
        <v>527.94200000000001</v>
      </c>
    </row>
    <row r="3581" spans="1:2">
      <c r="A3581" s="14">
        <v>39722</v>
      </c>
      <c r="B3581">
        <v>523.96500000000003</v>
      </c>
    </row>
    <row r="3582" spans="1:2">
      <c r="A3582" s="14">
        <v>39723</v>
      </c>
      <c r="B3582">
        <v>511.85500000000002</v>
      </c>
    </row>
    <row r="3583" spans="1:2">
      <c r="A3583" s="14">
        <v>39724</v>
      </c>
      <c r="B3583">
        <v>508.91300000000001</v>
      </c>
    </row>
    <row r="3584" spans="1:2">
      <c r="A3584" s="14">
        <v>39727</v>
      </c>
      <c r="B3584">
        <v>498.64800000000002</v>
      </c>
    </row>
    <row r="3585" spans="1:2">
      <c r="A3585" s="14">
        <v>39728</v>
      </c>
      <c r="B3585">
        <v>495.21199999999999</v>
      </c>
    </row>
    <row r="3586" spans="1:2">
      <c r="A3586" s="14">
        <v>39729</v>
      </c>
      <c r="B3586">
        <v>485.24700000000001</v>
      </c>
    </row>
    <row r="3587" spans="1:2">
      <c r="A3587" s="14">
        <v>39730</v>
      </c>
      <c r="B3587">
        <v>476.149</v>
      </c>
    </row>
    <row r="3588" spans="1:2">
      <c r="A3588" s="14">
        <v>39731</v>
      </c>
      <c r="B3588">
        <v>453.63499999999999</v>
      </c>
    </row>
    <row r="3589" spans="1:2">
      <c r="A3589" s="14">
        <v>39734</v>
      </c>
      <c r="B3589">
        <v>454.08100000000002</v>
      </c>
    </row>
    <row r="3590" spans="1:2">
      <c r="A3590" s="14">
        <v>39735</v>
      </c>
      <c r="B3590">
        <v>465.50599999999997</v>
      </c>
    </row>
    <row r="3591" spans="1:2">
      <c r="A3591" s="14">
        <v>39736</v>
      </c>
      <c r="B3591">
        <v>455.113</v>
      </c>
    </row>
    <row r="3592" spans="1:2">
      <c r="A3592" s="14">
        <v>39737</v>
      </c>
      <c r="B3592">
        <v>446.67700000000002</v>
      </c>
    </row>
    <row r="3593" spans="1:2">
      <c r="A3593" s="14">
        <v>39738</v>
      </c>
      <c r="B3593">
        <v>443.346</v>
      </c>
    </row>
    <row r="3594" spans="1:2">
      <c r="A3594" s="14">
        <v>39741</v>
      </c>
      <c r="B3594">
        <v>446.44</v>
      </c>
    </row>
    <row r="3595" spans="1:2">
      <c r="A3595" s="14">
        <v>39742</v>
      </c>
      <c r="B3595">
        <v>447.81299999999999</v>
      </c>
    </row>
    <row r="3596" spans="1:2">
      <c r="A3596" s="14">
        <v>39743</v>
      </c>
      <c r="B3596">
        <v>445.74799999999999</v>
      </c>
    </row>
    <row r="3597" spans="1:2">
      <c r="A3597" s="14">
        <v>39744</v>
      </c>
      <c r="B3597">
        <v>442.01</v>
      </c>
    </row>
    <row r="3598" spans="1:2">
      <c r="A3598" s="14">
        <v>39745</v>
      </c>
      <c r="B3598">
        <v>435.12599999999998</v>
      </c>
    </row>
    <row r="3599" spans="1:2">
      <c r="A3599" s="14">
        <v>39748</v>
      </c>
      <c r="B3599">
        <v>432.97399999999999</v>
      </c>
    </row>
    <row r="3600" spans="1:2">
      <c r="A3600" s="14">
        <v>39749</v>
      </c>
      <c r="B3600">
        <v>433.75200000000001</v>
      </c>
    </row>
    <row r="3601" spans="1:2">
      <c r="A3601" s="14">
        <v>39750</v>
      </c>
      <c r="B3601">
        <v>438.87200000000001</v>
      </c>
    </row>
    <row r="3602" spans="1:2">
      <c r="A3602" s="14">
        <v>39751</v>
      </c>
      <c r="B3602">
        <v>442.71300000000002</v>
      </c>
    </row>
    <row r="3603" spans="1:2">
      <c r="A3603" s="14">
        <v>39752</v>
      </c>
      <c r="B3603">
        <v>441.89600000000002</v>
      </c>
    </row>
    <row r="3604" spans="1:2">
      <c r="A3604" s="14">
        <v>39755</v>
      </c>
      <c r="B3604">
        <v>442.46899999999999</v>
      </c>
    </row>
    <row r="3605" spans="1:2">
      <c r="A3605" s="14">
        <v>39756</v>
      </c>
      <c r="B3605">
        <v>446.58699999999999</v>
      </c>
    </row>
    <row r="3606" spans="1:2">
      <c r="A3606" s="14">
        <v>39757</v>
      </c>
      <c r="B3606">
        <v>448.774</v>
      </c>
    </row>
    <row r="3607" spans="1:2">
      <c r="A3607" s="14">
        <v>39758</v>
      </c>
      <c r="B3607">
        <v>447.40199999999999</v>
      </c>
    </row>
    <row r="3608" spans="1:2">
      <c r="A3608" s="14">
        <v>39759</v>
      </c>
      <c r="B3608">
        <v>444.61500000000001</v>
      </c>
    </row>
    <row r="3609" spans="1:2">
      <c r="A3609" s="14">
        <v>39762</v>
      </c>
      <c r="B3609">
        <v>444.88299999999998</v>
      </c>
    </row>
    <row r="3610" spans="1:2">
      <c r="A3610" s="14">
        <v>39763</v>
      </c>
      <c r="B3610">
        <v>445.03300000000002</v>
      </c>
    </row>
    <row r="3611" spans="1:2">
      <c r="A3611" s="14">
        <v>39764</v>
      </c>
      <c r="B3611">
        <v>439.59100000000001</v>
      </c>
    </row>
    <row r="3612" spans="1:2">
      <c r="A3612" s="14">
        <v>39765</v>
      </c>
      <c r="B3612">
        <v>435.68599999999998</v>
      </c>
    </row>
    <row r="3613" spans="1:2">
      <c r="A3613" s="14">
        <v>39766</v>
      </c>
      <c r="B3613">
        <v>431.87700000000001</v>
      </c>
    </row>
    <row r="3614" spans="1:2">
      <c r="A3614" s="14">
        <v>39769</v>
      </c>
      <c r="B3614">
        <v>428.99900000000002</v>
      </c>
    </row>
    <row r="3615" spans="1:2">
      <c r="A3615" s="14">
        <v>39770</v>
      </c>
      <c r="B3615">
        <v>422.95699999999999</v>
      </c>
    </row>
    <row r="3616" spans="1:2">
      <c r="A3616" s="14">
        <v>39771</v>
      </c>
      <c r="B3616">
        <v>414.53399999999999</v>
      </c>
    </row>
    <row r="3617" spans="1:2">
      <c r="A3617" s="14">
        <v>39772</v>
      </c>
      <c r="B3617">
        <v>404.58199999999999</v>
      </c>
    </row>
    <row r="3618" spans="1:2">
      <c r="A3618" s="14">
        <v>39773</v>
      </c>
      <c r="B3618">
        <v>398.339</v>
      </c>
    </row>
    <row r="3619" spans="1:2">
      <c r="A3619" s="14">
        <v>39776</v>
      </c>
      <c r="B3619">
        <v>397.36599999999999</v>
      </c>
    </row>
    <row r="3620" spans="1:2">
      <c r="A3620" s="14">
        <v>39777</v>
      </c>
      <c r="B3620">
        <v>400.42599999999999</v>
      </c>
    </row>
    <row r="3621" spans="1:2">
      <c r="A3621" s="14">
        <v>39778</v>
      </c>
      <c r="B3621">
        <v>402.80099999999999</v>
      </c>
    </row>
    <row r="3622" spans="1:2">
      <c r="A3622" s="14">
        <v>39779</v>
      </c>
      <c r="B3622">
        <v>402.952</v>
      </c>
    </row>
    <row r="3623" spans="1:2">
      <c r="A3623" s="14">
        <v>39780</v>
      </c>
      <c r="B3623">
        <v>404.33100000000002</v>
      </c>
    </row>
    <row r="3624" spans="1:2">
      <c r="A3624" s="14">
        <v>39782</v>
      </c>
      <c r="B3624">
        <v>404.63400000000001</v>
      </c>
    </row>
    <row r="3625" spans="1:2">
      <c r="A3625" s="14">
        <v>39783</v>
      </c>
      <c r="B3625">
        <v>403.40100000000001</v>
      </c>
    </row>
    <row r="3626" spans="1:2">
      <c r="A3626" s="14">
        <v>39784</v>
      </c>
      <c r="B3626">
        <v>404.14100000000002</v>
      </c>
    </row>
    <row r="3627" spans="1:2">
      <c r="A3627" s="14">
        <v>39785</v>
      </c>
      <c r="B3627">
        <v>401.95499999999998</v>
      </c>
    </row>
    <row r="3628" spans="1:2">
      <c r="A3628" s="14">
        <v>39786</v>
      </c>
      <c r="B3628">
        <v>401.16</v>
      </c>
    </row>
    <row r="3629" spans="1:2">
      <c r="A3629" s="14">
        <v>39787</v>
      </c>
      <c r="B3629">
        <v>396.96800000000002</v>
      </c>
    </row>
    <row r="3630" spans="1:2">
      <c r="A3630" s="14">
        <v>39790</v>
      </c>
      <c r="B3630">
        <v>399.01</v>
      </c>
    </row>
    <row r="3631" spans="1:2">
      <c r="A3631" s="14">
        <v>39791</v>
      </c>
      <c r="B3631">
        <v>400.58699999999999</v>
      </c>
    </row>
    <row r="3632" spans="1:2">
      <c r="A3632" s="14">
        <v>39792</v>
      </c>
      <c r="B3632">
        <v>400.04500000000002</v>
      </c>
    </row>
    <row r="3633" spans="1:2">
      <c r="A3633" s="14">
        <v>39793</v>
      </c>
      <c r="B3633">
        <v>398.16</v>
      </c>
    </row>
    <row r="3634" spans="1:2">
      <c r="A3634" s="14">
        <v>39794</v>
      </c>
      <c r="B3634">
        <v>393.96100000000001</v>
      </c>
    </row>
    <row r="3635" spans="1:2">
      <c r="A3635" s="14">
        <v>39797</v>
      </c>
      <c r="B3635">
        <v>395.49099999999999</v>
      </c>
    </row>
    <row r="3636" spans="1:2">
      <c r="A3636" s="14">
        <v>39798</v>
      </c>
      <c r="B3636">
        <v>395.685</v>
      </c>
    </row>
    <row r="3637" spans="1:2">
      <c r="A3637" s="14">
        <v>39799</v>
      </c>
      <c r="B3637">
        <v>399.18</v>
      </c>
    </row>
    <row r="3638" spans="1:2">
      <c r="A3638" s="14">
        <v>39800</v>
      </c>
      <c r="B3638">
        <v>403.803</v>
      </c>
    </row>
    <row r="3639" spans="1:2">
      <c r="A3639" s="14">
        <v>39801</v>
      </c>
      <c r="B3639">
        <v>406.19499999999999</v>
      </c>
    </row>
    <row r="3640" spans="1:2">
      <c r="A3640" s="14">
        <v>39804</v>
      </c>
      <c r="B3640">
        <v>409.21499999999997</v>
      </c>
    </row>
    <row r="3641" spans="1:2">
      <c r="A3641" s="14">
        <v>39805</v>
      </c>
      <c r="B3641">
        <v>413.5</v>
      </c>
    </row>
    <row r="3642" spans="1:2">
      <c r="A3642" s="14">
        <v>39806</v>
      </c>
      <c r="B3642">
        <v>413.87299999999999</v>
      </c>
    </row>
    <row r="3643" spans="1:2">
      <c r="A3643" s="14">
        <v>39808</v>
      </c>
      <c r="B3643">
        <v>417.58</v>
      </c>
    </row>
    <row r="3644" spans="1:2">
      <c r="A3644" s="14">
        <v>39811</v>
      </c>
      <c r="B3644">
        <v>422.43900000000002</v>
      </c>
    </row>
    <row r="3645" spans="1:2">
      <c r="A3645" s="14">
        <v>39812</v>
      </c>
      <c r="B3645">
        <v>431.209</v>
      </c>
    </row>
    <row r="3646" spans="1:2">
      <c r="A3646" s="14">
        <v>39813</v>
      </c>
      <c r="B3646">
        <v>434.87799999999999</v>
      </c>
    </row>
    <row r="3647" spans="1:2">
      <c r="A3647" s="14">
        <v>39815</v>
      </c>
      <c r="B3647">
        <v>436.99099999999999</v>
      </c>
    </row>
    <row r="3648" spans="1:2">
      <c r="A3648" s="14">
        <v>39818</v>
      </c>
      <c r="B3648">
        <v>444.34500000000003</v>
      </c>
    </row>
    <row r="3649" spans="1:2">
      <c r="A3649" s="14">
        <v>39819</v>
      </c>
      <c r="B3649">
        <v>456.709</v>
      </c>
    </row>
    <row r="3650" spans="1:2">
      <c r="A3650" s="14">
        <v>39820</v>
      </c>
      <c r="B3650">
        <v>461.44299999999998</v>
      </c>
    </row>
    <row r="3651" spans="1:2">
      <c r="A3651" s="14">
        <v>39821</v>
      </c>
      <c r="B3651">
        <v>459.16</v>
      </c>
    </row>
    <row r="3652" spans="1:2">
      <c r="A3652" s="14">
        <v>39822</v>
      </c>
      <c r="B3652">
        <v>461.02300000000002</v>
      </c>
    </row>
    <row r="3653" spans="1:2">
      <c r="A3653" s="14">
        <v>39825</v>
      </c>
      <c r="B3653">
        <v>462.709</v>
      </c>
    </row>
    <row r="3654" spans="1:2">
      <c r="A3654" s="14">
        <v>39826</v>
      </c>
      <c r="B3654">
        <v>461.07799999999997</v>
      </c>
    </row>
    <row r="3655" spans="1:2">
      <c r="A3655" s="14">
        <v>39827</v>
      </c>
      <c r="B3655">
        <v>457.65899999999999</v>
      </c>
    </row>
    <row r="3656" spans="1:2">
      <c r="A3656" s="14">
        <v>39828</v>
      </c>
      <c r="B3656">
        <v>455.00299999999999</v>
      </c>
    </row>
    <row r="3657" spans="1:2">
      <c r="A3657" s="14">
        <v>39829</v>
      </c>
      <c r="B3657">
        <v>456.75400000000002</v>
      </c>
    </row>
    <row r="3658" spans="1:2">
      <c r="A3658" s="14">
        <v>39832</v>
      </c>
      <c r="B3658">
        <v>457.21300000000002</v>
      </c>
    </row>
    <row r="3659" spans="1:2">
      <c r="A3659" s="14">
        <v>39833</v>
      </c>
      <c r="B3659">
        <v>456.88600000000002</v>
      </c>
    </row>
    <row r="3660" spans="1:2">
      <c r="A3660" s="14">
        <v>39834</v>
      </c>
      <c r="B3660">
        <v>455.37799999999999</v>
      </c>
    </row>
    <row r="3661" spans="1:2">
      <c r="A3661" s="14">
        <v>39835</v>
      </c>
      <c r="B3661">
        <v>455.137</v>
      </c>
    </row>
    <row r="3662" spans="1:2">
      <c r="A3662" s="14">
        <v>39836</v>
      </c>
      <c r="B3662">
        <v>454.09500000000003</v>
      </c>
    </row>
    <row r="3663" spans="1:2">
      <c r="A3663" s="14">
        <v>39839</v>
      </c>
      <c r="B3663">
        <v>454.35700000000003</v>
      </c>
    </row>
    <row r="3664" spans="1:2">
      <c r="A3664" s="14">
        <v>39840</v>
      </c>
      <c r="B3664">
        <v>455.21800000000002</v>
      </c>
    </row>
    <row r="3665" spans="1:2">
      <c r="A3665" s="14">
        <v>39841</v>
      </c>
      <c r="B3665">
        <v>458.74799999999999</v>
      </c>
    </row>
    <row r="3666" spans="1:2">
      <c r="A3666" s="14">
        <v>39842</v>
      </c>
      <c r="B3666">
        <v>459.68700000000001</v>
      </c>
    </row>
    <row r="3667" spans="1:2">
      <c r="A3667" s="14">
        <v>39843</v>
      </c>
      <c r="B3667">
        <v>459.58</v>
      </c>
    </row>
    <row r="3668" spans="1:2">
      <c r="A3668" s="14">
        <v>39844</v>
      </c>
      <c r="B3668">
        <v>457.96100000000001</v>
      </c>
    </row>
    <row r="3669" spans="1:2">
      <c r="A3669" s="14">
        <v>39846</v>
      </c>
      <c r="B3669">
        <v>457.89100000000002</v>
      </c>
    </row>
    <row r="3670" spans="1:2">
      <c r="A3670" s="14">
        <v>39847</v>
      </c>
      <c r="B3670">
        <v>457.89</v>
      </c>
    </row>
    <row r="3671" spans="1:2">
      <c r="A3671" s="14">
        <v>39848</v>
      </c>
      <c r="B3671">
        <v>459.54</v>
      </c>
    </row>
    <row r="3672" spans="1:2">
      <c r="A3672" s="14">
        <v>39849</v>
      </c>
      <c r="B3672">
        <v>460.86</v>
      </c>
    </row>
    <row r="3673" spans="1:2">
      <c r="A3673" s="14">
        <v>39850</v>
      </c>
      <c r="B3673">
        <v>461.27499999999998</v>
      </c>
    </row>
    <row r="3674" spans="1:2">
      <c r="A3674" s="14">
        <v>39853</v>
      </c>
      <c r="B3674">
        <v>462.60500000000002</v>
      </c>
    </row>
    <row r="3675" spans="1:2">
      <c r="A3675" s="14">
        <v>39854</v>
      </c>
      <c r="B3675">
        <v>464.21600000000001</v>
      </c>
    </row>
    <row r="3676" spans="1:2">
      <c r="A3676" s="14">
        <v>39855</v>
      </c>
      <c r="B3676">
        <v>463.60399999999998</v>
      </c>
    </row>
    <row r="3677" spans="1:2">
      <c r="A3677" s="14">
        <v>39856</v>
      </c>
      <c r="B3677">
        <v>462.16500000000002</v>
      </c>
    </row>
    <row r="3678" spans="1:2">
      <c r="A3678" s="14">
        <v>39857</v>
      </c>
      <c r="B3678">
        <v>461.03</v>
      </c>
    </row>
    <row r="3679" spans="1:2">
      <c r="A3679" s="14">
        <v>39860</v>
      </c>
      <c r="B3679">
        <v>461.483</v>
      </c>
    </row>
    <row r="3680" spans="1:2">
      <c r="A3680" s="14">
        <v>39861</v>
      </c>
      <c r="B3680">
        <v>458.709</v>
      </c>
    </row>
    <row r="3681" spans="1:2">
      <c r="A3681" s="14">
        <v>39862</v>
      </c>
      <c r="B3681">
        <v>455.31099999999998</v>
      </c>
    </row>
    <row r="3682" spans="1:2">
      <c r="A3682" s="14">
        <v>39863</v>
      </c>
      <c r="B3682">
        <v>455.39299999999997</v>
      </c>
    </row>
    <row r="3683" spans="1:2">
      <c r="A3683" s="14">
        <v>39864</v>
      </c>
      <c r="B3683">
        <v>452.209</v>
      </c>
    </row>
    <row r="3684" spans="1:2">
      <c r="A3684" s="14">
        <v>39867</v>
      </c>
      <c r="B3684">
        <v>451.452</v>
      </c>
    </row>
    <row r="3685" spans="1:2">
      <c r="A3685" s="14">
        <v>39868</v>
      </c>
      <c r="B3685">
        <v>445.57799999999997</v>
      </c>
    </row>
    <row r="3686" spans="1:2">
      <c r="A3686" s="14">
        <v>39869</v>
      </c>
      <c r="B3686">
        <v>444.18200000000002</v>
      </c>
    </row>
    <row r="3687" spans="1:2">
      <c r="A3687" s="14">
        <v>39870</v>
      </c>
      <c r="B3687">
        <v>443.95800000000003</v>
      </c>
    </row>
    <row r="3688" spans="1:2">
      <c r="A3688" s="14">
        <v>39871</v>
      </c>
      <c r="B3688">
        <v>441.61599999999999</v>
      </c>
    </row>
    <row r="3689" spans="1:2">
      <c r="A3689" s="14">
        <v>39872</v>
      </c>
      <c r="B3689">
        <v>442.08499999999998</v>
      </c>
    </row>
    <row r="3690" spans="1:2">
      <c r="A3690" s="14">
        <v>39874</v>
      </c>
      <c r="B3690">
        <v>437.74599999999998</v>
      </c>
    </row>
    <row r="3691" spans="1:2">
      <c r="A3691" s="14">
        <v>39875</v>
      </c>
      <c r="B3691">
        <v>433.87</v>
      </c>
    </row>
    <row r="3692" spans="1:2">
      <c r="A3692" s="14">
        <v>39876</v>
      </c>
      <c r="B3692">
        <v>430.23500000000001</v>
      </c>
    </row>
    <row r="3693" spans="1:2">
      <c r="A3693" s="14">
        <v>39877</v>
      </c>
      <c r="B3693">
        <v>428.584</v>
      </c>
    </row>
    <row r="3694" spans="1:2">
      <c r="A3694" s="14">
        <v>39878</v>
      </c>
      <c r="B3694">
        <v>427.411</v>
      </c>
    </row>
    <row r="3695" spans="1:2">
      <c r="A3695" s="14">
        <v>39881</v>
      </c>
      <c r="B3695">
        <v>424.72300000000001</v>
      </c>
    </row>
    <row r="3696" spans="1:2">
      <c r="A3696" s="14">
        <v>39882</v>
      </c>
      <c r="B3696">
        <v>425.93799999999999</v>
      </c>
    </row>
    <row r="3697" spans="1:2">
      <c r="A3697" s="14">
        <v>39883</v>
      </c>
      <c r="B3697">
        <v>431.12</v>
      </c>
    </row>
    <row r="3698" spans="1:2">
      <c r="A3698" s="14">
        <v>39884</v>
      </c>
      <c r="B3698">
        <v>432.53699999999998</v>
      </c>
    </row>
    <row r="3699" spans="1:2">
      <c r="A3699" s="14">
        <v>39885</v>
      </c>
      <c r="B3699">
        <v>436.40800000000002</v>
      </c>
    </row>
    <row r="3700" spans="1:2">
      <c r="A3700" s="14">
        <v>39888</v>
      </c>
      <c r="B3700">
        <v>440.24299999999999</v>
      </c>
    </row>
    <row r="3701" spans="1:2">
      <c r="A3701" s="14">
        <v>39889</v>
      </c>
      <c r="B3701">
        <v>440.56799999999998</v>
      </c>
    </row>
    <row r="3702" spans="1:2">
      <c r="A3702" s="14">
        <v>39890</v>
      </c>
      <c r="B3702">
        <v>441.09300000000002</v>
      </c>
    </row>
    <row r="3703" spans="1:2">
      <c r="A3703" s="14">
        <v>39891</v>
      </c>
      <c r="B3703">
        <v>443.6</v>
      </c>
    </row>
    <row r="3704" spans="1:2">
      <c r="A3704" s="14">
        <v>39892</v>
      </c>
      <c r="B3704">
        <v>444.279</v>
      </c>
    </row>
    <row r="3705" spans="1:2">
      <c r="A3705" s="14">
        <v>39895</v>
      </c>
      <c r="B3705">
        <v>447.50900000000001</v>
      </c>
    </row>
    <row r="3706" spans="1:2">
      <c r="A3706" s="14">
        <v>39896</v>
      </c>
      <c r="B3706">
        <v>449.44200000000001</v>
      </c>
    </row>
    <row r="3707" spans="1:2">
      <c r="A3707" s="14">
        <v>39897</v>
      </c>
      <c r="B3707">
        <v>451.46699999999998</v>
      </c>
    </row>
    <row r="3708" spans="1:2">
      <c r="A3708" s="14">
        <v>39898</v>
      </c>
      <c r="B3708">
        <v>455.82499999999999</v>
      </c>
    </row>
    <row r="3709" spans="1:2">
      <c r="A3709" s="14">
        <v>39899</v>
      </c>
      <c r="B3709">
        <v>457.88</v>
      </c>
    </row>
    <row r="3710" spans="1:2">
      <c r="A3710" s="14">
        <v>39902</v>
      </c>
      <c r="B3710">
        <v>456.62</v>
      </c>
    </row>
    <row r="3711" spans="1:2">
      <c r="A3711" s="14">
        <v>39903</v>
      </c>
      <c r="B3711">
        <v>456.69</v>
      </c>
    </row>
    <row r="3712" spans="1:2">
      <c r="A3712" s="14">
        <v>39904</v>
      </c>
      <c r="B3712">
        <v>455.80500000000001</v>
      </c>
    </row>
    <row r="3713" spans="1:2">
      <c r="A3713" s="14">
        <v>39905</v>
      </c>
      <c r="B3713">
        <v>460.08499999999998</v>
      </c>
    </row>
    <row r="3714" spans="1:2">
      <c r="A3714" s="14">
        <v>39906</v>
      </c>
      <c r="B3714">
        <v>462.28199999999998</v>
      </c>
    </row>
    <row r="3715" spans="1:2">
      <c r="A3715" s="14">
        <v>39909</v>
      </c>
      <c r="B3715">
        <v>464.27600000000001</v>
      </c>
    </row>
    <row r="3716" spans="1:2">
      <c r="A3716" s="14">
        <v>39910</v>
      </c>
      <c r="B3716">
        <v>465.21600000000001</v>
      </c>
    </row>
    <row r="3717" spans="1:2">
      <c r="A3717" s="14">
        <v>39911</v>
      </c>
      <c r="B3717">
        <v>467.27300000000002</v>
      </c>
    </row>
    <row r="3718" spans="1:2">
      <c r="A3718" s="14">
        <v>39912</v>
      </c>
      <c r="B3718">
        <v>470.09199999999998</v>
      </c>
    </row>
    <row r="3719" spans="1:2">
      <c r="A3719" s="14">
        <v>39916</v>
      </c>
      <c r="B3719">
        <v>473.08600000000001</v>
      </c>
    </row>
    <row r="3720" spans="1:2">
      <c r="A3720" s="14">
        <v>39917</v>
      </c>
      <c r="B3720">
        <v>477.39100000000002</v>
      </c>
    </row>
    <row r="3721" spans="1:2">
      <c r="A3721" s="14">
        <v>39918</v>
      </c>
      <c r="B3721">
        <v>479.60500000000002</v>
      </c>
    </row>
    <row r="3722" spans="1:2">
      <c r="A3722" s="14">
        <v>39919</v>
      </c>
      <c r="B3722">
        <v>483.53399999999999</v>
      </c>
    </row>
    <row r="3723" spans="1:2">
      <c r="A3723" s="14">
        <v>39920</v>
      </c>
      <c r="B3723">
        <v>489.29500000000002</v>
      </c>
    </row>
    <row r="3724" spans="1:2">
      <c r="A3724" s="14">
        <v>39923</v>
      </c>
      <c r="B3724">
        <v>489.63</v>
      </c>
    </row>
    <row r="3725" spans="1:2">
      <c r="A3725" s="14">
        <v>39924</v>
      </c>
      <c r="B3725">
        <v>485.57400000000001</v>
      </c>
    </row>
    <row r="3726" spans="1:2">
      <c r="A3726" s="14">
        <v>39925</v>
      </c>
      <c r="B3726">
        <v>486.48099999999999</v>
      </c>
    </row>
    <row r="3727" spans="1:2">
      <c r="A3727" s="14">
        <v>39926</v>
      </c>
      <c r="B3727">
        <v>488.75599999999997</v>
      </c>
    </row>
    <row r="3728" spans="1:2">
      <c r="A3728" s="14">
        <v>39927</v>
      </c>
      <c r="B3728">
        <v>492.76900000000001</v>
      </c>
    </row>
    <row r="3729" spans="1:2">
      <c r="A3729" s="14">
        <v>39930</v>
      </c>
      <c r="B3729">
        <v>494.39400000000001</v>
      </c>
    </row>
    <row r="3730" spans="1:2">
      <c r="A3730" s="14">
        <v>39931</v>
      </c>
      <c r="B3730">
        <v>495.61099999999999</v>
      </c>
    </row>
    <row r="3731" spans="1:2">
      <c r="A3731" s="14">
        <v>39932</v>
      </c>
      <c r="B3731">
        <v>500.93099999999998</v>
      </c>
    </row>
    <row r="3732" spans="1:2">
      <c r="A3732" s="14">
        <v>39933</v>
      </c>
      <c r="B3732">
        <v>509.05399999999997</v>
      </c>
    </row>
    <row r="3733" spans="1:2">
      <c r="A3733" s="14">
        <v>39934</v>
      </c>
      <c r="B3733">
        <v>511.06400000000002</v>
      </c>
    </row>
    <row r="3734" spans="1:2">
      <c r="A3734" s="14">
        <v>39937</v>
      </c>
      <c r="B3734">
        <v>514.24400000000003</v>
      </c>
    </row>
    <row r="3735" spans="1:2">
      <c r="A3735" s="14">
        <v>39938</v>
      </c>
      <c r="B3735">
        <v>517.51300000000003</v>
      </c>
    </row>
    <row r="3736" spans="1:2">
      <c r="A3736" s="14">
        <v>39939</v>
      </c>
      <c r="B3736">
        <v>520.88400000000001</v>
      </c>
    </row>
    <row r="3737" spans="1:2">
      <c r="A3737" s="14">
        <v>39940</v>
      </c>
      <c r="B3737">
        <v>527.56200000000001</v>
      </c>
    </row>
    <row r="3738" spans="1:2">
      <c r="A3738" s="14">
        <v>39941</v>
      </c>
      <c r="B3738">
        <v>531.16899999999998</v>
      </c>
    </row>
    <row r="3739" spans="1:2">
      <c r="A3739" s="14">
        <v>39944</v>
      </c>
      <c r="B3739">
        <v>530.86699999999996</v>
      </c>
    </row>
    <row r="3740" spans="1:2">
      <c r="A3740" s="14">
        <v>39945</v>
      </c>
      <c r="B3740">
        <v>529.97400000000005</v>
      </c>
    </row>
    <row r="3741" spans="1:2">
      <c r="A3741" s="14">
        <v>39946</v>
      </c>
      <c r="B3741">
        <v>527.976</v>
      </c>
    </row>
    <row r="3742" spans="1:2">
      <c r="A3742" s="14">
        <v>39947</v>
      </c>
      <c r="B3742">
        <v>525.42399999999998</v>
      </c>
    </row>
    <row r="3743" spans="1:2">
      <c r="A3743" s="14">
        <v>39948</v>
      </c>
      <c r="B3743">
        <v>525.19000000000005</v>
      </c>
    </row>
    <row r="3744" spans="1:2">
      <c r="A3744" s="14">
        <v>39951</v>
      </c>
      <c r="B3744">
        <v>525.82299999999998</v>
      </c>
    </row>
    <row r="3745" spans="1:2">
      <c r="A3745" s="14">
        <v>39952</v>
      </c>
      <c r="B3745">
        <v>528.63900000000001</v>
      </c>
    </row>
    <row r="3746" spans="1:2">
      <c r="A3746" s="14">
        <v>39953</v>
      </c>
      <c r="B3746">
        <v>534.08199999999999</v>
      </c>
    </row>
    <row r="3747" spans="1:2">
      <c r="A3747" s="14">
        <v>39954</v>
      </c>
      <c r="B3747">
        <v>535.18200000000002</v>
      </c>
    </row>
    <row r="3748" spans="1:2">
      <c r="A3748" s="14">
        <v>39955</v>
      </c>
      <c r="B3748">
        <v>537.00099999999998</v>
      </c>
    </row>
    <row r="3749" spans="1:2">
      <c r="A3749" s="14">
        <v>39958</v>
      </c>
      <c r="B3749">
        <v>537.47</v>
      </c>
    </row>
    <row r="3750" spans="1:2">
      <c r="A3750" s="14">
        <v>39959</v>
      </c>
      <c r="B3750">
        <v>538.23299999999995</v>
      </c>
    </row>
    <row r="3751" spans="1:2">
      <c r="A3751" s="14">
        <v>39960</v>
      </c>
      <c r="B3751">
        <v>540.34299999999996</v>
      </c>
    </row>
    <row r="3752" spans="1:2">
      <c r="A3752" s="14">
        <v>39961</v>
      </c>
      <c r="B3752">
        <v>542.404</v>
      </c>
    </row>
    <row r="3753" spans="1:2">
      <c r="A3753" s="14">
        <v>39962</v>
      </c>
      <c r="B3753">
        <v>545.10699999999997</v>
      </c>
    </row>
    <row r="3754" spans="1:2">
      <c r="A3754" s="14">
        <v>39964</v>
      </c>
      <c r="B3754">
        <v>545.26300000000003</v>
      </c>
    </row>
    <row r="3755" spans="1:2">
      <c r="A3755" s="14">
        <v>39965</v>
      </c>
      <c r="B3755">
        <v>547.72500000000002</v>
      </c>
    </row>
    <row r="3756" spans="1:2">
      <c r="A3756" s="14">
        <v>39966</v>
      </c>
      <c r="B3756">
        <v>552.56299999999999</v>
      </c>
    </row>
    <row r="3757" spans="1:2">
      <c r="A3757" s="14">
        <v>39967</v>
      </c>
      <c r="B3757">
        <v>554.56600000000003</v>
      </c>
    </row>
    <row r="3758" spans="1:2">
      <c r="A3758" s="14">
        <v>39968</v>
      </c>
      <c r="B3758">
        <v>556.00800000000004</v>
      </c>
    </row>
    <row r="3759" spans="1:2">
      <c r="A3759" s="14">
        <v>39969</v>
      </c>
      <c r="B3759">
        <v>557.50900000000001</v>
      </c>
    </row>
    <row r="3760" spans="1:2">
      <c r="A3760" s="14">
        <v>39972</v>
      </c>
      <c r="B3760">
        <v>559.13099999999997</v>
      </c>
    </row>
    <row r="3761" spans="1:2">
      <c r="A3761" s="14">
        <v>39973</v>
      </c>
      <c r="B3761">
        <v>560.98500000000001</v>
      </c>
    </row>
    <row r="3762" spans="1:2">
      <c r="A3762" s="14">
        <v>39974</v>
      </c>
      <c r="B3762">
        <v>563.00699999999995</v>
      </c>
    </row>
    <row r="3763" spans="1:2">
      <c r="A3763" s="14">
        <v>39975</v>
      </c>
      <c r="B3763">
        <v>564.97400000000005</v>
      </c>
    </row>
    <row r="3764" spans="1:2">
      <c r="A3764" s="14">
        <v>39976</v>
      </c>
      <c r="B3764">
        <v>567.22500000000002</v>
      </c>
    </row>
    <row r="3765" spans="1:2">
      <c r="A3765" s="14">
        <v>39979</v>
      </c>
      <c r="B3765">
        <v>568.04899999999998</v>
      </c>
    </row>
    <row r="3766" spans="1:2">
      <c r="A3766" s="14">
        <v>39980</v>
      </c>
      <c r="B3766">
        <v>567.22400000000005</v>
      </c>
    </row>
    <row r="3767" spans="1:2">
      <c r="A3767" s="14">
        <v>39981</v>
      </c>
      <c r="B3767">
        <v>562.65800000000002</v>
      </c>
    </row>
    <row r="3768" spans="1:2">
      <c r="A3768" s="14">
        <v>39982</v>
      </c>
      <c r="B3768">
        <v>558.95399999999995</v>
      </c>
    </row>
    <row r="3769" spans="1:2">
      <c r="A3769" s="14">
        <v>39983</v>
      </c>
      <c r="B3769">
        <v>559.79899999999998</v>
      </c>
    </row>
    <row r="3770" spans="1:2">
      <c r="A3770" s="14">
        <v>39986</v>
      </c>
      <c r="B3770">
        <v>558.60900000000004</v>
      </c>
    </row>
    <row r="3771" spans="1:2">
      <c r="A3771" s="14">
        <v>39987</v>
      </c>
      <c r="B3771">
        <v>557.471</v>
      </c>
    </row>
    <row r="3772" spans="1:2">
      <c r="A3772" s="14">
        <v>39988</v>
      </c>
      <c r="B3772">
        <v>557.30399999999997</v>
      </c>
    </row>
    <row r="3773" spans="1:2">
      <c r="A3773" s="14">
        <v>39989</v>
      </c>
      <c r="B3773">
        <v>558.41899999999998</v>
      </c>
    </row>
    <row r="3774" spans="1:2">
      <c r="A3774" s="14">
        <v>39990</v>
      </c>
      <c r="B3774">
        <v>559.26400000000001</v>
      </c>
    </row>
    <row r="3775" spans="1:2">
      <c r="A3775" s="14">
        <v>39993</v>
      </c>
      <c r="B3775">
        <v>560.74199999999996</v>
      </c>
    </row>
    <row r="3776" spans="1:2">
      <c r="A3776" s="14">
        <v>39994</v>
      </c>
      <c r="B3776">
        <v>562.601</v>
      </c>
    </row>
    <row r="3777" spans="1:2">
      <c r="A3777" s="14">
        <v>39995</v>
      </c>
      <c r="B3777">
        <v>564.20000000000005</v>
      </c>
    </row>
    <row r="3778" spans="1:2">
      <c r="A3778" s="14">
        <v>39996</v>
      </c>
      <c r="B3778">
        <v>565.351</v>
      </c>
    </row>
    <row r="3779" spans="1:2">
      <c r="A3779" s="14">
        <v>39997</v>
      </c>
      <c r="B3779">
        <v>565.505</v>
      </c>
    </row>
    <row r="3780" spans="1:2">
      <c r="A3780" s="14">
        <v>40000</v>
      </c>
      <c r="B3780">
        <v>564.64</v>
      </c>
    </row>
    <row r="3781" spans="1:2">
      <c r="A3781" s="14">
        <v>40001</v>
      </c>
      <c r="B3781">
        <v>565.01800000000003</v>
      </c>
    </row>
    <row r="3782" spans="1:2">
      <c r="A3782" s="14">
        <v>40002</v>
      </c>
      <c r="B3782">
        <v>563.74400000000003</v>
      </c>
    </row>
    <row r="3783" spans="1:2">
      <c r="A3783" s="14">
        <v>40003</v>
      </c>
      <c r="B3783">
        <v>562.69899999999996</v>
      </c>
    </row>
    <row r="3784" spans="1:2">
      <c r="A3784" s="14">
        <v>40004</v>
      </c>
      <c r="B3784">
        <v>562.91899999999998</v>
      </c>
    </row>
    <row r="3785" spans="1:2">
      <c r="A3785" s="14">
        <v>40007</v>
      </c>
      <c r="B3785">
        <v>562.29600000000005</v>
      </c>
    </row>
    <row r="3786" spans="1:2">
      <c r="A3786" s="14">
        <v>40008</v>
      </c>
      <c r="B3786">
        <v>563.30399999999997</v>
      </c>
    </row>
    <row r="3787" spans="1:2">
      <c r="A3787" s="14">
        <v>40009</v>
      </c>
      <c r="B3787">
        <v>565.16200000000003</v>
      </c>
    </row>
    <row r="3788" spans="1:2">
      <c r="A3788" s="14">
        <v>40010</v>
      </c>
      <c r="B3788">
        <v>565.46</v>
      </c>
    </row>
    <row r="3789" spans="1:2">
      <c r="A3789" s="14">
        <v>40011</v>
      </c>
      <c r="B3789">
        <v>567.63300000000004</v>
      </c>
    </row>
    <row r="3790" spans="1:2">
      <c r="A3790" s="14">
        <v>40014</v>
      </c>
      <c r="B3790">
        <v>570.81399999999996</v>
      </c>
    </row>
    <row r="3791" spans="1:2">
      <c r="A3791" s="14">
        <v>40015</v>
      </c>
      <c r="B3791">
        <v>574.66999999999996</v>
      </c>
    </row>
    <row r="3792" spans="1:2">
      <c r="A3792" s="14">
        <v>40016</v>
      </c>
      <c r="B3792">
        <v>576.01199999999994</v>
      </c>
    </row>
    <row r="3793" spans="1:2">
      <c r="A3793" s="14">
        <v>40017</v>
      </c>
      <c r="B3793">
        <v>579.17600000000004</v>
      </c>
    </row>
    <row r="3794" spans="1:2">
      <c r="A3794" s="14">
        <v>40018</v>
      </c>
      <c r="B3794">
        <v>582.07500000000005</v>
      </c>
    </row>
    <row r="3795" spans="1:2">
      <c r="A3795" s="14">
        <v>40021</v>
      </c>
      <c r="B3795">
        <v>585.22299999999996</v>
      </c>
    </row>
    <row r="3796" spans="1:2">
      <c r="A3796" s="14">
        <v>40022</v>
      </c>
      <c r="B3796">
        <v>587.62199999999996</v>
      </c>
    </row>
    <row r="3797" spans="1:2">
      <c r="A3797" s="14">
        <v>40023</v>
      </c>
      <c r="B3797">
        <v>590.12199999999996</v>
      </c>
    </row>
    <row r="3798" spans="1:2">
      <c r="A3798" s="14">
        <v>40024</v>
      </c>
      <c r="B3798">
        <v>593.55999999999995</v>
      </c>
    </row>
    <row r="3799" spans="1:2">
      <c r="A3799" s="14">
        <v>40025</v>
      </c>
      <c r="B3799">
        <v>597.38699999999994</v>
      </c>
    </row>
    <row r="3800" spans="1:2">
      <c r="A3800" s="14">
        <v>40028</v>
      </c>
      <c r="B3800">
        <v>600.57399999999996</v>
      </c>
    </row>
    <row r="3801" spans="1:2">
      <c r="A3801" s="14">
        <v>40029</v>
      </c>
      <c r="B3801">
        <v>602.97699999999998</v>
      </c>
    </row>
    <row r="3802" spans="1:2">
      <c r="A3802" s="14">
        <v>40030</v>
      </c>
      <c r="B3802">
        <v>604.55200000000002</v>
      </c>
    </row>
    <row r="3803" spans="1:2">
      <c r="A3803" s="14">
        <v>40031</v>
      </c>
      <c r="B3803">
        <v>606.38699999999994</v>
      </c>
    </row>
    <row r="3804" spans="1:2">
      <c r="A3804" s="14">
        <v>40032</v>
      </c>
      <c r="B3804">
        <v>608.02</v>
      </c>
    </row>
    <row r="3805" spans="1:2">
      <c r="A3805" s="14">
        <v>40035</v>
      </c>
      <c r="B3805">
        <v>610.57600000000002</v>
      </c>
    </row>
    <row r="3806" spans="1:2">
      <c r="A3806" s="14">
        <v>40036</v>
      </c>
      <c r="B3806">
        <v>610.62</v>
      </c>
    </row>
    <row r="3807" spans="1:2">
      <c r="A3807" s="14">
        <v>40037</v>
      </c>
      <c r="B3807">
        <v>607.78899999999999</v>
      </c>
    </row>
    <row r="3808" spans="1:2">
      <c r="A3808" s="14">
        <v>40038</v>
      </c>
      <c r="B3808">
        <v>607.23599999999999</v>
      </c>
    </row>
    <row r="3809" spans="1:2">
      <c r="A3809" s="14">
        <v>40039</v>
      </c>
      <c r="B3809">
        <v>606.97</v>
      </c>
    </row>
    <row r="3810" spans="1:2">
      <c r="A3810" s="14">
        <v>40042</v>
      </c>
      <c r="B3810">
        <v>603.83100000000002</v>
      </c>
    </row>
    <row r="3811" spans="1:2">
      <c r="A3811" s="14">
        <v>40043</v>
      </c>
      <c r="B3811">
        <v>602.84500000000003</v>
      </c>
    </row>
    <row r="3812" spans="1:2">
      <c r="A3812" s="14">
        <v>40044</v>
      </c>
      <c r="B3812">
        <v>602.74300000000005</v>
      </c>
    </row>
    <row r="3813" spans="1:2">
      <c r="A3813" s="14">
        <v>40045</v>
      </c>
      <c r="B3813">
        <v>602.80100000000004</v>
      </c>
    </row>
    <row r="3814" spans="1:2">
      <c r="A3814" s="14">
        <v>40046</v>
      </c>
      <c r="B3814">
        <v>603.25699999999995</v>
      </c>
    </row>
    <row r="3815" spans="1:2">
      <c r="A3815" s="14">
        <v>40049</v>
      </c>
      <c r="B3815">
        <v>605.26</v>
      </c>
    </row>
    <row r="3816" spans="1:2">
      <c r="A3816" s="14">
        <v>40050</v>
      </c>
      <c r="B3816">
        <v>606.51599999999996</v>
      </c>
    </row>
    <row r="3817" spans="1:2">
      <c r="A3817" s="14">
        <v>40051</v>
      </c>
      <c r="B3817">
        <v>607.13599999999997</v>
      </c>
    </row>
    <row r="3818" spans="1:2">
      <c r="A3818" s="14">
        <v>40052</v>
      </c>
      <c r="B3818">
        <v>607.95399999999995</v>
      </c>
    </row>
    <row r="3819" spans="1:2">
      <c r="A3819" s="14">
        <v>40053</v>
      </c>
      <c r="B3819">
        <v>609.04999999999995</v>
      </c>
    </row>
    <row r="3820" spans="1:2">
      <c r="A3820" s="14">
        <v>40056</v>
      </c>
      <c r="B3820">
        <v>609.53700000000003</v>
      </c>
    </row>
    <row r="3821" spans="1:2">
      <c r="A3821" s="14">
        <v>40057</v>
      </c>
      <c r="B3821">
        <v>609.30499999999995</v>
      </c>
    </row>
    <row r="3822" spans="1:2">
      <c r="A3822" s="14">
        <v>40058</v>
      </c>
      <c r="B3822">
        <v>609.68299999999999</v>
      </c>
    </row>
    <row r="3823" spans="1:2">
      <c r="A3823" s="14">
        <v>40059</v>
      </c>
      <c r="B3823">
        <v>610.33799999999997</v>
      </c>
    </row>
    <row r="3824" spans="1:2">
      <c r="A3824" s="14">
        <v>40060</v>
      </c>
      <c r="B3824">
        <v>610.68299999999999</v>
      </c>
    </row>
    <row r="3825" spans="1:2">
      <c r="A3825" s="14">
        <v>40063</v>
      </c>
      <c r="B3825">
        <v>611.15200000000004</v>
      </c>
    </row>
    <row r="3826" spans="1:2">
      <c r="A3826" s="14">
        <v>40064</v>
      </c>
      <c r="B3826">
        <v>612.79399999999998</v>
      </c>
    </row>
    <row r="3827" spans="1:2">
      <c r="A3827" s="14">
        <v>40065</v>
      </c>
      <c r="B3827">
        <v>614.19399999999996</v>
      </c>
    </row>
    <row r="3828" spans="1:2">
      <c r="A3828" s="14">
        <v>40066</v>
      </c>
      <c r="B3828">
        <v>617.87400000000002</v>
      </c>
    </row>
    <row r="3829" spans="1:2">
      <c r="A3829" s="14">
        <v>40067</v>
      </c>
      <c r="B3829">
        <v>621.45299999999997</v>
      </c>
    </row>
    <row r="3830" spans="1:2">
      <c r="A3830" s="14">
        <v>40070</v>
      </c>
      <c r="B3830">
        <v>625.38300000000004</v>
      </c>
    </row>
    <row r="3831" spans="1:2">
      <c r="A3831" s="14">
        <v>40071</v>
      </c>
      <c r="B3831">
        <v>630.40599999999995</v>
      </c>
    </row>
    <row r="3832" spans="1:2">
      <c r="A3832" s="14">
        <v>40072</v>
      </c>
      <c r="B3832">
        <v>635.721</v>
      </c>
    </row>
    <row r="3833" spans="1:2">
      <c r="A3833" s="14">
        <v>40073</v>
      </c>
      <c r="B3833">
        <v>637.45000000000005</v>
      </c>
    </row>
    <row r="3834" spans="1:2">
      <c r="A3834" s="14">
        <v>40074</v>
      </c>
      <c r="B3834">
        <v>638.33900000000006</v>
      </c>
    </row>
    <row r="3835" spans="1:2">
      <c r="A3835" s="14">
        <v>40077</v>
      </c>
      <c r="B3835">
        <v>638.74900000000002</v>
      </c>
    </row>
    <row r="3836" spans="1:2">
      <c r="A3836" s="14">
        <v>40078</v>
      </c>
      <c r="B3836">
        <v>641.41700000000003</v>
      </c>
    </row>
    <row r="3837" spans="1:2">
      <c r="A3837" s="14">
        <v>40079</v>
      </c>
      <c r="B3837">
        <v>644.101</v>
      </c>
    </row>
    <row r="3838" spans="1:2">
      <c r="A3838" s="14">
        <v>40080</v>
      </c>
      <c r="B3838">
        <v>645.53800000000001</v>
      </c>
    </row>
    <row r="3839" spans="1:2">
      <c r="A3839" s="14">
        <v>40081</v>
      </c>
      <c r="B3839">
        <v>645.68700000000001</v>
      </c>
    </row>
    <row r="3840" spans="1:2">
      <c r="A3840" s="14">
        <v>40084</v>
      </c>
      <c r="B3840">
        <v>646.05399999999997</v>
      </c>
    </row>
    <row r="3841" spans="1:2">
      <c r="A3841" s="14">
        <v>40085</v>
      </c>
      <c r="B3841">
        <v>646.529</v>
      </c>
    </row>
    <row r="3842" spans="1:2">
      <c r="A3842" s="14">
        <v>40086</v>
      </c>
      <c r="B3842">
        <v>645.96299999999997</v>
      </c>
    </row>
    <row r="3843" spans="1:2">
      <c r="A3843" s="14">
        <v>40087</v>
      </c>
      <c r="B3843">
        <v>644.58600000000001</v>
      </c>
    </row>
    <row r="3844" spans="1:2">
      <c r="A3844" s="14">
        <v>40088</v>
      </c>
      <c r="B3844">
        <v>642.33900000000006</v>
      </c>
    </row>
    <row r="3845" spans="1:2">
      <c r="A3845" s="14">
        <v>40091</v>
      </c>
      <c r="B3845">
        <v>643.75699999999995</v>
      </c>
    </row>
    <row r="3846" spans="1:2">
      <c r="A3846" s="14">
        <v>40092</v>
      </c>
      <c r="B3846">
        <v>645.74699999999996</v>
      </c>
    </row>
    <row r="3847" spans="1:2">
      <c r="A3847" s="14">
        <v>40093</v>
      </c>
      <c r="B3847">
        <v>646.22900000000004</v>
      </c>
    </row>
    <row r="3848" spans="1:2">
      <c r="A3848" s="14">
        <v>40094</v>
      </c>
      <c r="B3848">
        <v>647.69500000000005</v>
      </c>
    </row>
    <row r="3849" spans="1:2">
      <c r="A3849" s="14">
        <v>40095</v>
      </c>
      <c r="B3849">
        <v>648.06799999999998</v>
      </c>
    </row>
    <row r="3850" spans="1:2">
      <c r="A3850" s="14">
        <v>40098</v>
      </c>
      <c r="B3850">
        <v>648.53800000000001</v>
      </c>
    </row>
    <row r="3851" spans="1:2">
      <c r="A3851" s="14">
        <v>40099</v>
      </c>
      <c r="B3851">
        <v>649.529</v>
      </c>
    </row>
    <row r="3852" spans="1:2">
      <c r="A3852" s="14">
        <v>40100</v>
      </c>
      <c r="B3852">
        <v>651.36199999999997</v>
      </c>
    </row>
    <row r="3853" spans="1:2">
      <c r="A3853" s="14">
        <v>40101</v>
      </c>
      <c r="B3853">
        <v>652.28599999999994</v>
      </c>
    </row>
    <row r="3854" spans="1:2">
      <c r="A3854" s="14">
        <v>40102</v>
      </c>
      <c r="B3854">
        <v>653.30499999999995</v>
      </c>
    </row>
    <row r="3855" spans="1:2">
      <c r="A3855" s="14">
        <v>40105</v>
      </c>
      <c r="B3855">
        <v>654.66499999999996</v>
      </c>
    </row>
    <row r="3856" spans="1:2">
      <c r="A3856" s="14">
        <v>40106</v>
      </c>
      <c r="B3856">
        <v>656.572</v>
      </c>
    </row>
    <row r="3857" spans="1:2">
      <c r="A3857" s="14">
        <v>40107</v>
      </c>
      <c r="B3857">
        <v>657.01099999999997</v>
      </c>
    </row>
    <row r="3858" spans="1:2">
      <c r="A3858" s="14">
        <v>40108</v>
      </c>
      <c r="B3858">
        <v>657.87699999999995</v>
      </c>
    </row>
    <row r="3859" spans="1:2">
      <c r="A3859" s="14">
        <v>40109</v>
      </c>
      <c r="B3859">
        <v>658.40300000000002</v>
      </c>
    </row>
    <row r="3860" spans="1:2">
      <c r="A3860" s="14">
        <v>40112</v>
      </c>
      <c r="B3860">
        <v>659.34500000000003</v>
      </c>
    </row>
    <row r="3861" spans="1:2">
      <c r="A3861" s="14">
        <v>40113</v>
      </c>
      <c r="B3861">
        <v>659.53599999999994</v>
      </c>
    </row>
    <row r="3862" spans="1:2">
      <c r="A3862" s="14">
        <v>40114</v>
      </c>
      <c r="B3862">
        <v>657.78899999999999</v>
      </c>
    </row>
    <row r="3863" spans="1:2">
      <c r="A3863" s="14">
        <v>40115</v>
      </c>
      <c r="B3863">
        <v>656.63300000000004</v>
      </c>
    </row>
    <row r="3864" spans="1:2">
      <c r="A3864" s="14">
        <v>40116</v>
      </c>
      <c r="B3864">
        <v>657.48299999999995</v>
      </c>
    </row>
    <row r="3865" spans="1:2">
      <c r="A3865" s="14">
        <v>40117</v>
      </c>
      <c r="B3865">
        <v>657.50199999999995</v>
      </c>
    </row>
    <row r="3866" spans="1:2">
      <c r="A3866" s="14">
        <v>40119</v>
      </c>
      <c r="B3866">
        <v>656.84100000000001</v>
      </c>
    </row>
    <row r="3867" spans="1:2">
      <c r="A3867" s="14">
        <v>40120</v>
      </c>
      <c r="B3867">
        <v>655.79300000000001</v>
      </c>
    </row>
    <row r="3868" spans="1:2">
      <c r="A3868" s="14">
        <v>40121</v>
      </c>
      <c r="B3868">
        <v>656.20899999999995</v>
      </c>
    </row>
    <row r="3869" spans="1:2">
      <c r="A3869" s="14">
        <v>40122</v>
      </c>
      <c r="B3869">
        <v>657.05700000000002</v>
      </c>
    </row>
    <row r="3870" spans="1:2">
      <c r="A3870" s="14">
        <v>40123</v>
      </c>
      <c r="B3870">
        <v>657.31899999999996</v>
      </c>
    </row>
    <row r="3871" spans="1:2">
      <c r="A3871" s="14">
        <v>40126</v>
      </c>
      <c r="B3871">
        <v>658.69200000000001</v>
      </c>
    </row>
    <row r="3872" spans="1:2">
      <c r="A3872" s="14">
        <v>40127</v>
      </c>
      <c r="B3872">
        <v>659.93499999999995</v>
      </c>
    </row>
    <row r="3873" spans="1:2">
      <c r="A3873" s="14">
        <v>40128</v>
      </c>
      <c r="B3873">
        <v>660.09100000000001</v>
      </c>
    </row>
    <row r="3874" spans="1:2">
      <c r="A3874" s="14">
        <v>40129</v>
      </c>
      <c r="B3874">
        <v>660.85900000000004</v>
      </c>
    </row>
    <row r="3875" spans="1:2">
      <c r="A3875" s="14">
        <v>40130</v>
      </c>
      <c r="B3875">
        <v>661.40200000000004</v>
      </c>
    </row>
    <row r="3876" spans="1:2">
      <c r="A3876" s="14">
        <v>40133</v>
      </c>
      <c r="B3876">
        <v>662.67600000000004</v>
      </c>
    </row>
    <row r="3877" spans="1:2">
      <c r="A3877" s="14">
        <v>40134</v>
      </c>
      <c r="B3877">
        <v>662.96299999999997</v>
      </c>
    </row>
    <row r="3878" spans="1:2">
      <c r="A3878" s="14">
        <v>40135</v>
      </c>
      <c r="B3878">
        <v>663.10400000000004</v>
      </c>
    </row>
    <row r="3879" spans="1:2">
      <c r="A3879" s="14">
        <v>40136</v>
      </c>
      <c r="B3879">
        <v>662.96199999999999</v>
      </c>
    </row>
    <row r="3880" spans="1:2">
      <c r="A3880" s="14">
        <v>40137</v>
      </c>
      <c r="B3880">
        <v>662.93</v>
      </c>
    </row>
    <row r="3881" spans="1:2">
      <c r="A3881" s="14">
        <v>40140</v>
      </c>
      <c r="B3881">
        <v>663.89300000000003</v>
      </c>
    </row>
    <row r="3882" spans="1:2">
      <c r="A3882" s="14">
        <v>40141</v>
      </c>
      <c r="B3882">
        <v>664.51</v>
      </c>
    </row>
    <row r="3883" spans="1:2">
      <c r="A3883" s="14">
        <v>40142</v>
      </c>
      <c r="B3883">
        <v>664.94899999999996</v>
      </c>
    </row>
    <row r="3884" spans="1:2">
      <c r="A3884" s="14">
        <v>40143</v>
      </c>
      <c r="B3884">
        <v>665.10500000000002</v>
      </c>
    </row>
    <row r="3885" spans="1:2">
      <c r="A3885" s="14">
        <v>40144</v>
      </c>
      <c r="B3885">
        <v>665.12699999999995</v>
      </c>
    </row>
    <row r="3886" spans="1:2">
      <c r="A3886" s="14">
        <v>40147</v>
      </c>
      <c r="B3886">
        <v>664.16399999999999</v>
      </c>
    </row>
    <row r="3887" spans="1:2">
      <c r="A3887" s="14">
        <v>40148</v>
      </c>
      <c r="B3887">
        <v>664.64300000000003</v>
      </c>
    </row>
    <row r="3888" spans="1:2">
      <c r="A3888" s="14">
        <v>40149</v>
      </c>
      <c r="B3888">
        <v>665.65</v>
      </c>
    </row>
    <row r="3889" spans="1:2">
      <c r="A3889" s="14">
        <v>40150</v>
      </c>
      <c r="B3889">
        <v>666.91099999999994</v>
      </c>
    </row>
    <row r="3890" spans="1:2">
      <c r="A3890" s="14">
        <v>40151</v>
      </c>
      <c r="B3890">
        <v>668.23900000000003</v>
      </c>
    </row>
    <row r="3891" spans="1:2">
      <c r="A3891" s="14">
        <v>40154</v>
      </c>
      <c r="B3891">
        <v>669.73</v>
      </c>
    </row>
    <row r="3892" spans="1:2">
      <c r="A3892" s="14">
        <v>40155</v>
      </c>
      <c r="B3892">
        <v>670.62099999999998</v>
      </c>
    </row>
    <row r="3893" spans="1:2">
      <c r="A3893" s="14">
        <v>40156</v>
      </c>
      <c r="B3893">
        <v>671.58500000000004</v>
      </c>
    </row>
    <row r="3894" spans="1:2">
      <c r="A3894" s="14">
        <v>40157</v>
      </c>
      <c r="B3894">
        <v>672.44</v>
      </c>
    </row>
    <row r="3895" spans="1:2">
      <c r="A3895" s="14">
        <v>40158</v>
      </c>
      <c r="B3895">
        <v>673.40499999999997</v>
      </c>
    </row>
    <row r="3896" spans="1:2">
      <c r="A3896" s="14">
        <v>40161</v>
      </c>
      <c r="B3896">
        <v>675.48400000000004</v>
      </c>
    </row>
    <row r="3897" spans="1:2">
      <c r="A3897" s="14">
        <v>40162</v>
      </c>
      <c r="B3897">
        <v>677.05700000000002</v>
      </c>
    </row>
    <row r="3898" spans="1:2">
      <c r="A3898" s="14">
        <v>40163</v>
      </c>
      <c r="B3898">
        <v>678.63900000000001</v>
      </c>
    </row>
    <row r="3899" spans="1:2">
      <c r="A3899" s="14">
        <v>40164</v>
      </c>
      <c r="B3899">
        <v>679.73699999999997</v>
      </c>
    </row>
    <row r="3900" spans="1:2">
      <c r="A3900" s="14">
        <v>40165</v>
      </c>
      <c r="B3900">
        <v>680.09199999999998</v>
      </c>
    </row>
    <row r="3901" spans="1:2">
      <c r="A3901" s="14">
        <v>40168</v>
      </c>
      <c r="B3901">
        <v>680.43</v>
      </c>
    </row>
    <row r="3902" spans="1:2">
      <c r="A3902" s="14">
        <v>40169</v>
      </c>
      <c r="B3902">
        <v>681.32399999999996</v>
      </c>
    </row>
    <row r="3903" spans="1:2">
      <c r="A3903" s="14">
        <v>40170</v>
      </c>
      <c r="B3903">
        <v>682.10900000000004</v>
      </c>
    </row>
    <row r="3904" spans="1:2">
      <c r="A3904" s="14">
        <v>40171</v>
      </c>
      <c r="B3904">
        <v>682.15200000000004</v>
      </c>
    </row>
    <row r="3905" spans="1:2">
      <c r="A3905" s="14">
        <v>40175</v>
      </c>
      <c r="B3905">
        <v>682.92700000000002</v>
      </c>
    </row>
    <row r="3906" spans="1:2">
      <c r="A3906" s="14">
        <v>40176</v>
      </c>
      <c r="B3906">
        <v>683.72500000000002</v>
      </c>
    </row>
    <row r="3907" spans="1:2">
      <c r="A3907" s="14">
        <v>40177</v>
      </c>
      <c r="B3907">
        <v>684.34199999999998</v>
      </c>
    </row>
    <row r="3908" spans="1:2">
      <c r="A3908" s="14">
        <v>40178</v>
      </c>
      <c r="B3908">
        <v>684.98299999999995</v>
      </c>
    </row>
    <row r="3909" spans="1:2">
      <c r="A3909" s="14">
        <v>40182</v>
      </c>
      <c r="B3909">
        <v>687.56200000000001</v>
      </c>
    </row>
    <row r="3910" spans="1:2">
      <c r="A3910" s="14">
        <v>40183</v>
      </c>
      <c r="B3910">
        <v>690.89200000000005</v>
      </c>
    </row>
    <row r="3911" spans="1:2">
      <c r="A3911" s="14">
        <v>40184</v>
      </c>
      <c r="B3911">
        <v>694.03200000000004</v>
      </c>
    </row>
    <row r="3912" spans="1:2">
      <c r="A3912" s="14">
        <v>40185</v>
      </c>
      <c r="B3912">
        <v>697.43700000000001</v>
      </c>
    </row>
    <row r="3913" spans="1:2">
      <c r="A3913" s="14">
        <v>40186</v>
      </c>
      <c r="B3913">
        <v>698.79</v>
      </c>
    </row>
    <row r="3914" spans="1:2">
      <c r="A3914" s="14">
        <v>40189</v>
      </c>
      <c r="B3914">
        <v>699.96199999999999</v>
      </c>
    </row>
    <row r="3915" spans="1:2">
      <c r="A3915" s="14">
        <v>40190</v>
      </c>
      <c r="B3915">
        <v>700.34900000000005</v>
      </c>
    </row>
    <row r="3916" spans="1:2">
      <c r="A3916" s="14">
        <v>40191</v>
      </c>
      <c r="B3916">
        <v>700.24199999999996</v>
      </c>
    </row>
    <row r="3917" spans="1:2">
      <c r="A3917" s="14">
        <v>40192</v>
      </c>
      <c r="B3917">
        <v>700.68499999999995</v>
      </c>
    </row>
    <row r="3918" spans="1:2">
      <c r="A3918" s="14">
        <v>40193</v>
      </c>
      <c r="B3918">
        <v>700.60500000000002</v>
      </c>
    </row>
    <row r="3919" spans="1:2">
      <c r="A3919" s="14">
        <v>40196</v>
      </c>
      <c r="B3919">
        <v>701.08600000000001</v>
      </c>
    </row>
    <row r="3920" spans="1:2">
      <c r="A3920" s="14">
        <v>40197</v>
      </c>
      <c r="B3920">
        <v>700.16499999999996</v>
      </c>
    </row>
    <row r="3921" spans="1:2">
      <c r="A3921" s="14">
        <v>40198</v>
      </c>
      <c r="B3921">
        <v>699.928</v>
      </c>
    </row>
    <row r="3922" spans="1:2">
      <c r="A3922" s="14">
        <v>40199</v>
      </c>
      <c r="B3922">
        <v>699.32600000000002</v>
      </c>
    </row>
    <row r="3923" spans="1:2">
      <c r="A3923" s="14">
        <v>40200</v>
      </c>
      <c r="B3923">
        <v>696.73400000000004</v>
      </c>
    </row>
    <row r="3924" spans="1:2">
      <c r="A3924" s="14">
        <v>40203</v>
      </c>
      <c r="B3924">
        <v>694.91399999999999</v>
      </c>
    </row>
    <row r="3925" spans="1:2">
      <c r="A3925" s="14">
        <v>40204</v>
      </c>
      <c r="B3925">
        <v>694.60500000000002</v>
      </c>
    </row>
    <row r="3926" spans="1:2">
      <c r="A3926" s="14">
        <v>40205</v>
      </c>
      <c r="B3926">
        <v>694.77</v>
      </c>
    </row>
    <row r="3927" spans="1:2">
      <c r="A3927" s="14">
        <v>40206</v>
      </c>
      <c r="B3927">
        <v>694.91800000000001</v>
      </c>
    </row>
    <row r="3928" spans="1:2">
      <c r="A3928" s="14">
        <v>40207</v>
      </c>
      <c r="B3928">
        <v>695.20399999999995</v>
      </c>
    </row>
    <row r="3929" spans="1:2">
      <c r="A3929" s="14">
        <v>40209</v>
      </c>
      <c r="B3929">
        <v>695.36400000000003</v>
      </c>
    </row>
    <row r="3930" spans="1:2">
      <c r="A3930" s="14">
        <v>40210</v>
      </c>
      <c r="B3930">
        <v>694.60299999999995</v>
      </c>
    </row>
    <row r="3931" spans="1:2">
      <c r="A3931" s="14">
        <v>40211</v>
      </c>
      <c r="B3931">
        <v>695.149</v>
      </c>
    </row>
    <row r="3932" spans="1:2">
      <c r="A3932" s="14">
        <v>40212</v>
      </c>
      <c r="B3932">
        <v>695.94200000000001</v>
      </c>
    </row>
    <row r="3933" spans="1:2">
      <c r="A3933" s="14">
        <v>40213</v>
      </c>
      <c r="B3933">
        <v>694.88</v>
      </c>
    </row>
    <row r="3934" spans="1:2">
      <c r="A3934" s="14">
        <v>40214</v>
      </c>
      <c r="B3934">
        <v>691.08799999999997</v>
      </c>
    </row>
    <row r="3935" spans="1:2">
      <c r="A3935" s="14">
        <v>40217</v>
      </c>
      <c r="B3935">
        <v>689.18499999999995</v>
      </c>
    </row>
    <row r="3936" spans="1:2">
      <c r="A3936" s="14">
        <v>40218</v>
      </c>
      <c r="B3936">
        <v>687.298</v>
      </c>
    </row>
    <row r="3937" spans="1:2">
      <c r="A3937" s="14">
        <v>40219</v>
      </c>
      <c r="B3937">
        <v>684.37400000000002</v>
      </c>
    </row>
    <row r="3938" spans="1:2">
      <c r="A3938" s="14">
        <v>40220</v>
      </c>
      <c r="B3938">
        <v>682.875</v>
      </c>
    </row>
    <row r="3939" spans="1:2">
      <c r="A3939" s="14">
        <v>40221</v>
      </c>
      <c r="B3939">
        <v>682.53899999999999</v>
      </c>
    </row>
    <row r="3940" spans="1:2">
      <c r="A3940" s="14">
        <v>40224</v>
      </c>
      <c r="B3940">
        <v>683.02300000000002</v>
      </c>
    </row>
    <row r="3941" spans="1:2">
      <c r="A3941" s="14">
        <v>40225</v>
      </c>
      <c r="B3941">
        <v>683.73400000000004</v>
      </c>
    </row>
    <row r="3942" spans="1:2">
      <c r="A3942" s="14">
        <v>40226</v>
      </c>
      <c r="B3942">
        <v>687.55700000000002</v>
      </c>
    </row>
    <row r="3943" spans="1:2">
      <c r="A3943" s="14">
        <v>40227</v>
      </c>
      <c r="B3943">
        <v>690.28200000000004</v>
      </c>
    </row>
    <row r="3944" spans="1:2">
      <c r="A3944" s="14">
        <v>40228</v>
      </c>
      <c r="B3944">
        <v>692.77200000000005</v>
      </c>
    </row>
    <row r="3945" spans="1:2">
      <c r="A3945" s="14">
        <v>40231</v>
      </c>
      <c r="B3945">
        <v>694.95299999999997</v>
      </c>
    </row>
    <row r="3946" spans="1:2">
      <c r="A3946" s="14">
        <v>40232</v>
      </c>
      <c r="B3946">
        <v>694.79100000000005</v>
      </c>
    </row>
    <row r="3947" spans="1:2">
      <c r="A3947" s="14">
        <v>40233</v>
      </c>
      <c r="B3947">
        <v>695.06100000000004</v>
      </c>
    </row>
    <row r="3948" spans="1:2">
      <c r="A3948" s="14">
        <v>40234</v>
      </c>
      <c r="B3948">
        <v>694.90499999999997</v>
      </c>
    </row>
    <row r="3949" spans="1:2">
      <c r="A3949" s="14">
        <v>40235</v>
      </c>
      <c r="B3949">
        <v>695.80600000000004</v>
      </c>
    </row>
    <row r="3950" spans="1:2">
      <c r="A3950" s="14">
        <v>40237</v>
      </c>
      <c r="B3950">
        <v>696.44100000000003</v>
      </c>
    </row>
    <row r="3951" spans="1:2">
      <c r="A3951" s="14">
        <v>40238</v>
      </c>
      <c r="B3951">
        <v>697.67899999999997</v>
      </c>
    </row>
    <row r="3952" spans="1:2">
      <c r="A3952" s="14">
        <v>40239</v>
      </c>
      <c r="B3952">
        <v>700.09</v>
      </c>
    </row>
    <row r="3953" spans="1:2">
      <c r="A3953" s="14">
        <v>40240</v>
      </c>
      <c r="B3953">
        <v>701.33199999999999</v>
      </c>
    </row>
    <row r="3954" spans="1:2">
      <c r="A3954" s="14">
        <v>40241</v>
      </c>
      <c r="B3954">
        <v>702.50099999999998</v>
      </c>
    </row>
    <row r="3955" spans="1:2">
      <c r="A3955" s="14">
        <v>40242</v>
      </c>
      <c r="B3955">
        <v>704.24099999999999</v>
      </c>
    </row>
    <row r="3956" spans="1:2">
      <c r="A3956" s="14">
        <v>40245</v>
      </c>
      <c r="B3956">
        <v>706.83799999999997</v>
      </c>
    </row>
    <row r="3957" spans="1:2">
      <c r="A3957" s="14">
        <v>40246</v>
      </c>
      <c r="B3957">
        <v>708.46500000000003</v>
      </c>
    </row>
    <row r="3958" spans="1:2">
      <c r="A3958" s="14">
        <v>40247</v>
      </c>
      <c r="B3958">
        <v>710.08500000000004</v>
      </c>
    </row>
    <row r="3959" spans="1:2">
      <c r="A3959" s="14">
        <v>40248</v>
      </c>
      <c r="B3959">
        <v>709.87699999999995</v>
      </c>
    </row>
    <row r="3960" spans="1:2">
      <c r="A3960" s="14">
        <v>40249</v>
      </c>
      <c r="B3960">
        <v>710.84299999999996</v>
      </c>
    </row>
    <row r="3961" spans="1:2">
      <c r="A3961" s="14">
        <v>40252</v>
      </c>
      <c r="B3961">
        <v>711.01900000000001</v>
      </c>
    </row>
    <row r="3962" spans="1:2">
      <c r="A3962" s="14">
        <v>40253</v>
      </c>
      <c r="B3962">
        <v>711.39700000000005</v>
      </c>
    </row>
    <row r="3963" spans="1:2">
      <c r="A3963" s="14">
        <v>40254</v>
      </c>
      <c r="B3963">
        <v>712.72900000000004</v>
      </c>
    </row>
    <row r="3964" spans="1:2">
      <c r="A3964" s="14">
        <v>40255</v>
      </c>
      <c r="B3964">
        <v>713.90200000000004</v>
      </c>
    </row>
    <row r="3965" spans="1:2">
      <c r="A3965" s="14">
        <v>40256</v>
      </c>
      <c r="B3965">
        <v>714.35</v>
      </c>
    </row>
    <row r="3966" spans="1:2">
      <c r="A3966" s="14">
        <v>40259</v>
      </c>
      <c r="B3966">
        <v>714.30100000000004</v>
      </c>
    </row>
    <row r="3967" spans="1:2">
      <c r="A3967" s="14">
        <v>40260</v>
      </c>
      <c r="B3967">
        <v>714.87300000000005</v>
      </c>
    </row>
    <row r="3968" spans="1:2">
      <c r="A3968" s="14">
        <v>40261</v>
      </c>
      <c r="B3968">
        <v>715.05700000000002</v>
      </c>
    </row>
    <row r="3969" spans="1:2">
      <c r="A3969" s="14">
        <v>40262</v>
      </c>
      <c r="B3969">
        <v>715.68100000000004</v>
      </c>
    </row>
    <row r="3970" spans="1:2">
      <c r="A3970" s="14">
        <v>40263</v>
      </c>
      <c r="B3970">
        <v>716.73800000000006</v>
      </c>
    </row>
    <row r="3971" spans="1:2">
      <c r="A3971" s="14">
        <v>40266</v>
      </c>
      <c r="B3971">
        <v>717.774</v>
      </c>
    </row>
    <row r="3972" spans="1:2">
      <c r="A3972" s="14">
        <v>40267</v>
      </c>
      <c r="B3972">
        <v>718.101</v>
      </c>
    </row>
    <row r="3973" spans="1:2">
      <c r="A3973" s="14">
        <v>40268</v>
      </c>
      <c r="B3973">
        <v>718.00099999999998</v>
      </c>
    </row>
    <row r="3974" spans="1:2">
      <c r="A3974" s="14">
        <v>40269</v>
      </c>
      <c r="B3974">
        <v>718.00400000000002</v>
      </c>
    </row>
    <row r="3975" spans="1:2">
      <c r="A3975" s="14">
        <v>40273</v>
      </c>
      <c r="B3975">
        <v>719.13800000000003</v>
      </c>
    </row>
    <row r="3976" spans="1:2">
      <c r="A3976" s="14">
        <v>40274</v>
      </c>
      <c r="B3976">
        <v>720.03200000000004</v>
      </c>
    </row>
    <row r="3977" spans="1:2">
      <c r="A3977" s="14">
        <v>40275</v>
      </c>
      <c r="B3977">
        <v>721.31500000000005</v>
      </c>
    </row>
    <row r="3978" spans="1:2">
      <c r="A3978" s="14">
        <v>40276</v>
      </c>
      <c r="B3978">
        <v>721.16700000000003</v>
      </c>
    </row>
    <row r="3979" spans="1:2">
      <c r="A3979" s="14">
        <v>40277</v>
      </c>
      <c r="B3979">
        <v>722.21299999999997</v>
      </c>
    </row>
    <row r="3980" spans="1:2">
      <c r="A3980" s="14">
        <v>40280</v>
      </c>
      <c r="B3980">
        <v>724.077</v>
      </c>
    </row>
    <row r="3981" spans="1:2">
      <c r="A3981" s="14">
        <v>40281</v>
      </c>
      <c r="B3981">
        <v>725.3</v>
      </c>
    </row>
    <row r="3982" spans="1:2">
      <c r="A3982" s="14">
        <v>40282</v>
      </c>
      <c r="B3982">
        <v>726.697</v>
      </c>
    </row>
    <row r="3983" spans="1:2">
      <c r="A3983" s="14">
        <v>40283</v>
      </c>
      <c r="B3983">
        <v>728.93</v>
      </c>
    </row>
    <row r="3984" spans="1:2">
      <c r="A3984" s="14">
        <v>40284</v>
      </c>
      <c r="B3984">
        <v>729.98</v>
      </c>
    </row>
    <row r="3985" spans="1:2">
      <c r="A3985" s="14">
        <v>40287</v>
      </c>
      <c r="B3985">
        <v>729.03200000000004</v>
      </c>
    </row>
    <row r="3986" spans="1:2">
      <c r="A3986" s="14">
        <v>40288</v>
      </c>
      <c r="B3986">
        <v>730.15700000000004</v>
      </c>
    </row>
    <row r="3987" spans="1:2">
      <c r="A3987" s="14">
        <v>40289</v>
      </c>
      <c r="B3987">
        <v>731.42200000000003</v>
      </c>
    </row>
    <row r="3988" spans="1:2">
      <c r="A3988" s="14">
        <v>40290</v>
      </c>
      <c r="B3988">
        <v>731.69600000000003</v>
      </c>
    </row>
    <row r="3989" spans="1:2">
      <c r="A3989" s="14">
        <v>40291</v>
      </c>
      <c r="B3989">
        <v>732.18299999999999</v>
      </c>
    </row>
    <row r="3990" spans="1:2">
      <c r="A3990" s="14">
        <v>40294</v>
      </c>
      <c r="B3990">
        <v>733.7</v>
      </c>
    </row>
    <row r="3991" spans="1:2">
      <c r="A3991" s="14">
        <v>40295</v>
      </c>
      <c r="B3991">
        <v>734.16800000000001</v>
      </c>
    </row>
    <row r="3992" spans="1:2">
      <c r="A3992" s="14">
        <v>40296</v>
      </c>
      <c r="B3992">
        <v>732.92200000000003</v>
      </c>
    </row>
    <row r="3993" spans="1:2">
      <c r="A3993" s="14">
        <v>40297</v>
      </c>
      <c r="B3993">
        <v>733.63800000000003</v>
      </c>
    </row>
    <row r="3994" spans="1:2">
      <c r="A3994" s="14">
        <v>40298</v>
      </c>
      <c r="B3994">
        <v>734.077</v>
      </c>
    </row>
    <row r="3995" spans="1:2">
      <c r="A3995" s="14">
        <v>40301</v>
      </c>
      <c r="B3995">
        <v>734.053</v>
      </c>
    </row>
    <row r="3996" spans="1:2">
      <c r="A3996" s="14">
        <v>40302</v>
      </c>
      <c r="B3996">
        <v>733.31600000000003</v>
      </c>
    </row>
    <row r="3997" spans="1:2">
      <c r="A3997" s="14">
        <v>40303</v>
      </c>
      <c r="B3997">
        <v>729.31399999999996</v>
      </c>
    </row>
    <row r="3998" spans="1:2">
      <c r="A3998" s="14">
        <v>40304</v>
      </c>
      <c r="B3998">
        <v>722.99</v>
      </c>
    </row>
    <row r="3999" spans="1:2">
      <c r="A3999" s="14">
        <v>40305</v>
      </c>
      <c r="B3999">
        <v>715.78399999999999</v>
      </c>
    </row>
    <row r="4000" spans="1:2">
      <c r="A4000" s="14">
        <v>40308</v>
      </c>
      <c r="B4000">
        <v>720.28300000000002</v>
      </c>
    </row>
    <row r="4001" spans="1:2">
      <c r="A4001" s="14">
        <v>40309</v>
      </c>
      <c r="B4001">
        <v>718.24</v>
      </c>
    </row>
    <row r="4002" spans="1:2">
      <c r="A4002" s="14">
        <v>40310</v>
      </c>
      <c r="B4002">
        <v>721.90899999999999</v>
      </c>
    </row>
    <row r="4003" spans="1:2">
      <c r="A4003" s="14">
        <v>40311</v>
      </c>
      <c r="B4003">
        <v>723.47</v>
      </c>
    </row>
    <row r="4004" spans="1:2">
      <c r="A4004" s="14">
        <v>40312</v>
      </c>
      <c r="B4004">
        <v>720.74199999999996</v>
      </c>
    </row>
    <row r="4005" spans="1:2">
      <c r="A4005" s="14">
        <v>40315</v>
      </c>
      <c r="B4005">
        <v>719.40499999999997</v>
      </c>
    </row>
    <row r="4006" spans="1:2">
      <c r="A4006" s="14">
        <v>40316</v>
      </c>
      <c r="B4006">
        <v>719.17899999999997</v>
      </c>
    </row>
    <row r="4007" spans="1:2">
      <c r="A4007" s="14">
        <v>40317</v>
      </c>
      <c r="B4007">
        <v>715.19500000000005</v>
      </c>
    </row>
    <row r="4008" spans="1:2">
      <c r="A4008" s="14">
        <v>40318</v>
      </c>
      <c r="B4008">
        <v>708.29399999999998</v>
      </c>
    </row>
    <row r="4009" spans="1:2">
      <c r="A4009" s="14">
        <v>40319</v>
      </c>
      <c r="B4009">
        <v>706.31799999999998</v>
      </c>
    </row>
    <row r="4010" spans="1:2">
      <c r="A4010" s="14">
        <v>40322</v>
      </c>
      <c r="B4010">
        <v>707.37400000000002</v>
      </c>
    </row>
    <row r="4011" spans="1:2">
      <c r="A4011" s="14">
        <v>40323</v>
      </c>
      <c r="B4011">
        <v>700.62900000000002</v>
      </c>
    </row>
    <row r="4012" spans="1:2">
      <c r="A4012" s="14">
        <v>40324</v>
      </c>
      <c r="B4012">
        <v>703.8</v>
      </c>
    </row>
    <row r="4013" spans="1:2">
      <c r="A4013" s="14">
        <v>40325</v>
      </c>
      <c r="B4013">
        <v>705.995</v>
      </c>
    </row>
    <row r="4014" spans="1:2">
      <c r="A4014" s="14">
        <v>40326</v>
      </c>
      <c r="B4014">
        <v>707.904</v>
      </c>
    </row>
    <row r="4015" spans="1:2">
      <c r="A4015" s="14">
        <v>40329</v>
      </c>
      <c r="B4015">
        <v>708.23299999999995</v>
      </c>
    </row>
    <row r="4016" spans="1:2">
      <c r="A4016" s="14">
        <v>40330</v>
      </c>
      <c r="B4016">
        <v>706.94600000000003</v>
      </c>
    </row>
    <row r="4017" spans="1:2">
      <c r="A4017" s="14">
        <v>40331</v>
      </c>
      <c r="B4017">
        <v>706.08900000000006</v>
      </c>
    </row>
    <row r="4018" spans="1:2">
      <c r="A4018" s="14">
        <v>40332</v>
      </c>
      <c r="B4018">
        <v>708.45699999999999</v>
      </c>
    </row>
    <row r="4019" spans="1:2">
      <c r="A4019" s="14">
        <v>40333</v>
      </c>
      <c r="B4019">
        <v>707.54700000000003</v>
      </c>
    </row>
    <row r="4020" spans="1:2">
      <c r="A4020" s="14">
        <v>40336</v>
      </c>
      <c r="B4020">
        <v>707.08900000000006</v>
      </c>
    </row>
    <row r="4021" spans="1:2">
      <c r="A4021" s="14">
        <v>40337</v>
      </c>
      <c r="B4021">
        <v>704.88</v>
      </c>
    </row>
    <row r="4022" spans="1:2">
      <c r="A4022" s="14">
        <v>40338</v>
      </c>
      <c r="B4022">
        <v>704.59299999999996</v>
      </c>
    </row>
    <row r="4023" spans="1:2">
      <c r="A4023" s="14">
        <v>40339</v>
      </c>
      <c r="B4023">
        <v>703.55200000000002</v>
      </c>
    </row>
    <row r="4024" spans="1:2">
      <c r="A4024" s="14">
        <v>40340</v>
      </c>
      <c r="B4024">
        <v>704.00699999999995</v>
      </c>
    </row>
    <row r="4025" spans="1:2">
      <c r="A4025" s="14">
        <v>40343</v>
      </c>
      <c r="B4025">
        <v>705.72</v>
      </c>
    </row>
    <row r="4026" spans="1:2">
      <c r="A4026" s="14">
        <v>40344</v>
      </c>
      <c r="B4026">
        <v>708.22900000000004</v>
      </c>
    </row>
    <row r="4027" spans="1:2">
      <c r="A4027" s="14">
        <v>40345</v>
      </c>
      <c r="B4027">
        <v>711.04899999999998</v>
      </c>
    </row>
    <row r="4028" spans="1:2">
      <c r="A4028" s="14">
        <v>40346</v>
      </c>
      <c r="B4028">
        <v>715.08299999999997</v>
      </c>
    </row>
    <row r="4029" spans="1:2">
      <c r="A4029" s="14">
        <v>40347</v>
      </c>
      <c r="B4029">
        <v>716.79899999999998</v>
      </c>
    </row>
    <row r="4030" spans="1:2">
      <c r="A4030" s="14">
        <v>40350</v>
      </c>
      <c r="B4030">
        <v>720.88699999999994</v>
      </c>
    </row>
    <row r="4031" spans="1:2">
      <c r="A4031" s="14">
        <v>40351</v>
      </c>
      <c r="B4031">
        <v>720.73</v>
      </c>
    </row>
    <row r="4032" spans="1:2">
      <c r="A4032" s="14">
        <v>40352</v>
      </c>
      <c r="B4032">
        <v>720.26800000000003</v>
      </c>
    </row>
    <row r="4033" spans="1:2">
      <c r="A4033" s="14">
        <v>40353</v>
      </c>
      <c r="B4033">
        <v>718.45500000000004</v>
      </c>
    </row>
    <row r="4034" spans="1:2">
      <c r="A4034" s="14">
        <v>40354</v>
      </c>
      <c r="B4034">
        <v>718.65599999999995</v>
      </c>
    </row>
    <row r="4035" spans="1:2">
      <c r="A4035" s="14">
        <v>40357</v>
      </c>
      <c r="B4035">
        <v>720.00699999999995</v>
      </c>
    </row>
    <row r="4036" spans="1:2">
      <c r="A4036" s="14">
        <v>40358</v>
      </c>
      <c r="B4036">
        <v>717.548</v>
      </c>
    </row>
    <row r="4037" spans="1:2">
      <c r="A4037" s="14">
        <v>40359</v>
      </c>
      <c r="B4037">
        <v>717.46699999999998</v>
      </c>
    </row>
    <row r="4038" spans="1:2">
      <c r="A4038" s="14">
        <v>40360</v>
      </c>
      <c r="B4038">
        <v>716.53399999999999</v>
      </c>
    </row>
    <row r="4039" spans="1:2">
      <c r="A4039" s="14">
        <v>40361</v>
      </c>
      <c r="B4039">
        <v>716.70699999999999</v>
      </c>
    </row>
    <row r="4040" spans="1:2">
      <c r="A4040" s="14">
        <v>40364</v>
      </c>
      <c r="B4040">
        <v>717.21199999999999</v>
      </c>
    </row>
    <row r="4041" spans="1:2">
      <c r="A4041" s="14">
        <v>40365</v>
      </c>
      <c r="B4041">
        <v>718.70299999999997</v>
      </c>
    </row>
    <row r="4042" spans="1:2">
      <c r="A4042" s="14">
        <v>40366</v>
      </c>
      <c r="B4042">
        <v>719.20399999999995</v>
      </c>
    </row>
    <row r="4043" spans="1:2">
      <c r="A4043" s="14">
        <v>40367</v>
      </c>
      <c r="B4043">
        <v>721.76900000000001</v>
      </c>
    </row>
    <row r="4044" spans="1:2">
      <c r="A4044" s="14">
        <v>40368</v>
      </c>
      <c r="B4044">
        <v>723.70399999999995</v>
      </c>
    </row>
    <row r="4045" spans="1:2">
      <c r="A4045" s="14">
        <v>40371</v>
      </c>
      <c r="B4045">
        <v>725.41800000000001</v>
      </c>
    </row>
    <row r="4046" spans="1:2">
      <c r="A4046" s="14">
        <v>40372</v>
      </c>
      <c r="B4046">
        <v>728.09400000000005</v>
      </c>
    </row>
    <row r="4047" spans="1:2">
      <c r="A4047" s="14">
        <v>40373</v>
      </c>
      <c r="B4047">
        <v>729.82100000000003</v>
      </c>
    </row>
    <row r="4048" spans="1:2">
      <c r="A4048" s="14">
        <v>40374</v>
      </c>
      <c r="B4048">
        <v>730.80200000000002</v>
      </c>
    </row>
    <row r="4049" spans="1:2">
      <c r="A4049" s="14">
        <v>40375</v>
      </c>
      <c r="B4049">
        <v>731.25099999999998</v>
      </c>
    </row>
    <row r="4050" spans="1:2">
      <c r="A4050" s="14">
        <v>40378</v>
      </c>
      <c r="B4050">
        <v>731.745</v>
      </c>
    </row>
    <row r="4051" spans="1:2">
      <c r="A4051" s="14">
        <v>40379</v>
      </c>
      <c r="B4051">
        <v>732.26900000000001</v>
      </c>
    </row>
    <row r="4052" spans="1:2">
      <c r="A4052" s="14">
        <v>40380</v>
      </c>
      <c r="B4052">
        <v>734.37400000000002</v>
      </c>
    </row>
    <row r="4053" spans="1:2">
      <c r="A4053" s="14">
        <v>40381</v>
      </c>
      <c r="B4053">
        <v>735.70799999999997</v>
      </c>
    </row>
    <row r="4054" spans="1:2">
      <c r="A4054" s="14">
        <v>40382</v>
      </c>
      <c r="B4054">
        <v>736.85699999999997</v>
      </c>
    </row>
    <row r="4055" spans="1:2">
      <c r="A4055" s="14">
        <v>40385</v>
      </c>
      <c r="B4055">
        <v>738.89800000000002</v>
      </c>
    </row>
    <row r="4056" spans="1:2">
      <c r="A4056" s="14">
        <v>40386</v>
      </c>
      <c r="B4056">
        <v>740.64800000000002</v>
      </c>
    </row>
    <row r="4057" spans="1:2">
      <c r="A4057" s="14">
        <v>40387</v>
      </c>
      <c r="B4057">
        <v>741.68</v>
      </c>
    </row>
    <row r="4058" spans="1:2">
      <c r="A4058" s="14">
        <v>40388</v>
      </c>
      <c r="B4058">
        <v>742.02800000000002</v>
      </c>
    </row>
    <row r="4059" spans="1:2">
      <c r="A4059" s="14">
        <v>40389</v>
      </c>
      <c r="B4059">
        <v>742.31500000000005</v>
      </c>
    </row>
    <row r="4060" spans="1:2">
      <c r="A4060" s="14">
        <v>40390</v>
      </c>
      <c r="B4060">
        <v>742.32799999999997</v>
      </c>
    </row>
    <row r="4061" spans="1:2">
      <c r="A4061" s="14">
        <v>40392</v>
      </c>
      <c r="B4061">
        <v>743.12300000000005</v>
      </c>
    </row>
    <row r="4062" spans="1:2">
      <c r="A4062" s="14">
        <v>40393</v>
      </c>
      <c r="B4062">
        <v>744.48299999999995</v>
      </c>
    </row>
    <row r="4063" spans="1:2">
      <c r="A4063" s="14">
        <v>40394</v>
      </c>
      <c r="B4063">
        <v>745.25800000000004</v>
      </c>
    </row>
    <row r="4064" spans="1:2">
      <c r="A4064" s="14">
        <v>40395</v>
      </c>
      <c r="B4064">
        <v>745.73</v>
      </c>
    </row>
    <row r="4065" spans="1:2">
      <c r="A4065" s="14">
        <v>40396</v>
      </c>
      <c r="B4065">
        <v>746.14</v>
      </c>
    </row>
    <row r="4066" spans="1:2">
      <c r="A4066" s="14">
        <v>40399</v>
      </c>
      <c r="B4066">
        <v>747.21100000000001</v>
      </c>
    </row>
    <row r="4067" spans="1:2">
      <c r="A4067" s="14">
        <v>40400</v>
      </c>
      <c r="B4067">
        <v>746.64700000000005</v>
      </c>
    </row>
    <row r="4068" spans="1:2">
      <c r="A4068" s="14">
        <v>40401</v>
      </c>
      <c r="B4068">
        <v>744.17499999999995</v>
      </c>
    </row>
    <row r="4069" spans="1:2">
      <c r="A4069" s="14">
        <v>40402</v>
      </c>
      <c r="B4069">
        <v>741.85199999999998</v>
      </c>
    </row>
    <row r="4070" spans="1:2">
      <c r="A4070" s="14">
        <v>40403</v>
      </c>
      <c r="B4070">
        <v>741.55399999999997</v>
      </c>
    </row>
    <row r="4071" spans="1:2">
      <c r="A4071" s="14">
        <v>40406</v>
      </c>
      <c r="B4071">
        <v>742.43299999999999</v>
      </c>
    </row>
    <row r="4072" spans="1:2">
      <c r="A4072" s="14">
        <v>40407</v>
      </c>
      <c r="B4072">
        <v>743.04399999999998</v>
      </c>
    </row>
    <row r="4073" spans="1:2">
      <c r="A4073" s="14">
        <v>40408</v>
      </c>
      <c r="B4073">
        <v>744.08399999999995</v>
      </c>
    </row>
    <row r="4074" spans="1:2">
      <c r="A4074" s="14">
        <v>40409</v>
      </c>
      <c r="B4074">
        <v>744.54899999999998</v>
      </c>
    </row>
    <row r="4075" spans="1:2">
      <c r="A4075" s="14">
        <v>40410</v>
      </c>
      <c r="B4075">
        <v>743.75599999999997</v>
      </c>
    </row>
    <row r="4076" spans="1:2">
      <c r="A4076" s="14">
        <v>40413</v>
      </c>
      <c r="B4076">
        <v>744.33900000000006</v>
      </c>
    </row>
    <row r="4077" spans="1:2">
      <c r="A4077" s="14">
        <v>40414</v>
      </c>
      <c r="B4077">
        <v>743.745</v>
      </c>
    </row>
    <row r="4078" spans="1:2">
      <c r="A4078" s="14">
        <v>40415</v>
      </c>
      <c r="B4078">
        <v>742.67600000000004</v>
      </c>
    </row>
    <row r="4079" spans="1:2">
      <c r="A4079" s="14">
        <v>40416</v>
      </c>
      <c r="B4079">
        <v>743.09100000000001</v>
      </c>
    </row>
    <row r="4080" spans="1:2">
      <c r="A4080" s="14">
        <v>40417</v>
      </c>
      <c r="B4080">
        <v>742.95100000000002</v>
      </c>
    </row>
    <row r="4081" spans="1:2">
      <c r="A4081" s="14">
        <v>40420</v>
      </c>
      <c r="B4081">
        <v>744.02099999999996</v>
      </c>
    </row>
    <row r="4082" spans="1:2">
      <c r="A4082" s="14">
        <v>40421</v>
      </c>
      <c r="B4082">
        <v>743.48900000000003</v>
      </c>
    </row>
    <row r="4083" spans="1:2">
      <c r="A4083" s="14">
        <v>40422</v>
      </c>
      <c r="B4083">
        <v>744.60299999999995</v>
      </c>
    </row>
    <row r="4084" spans="1:2">
      <c r="A4084" s="14">
        <v>40423</v>
      </c>
      <c r="B4084">
        <v>745.995</v>
      </c>
    </row>
    <row r="4085" spans="1:2">
      <c r="A4085" s="14">
        <v>40424</v>
      </c>
      <c r="B4085">
        <v>746.99300000000005</v>
      </c>
    </row>
    <row r="4086" spans="1:2">
      <c r="A4086" s="14">
        <v>40427</v>
      </c>
      <c r="B4086">
        <v>747.50400000000002</v>
      </c>
    </row>
    <row r="4087" spans="1:2">
      <c r="A4087" s="14">
        <v>40428</v>
      </c>
      <c r="B4087">
        <v>748.55100000000004</v>
      </c>
    </row>
    <row r="4088" spans="1:2">
      <c r="A4088" s="14">
        <v>40429</v>
      </c>
      <c r="B4088">
        <v>749.46299999999997</v>
      </c>
    </row>
    <row r="4089" spans="1:2">
      <c r="A4089" s="14">
        <v>40430</v>
      </c>
      <c r="B4089">
        <v>750.38</v>
      </c>
    </row>
    <row r="4090" spans="1:2">
      <c r="A4090" s="14">
        <v>40431</v>
      </c>
      <c r="B4090">
        <v>752.09699999999998</v>
      </c>
    </row>
    <row r="4091" spans="1:2">
      <c r="A4091" s="14">
        <v>40434</v>
      </c>
      <c r="B4091">
        <v>754.70500000000004</v>
      </c>
    </row>
    <row r="4092" spans="1:2">
      <c r="A4092" s="14">
        <v>40435</v>
      </c>
      <c r="B4092">
        <v>756.13099999999997</v>
      </c>
    </row>
    <row r="4093" spans="1:2">
      <c r="A4093" s="14">
        <v>40436</v>
      </c>
      <c r="B4093">
        <v>756.976</v>
      </c>
    </row>
    <row r="4094" spans="1:2">
      <c r="A4094" s="14">
        <v>40437</v>
      </c>
      <c r="B4094">
        <v>757.995</v>
      </c>
    </row>
    <row r="4095" spans="1:2">
      <c r="A4095" s="14">
        <v>40438</v>
      </c>
      <c r="B4095">
        <v>758.74900000000002</v>
      </c>
    </row>
    <row r="4096" spans="1:2">
      <c r="A4096" s="14">
        <v>40441</v>
      </c>
      <c r="B4096">
        <v>760.23699999999997</v>
      </c>
    </row>
    <row r="4097" spans="1:2">
      <c r="A4097" s="14">
        <v>40442</v>
      </c>
      <c r="B4097">
        <v>761.13</v>
      </c>
    </row>
    <row r="4098" spans="1:2">
      <c r="A4098" s="14">
        <v>40443</v>
      </c>
      <c r="B4098">
        <v>760.79899999999998</v>
      </c>
    </row>
    <row r="4099" spans="1:2">
      <c r="A4099" s="14">
        <v>40444</v>
      </c>
      <c r="B4099">
        <v>760.08900000000006</v>
      </c>
    </row>
    <row r="4100" spans="1:2">
      <c r="A4100" s="14">
        <v>40445</v>
      </c>
      <c r="B4100">
        <v>760.67499999999995</v>
      </c>
    </row>
    <row r="4101" spans="1:2">
      <c r="A4101" s="14">
        <v>40448</v>
      </c>
      <c r="B4101">
        <v>762.09100000000001</v>
      </c>
    </row>
    <row r="4102" spans="1:2">
      <c r="A4102" s="14">
        <v>40449</v>
      </c>
      <c r="B4102">
        <v>763.00599999999997</v>
      </c>
    </row>
    <row r="4103" spans="1:2">
      <c r="A4103" s="14">
        <v>40450</v>
      </c>
      <c r="B4103">
        <v>764.01</v>
      </c>
    </row>
    <row r="4104" spans="1:2">
      <c r="A4104" s="14">
        <v>40451</v>
      </c>
      <c r="B4104">
        <v>765.56299999999999</v>
      </c>
    </row>
    <row r="4105" spans="1:2">
      <c r="A4105" s="14">
        <v>40452</v>
      </c>
      <c r="B4105">
        <v>766.99599999999998</v>
      </c>
    </row>
    <row r="4106" spans="1:2">
      <c r="A4106" s="14">
        <v>40455</v>
      </c>
      <c r="B4106">
        <v>768.24</v>
      </c>
    </row>
    <row r="4107" spans="1:2">
      <c r="A4107" s="14">
        <v>40456</v>
      </c>
      <c r="B4107">
        <v>770.03099999999995</v>
      </c>
    </row>
    <row r="4108" spans="1:2">
      <c r="A4108" s="14">
        <v>40457</v>
      </c>
      <c r="B4108">
        <v>772.36699999999996</v>
      </c>
    </row>
    <row r="4109" spans="1:2">
      <c r="A4109" s="14">
        <v>40458</v>
      </c>
      <c r="B4109">
        <v>773.779</v>
      </c>
    </row>
    <row r="4110" spans="1:2">
      <c r="A4110" s="14">
        <v>40459</v>
      </c>
      <c r="B4110">
        <v>774.54499999999996</v>
      </c>
    </row>
    <row r="4111" spans="1:2">
      <c r="A4111" s="14">
        <v>40462</v>
      </c>
      <c r="B4111">
        <v>775.05799999999999</v>
      </c>
    </row>
    <row r="4112" spans="1:2">
      <c r="A4112" s="14">
        <v>40463</v>
      </c>
      <c r="B4112">
        <v>775.64</v>
      </c>
    </row>
    <row r="4113" spans="1:2">
      <c r="A4113" s="14">
        <v>40464</v>
      </c>
      <c r="B4113">
        <v>777.95100000000002</v>
      </c>
    </row>
    <row r="4114" spans="1:2">
      <c r="A4114" s="14">
        <v>40465</v>
      </c>
      <c r="B4114">
        <v>777.64099999999996</v>
      </c>
    </row>
    <row r="4115" spans="1:2">
      <c r="A4115" s="14">
        <v>40466</v>
      </c>
      <c r="B4115">
        <v>777.53200000000004</v>
      </c>
    </row>
    <row r="4116" spans="1:2">
      <c r="A4116" s="14">
        <v>40469</v>
      </c>
      <c r="B4116">
        <v>778.16600000000005</v>
      </c>
    </row>
    <row r="4117" spans="1:2">
      <c r="A4117" s="14">
        <v>40470</v>
      </c>
      <c r="B4117">
        <v>778.03200000000004</v>
      </c>
    </row>
    <row r="4118" spans="1:2">
      <c r="A4118" s="14">
        <v>40471</v>
      </c>
      <c r="B4118">
        <v>777.81100000000004</v>
      </c>
    </row>
    <row r="4119" spans="1:2">
      <c r="A4119" s="14">
        <v>40472</v>
      </c>
      <c r="B4119">
        <v>778.60799999999995</v>
      </c>
    </row>
    <row r="4120" spans="1:2">
      <c r="A4120" s="14">
        <v>40473</v>
      </c>
      <c r="B4120">
        <v>779.34799999999996</v>
      </c>
    </row>
    <row r="4121" spans="1:2">
      <c r="A4121" s="14">
        <v>40476</v>
      </c>
      <c r="B4121">
        <v>781.03099999999995</v>
      </c>
    </row>
    <row r="4122" spans="1:2">
      <c r="A4122" s="14">
        <v>40477</v>
      </c>
      <c r="B4122">
        <v>782.02200000000005</v>
      </c>
    </row>
    <row r="4123" spans="1:2">
      <c r="A4123" s="14">
        <v>40478</v>
      </c>
      <c r="B4123">
        <v>782.48099999999999</v>
      </c>
    </row>
    <row r="4124" spans="1:2">
      <c r="A4124" s="14">
        <v>40479</v>
      </c>
      <c r="B4124">
        <v>783.35699999999997</v>
      </c>
    </row>
    <row r="4125" spans="1:2">
      <c r="A4125" s="14">
        <v>40480</v>
      </c>
      <c r="B4125">
        <v>783.88400000000001</v>
      </c>
    </row>
    <row r="4126" spans="1:2">
      <c r="A4126" s="14">
        <v>40482</v>
      </c>
      <c r="B4126">
        <v>784.13</v>
      </c>
    </row>
    <row r="4127" spans="1:2">
      <c r="A4127" s="14">
        <v>40483</v>
      </c>
      <c r="B4127">
        <v>784.27300000000002</v>
      </c>
    </row>
    <row r="4128" spans="1:2">
      <c r="A4128" s="14">
        <v>40484</v>
      </c>
      <c r="B4128">
        <v>785.01400000000001</v>
      </c>
    </row>
    <row r="4129" spans="1:2">
      <c r="A4129" s="14">
        <v>40485</v>
      </c>
      <c r="B4129">
        <v>785.71100000000001</v>
      </c>
    </row>
    <row r="4130" spans="1:2">
      <c r="A4130" s="14">
        <v>40486</v>
      </c>
      <c r="B4130">
        <v>788.93100000000004</v>
      </c>
    </row>
    <row r="4131" spans="1:2">
      <c r="A4131" s="14">
        <v>40487</v>
      </c>
      <c r="B4131">
        <v>790.50400000000002</v>
      </c>
    </row>
    <row r="4132" spans="1:2">
      <c r="A4132" s="14">
        <v>40490</v>
      </c>
      <c r="B4132">
        <v>791.51</v>
      </c>
    </row>
    <row r="4133" spans="1:2">
      <c r="A4133" s="14">
        <v>40491</v>
      </c>
      <c r="B4133">
        <v>791.85299999999995</v>
      </c>
    </row>
    <row r="4134" spans="1:2">
      <c r="A4134" s="14">
        <v>40492</v>
      </c>
      <c r="B4134">
        <v>789.79499999999996</v>
      </c>
    </row>
    <row r="4135" spans="1:2">
      <c r="A4135" s="14">
        <v>40493</v>
      </c>
      <c r="B4135">
        <v>789.96699999999998</v>
      </c>
    </row>
    <row r="4136" spans="1:2">
      <c r="A4136" s="14">
        <v>40494</v>
      </c>
      <c r="B4136">
        <v>787.29600000000005</v>
      </c>
    </row>
    <row r="4137" spans="1:2">
      <c r="A4137" s="14">
        <v>40497</v>
      </c>
      <c r="B4137">
        <v>785.94100000000003</v>
      </c>
    </row>
    <row r="4138" spans="1:2">
      <c r="A4138" s="14">
        <v>40498</v>
      </c>
      <c r="B4138">
        <v>781.46100000000001</v>
      </c>
    </row>
    <row r="4139" spans="1:2">
      <c r="A4139" s="14">
        <v>40499</v>
      </c>
      <c r="B4139">
        <v>780.75599999999997</v>
      </c>
    </row>
    <row r="4140" spans="1:2">
      <c r="A4140" s="14">
        <v>40500</v>
      </c>
      <c r="B4140">
        <v>782.34500000000003</v>
      </c>
    </row>
    <row r="4141" spans="1:2">
      <c r="A4141" s="14">
        <v>40501</v>
      </c>
      <c r="B4141">
        <v>781.69600000000003</v>
      </c>
    </row>
    <row r="4142" spans="1:2">
      <c r="A4142" s="14">
        <v>40504</v>
      </c>
      <c r="B4142">
        <v>781.49199999999996</v>
      </c>
    </row>
    <row r="4143" spans="1:2">
      <c r="A4143" s="14">
        <v>40505</v>
      </c>
      <c r="B4143">
        <v>778.83199999999999</v>
      </c>
    </row>
    <row r="4144" spans="1:2">
      <c r="A4144" s="14">
        <v>40506</v>
      </c>
      <c r="B4144">
        <v>777.74599999999998</v>
      </c>
    </row>
    <row r="4145" spans="1:2">
      <c r="A4145" s="14">
        <v>40507</v>
      </c>
      <c r="B4145">
        <v>777.91700000000003</v>
      </c>
    </row>
    <row r="4146" spans="1:2">
      <c r="A4146" s="14">
        <v>40508</v>
      </c>
      <c r="B4146">
        <v>778.17100000000005</v>
      </c>
    </row>
    <row r="4147" spans="1:2">
      <c r="A4147" s="14">
        <v>40511</v>
      </c>
      <c r="B4147">
        <v>777.12900000000002</v>
      </c>
    </row>
    <row r="4148" spans="1:2">
      <c r="A4148" s="14">
        <v>40512</v>
      </c>
      <c r="B4148">
        <v>775.38199999999995</v>
      </c>
    </row>
    <row r="4149" spans="1:2">
      <c r="A4149" s="14">
        <v>40513</v>
      </c>
      <c r="B4149">
        <v>776.71299999999997</v>
      </c>
    </row>
    <row r="4150" spans="1:2">
      <c r="A4150" s="14">
        <v>40514</v>
      </c>
      <c r="B4150">
        <v>778.46600000000001</v>
      </c>
    </row>
    <row r="4151" spans="1:2">
      <c r="A4151" s="14">
        <v>40515</v>
      </c>
      <c r="B4151">
        <v>779.60799999999995</v>
      </c>
    </row>
    <row r="4152" spans="1:2">
      <c r="A4152" s="14">
        <v>40518</v>
      </c>
      <c r="B4152">
        <v>781.14099999999996</v>
      </c>
    </row>
    <row r="4153" spans="1:2">
      <c r="A4153" s="14">
        <v>40519</v>
      </c>
      <c r="B4153">
        <v>782.43299999999999</v>
      </c>
    </row>
    <row r="4154" spans="1:2">
      <c r="A4154" s="14">
        <v>40520</v>
      </c>
      <c r="B4154">
        <v>781.61900000000003</v>
      </c>
    </row>
    <row r="4155" spans="1:2">
      <c r="A4155" s="14">
        <v>40521</v>
      </c>
      <c r="B4155">
        <v>781.86500000000001</v>
      </c>
    </row>
    <row r="4156" spans="1:2">
      <c r="A4156" s="14">
        <v>40522</v>
      </c>
      <c r="B4156">
        <v>781.971</v>
      </c>
    </row>
    <row r="4157" spans="1:2">
      <c r="A4157" s="14">
        <v>40525</v>
      </c>
      <c r="B4157">
        <v>782.72</v>
      </c>
    </row>
    <row r="4158" spans="1:2">
      <c r="A4158" s="14">
        <v>40526</v>
      </c>
      <c r="B4158">
        <v>782.49300000000005</v>
      </c>
    </row>
    <row r="4159" spans="1:2">
      <c r="A4159" s="14">
        <v>40527</v>
      </c>
      <c r="B4159">
        <v>781.85799999999995</v>
      </c>
    </row>
    <row r="4160" spans="1:2">
      <c r="A4160" s="14">
        <v>40528</v>
      </c>
      <c r="B4160">
        <v>781.755</v>
      </c>
    </row>
    <row r="4161" spans="1:2">
      <c r="A4161" s="14">
        <v>40529</v>
      </c>
      <c r="B4161">
        <v>782.14700000000005</v>
      </c>
    </row>
    <row r="4162" spans="1:2">
      <c r="A4162" s="14">
        <v>40532</v>
      </c>
      <c r="B4162">
        <v>782.80499999999995</v>
      </c>
    </row>
    <row r="4163" spans="1:2">
      <c r="A4163" s="14">
        <v>40533</v>
      </c>
      <c r="B4163">
        <v>783.79300000000001</v>
      </c>
    </row>
    <row r="4164" spans="1:2">
      <c r="A4164" s="14">
        <v>40534</v>
      </c>
      <c r="B4164">
        <v>784.46400000000006</v>
      </c>
    </row>
    <row r="4165" spans="1:2">
      <c r="A4165" s="14">
        <v>40535</v>
      </c>
      <c r="B4165">
        <v>784.84699999999998</v>
      </c>
    </row>
    <row r="4166" spans="1:2">
      <c r="A4166" s="14">
        <v>40536</v>
      </c>
      <c r="B4166">
        <v>785.01900000000001</v>
      </c>
    </row>
    <row r="4167" spans="1:2">
      <c r="A4167" s="14">
        <v>40539</v>
      </c>
      <c r="B4167">
        <v>785.726</v>
      </c>
    </row>
    <row r="4168" spans="1:2">
      <c r="A4168" s="14">
        <v>40540</v>
      </c>
      <c r="B4168">
        <v>786.2</v>
      </c>
    </row>
    <row r="4169" spans="1:2">
      <c r="A4169" s="14">
        <v>40541</v>
      </c>
      <c r="B4169">
        <v>787.20699999999999</v>
      </c>
    </row>
    <row r="4170" spans="1:2">
      <c r="A4170" s="14">
        <v>40542</v>
      </c>
      <c r="B4170">
        <v>788.21400000000006</v>
      </c>
    </row>
    <row r="4171" spans="1:2">
      <c r="A4171" s="14">
        <v>40543</v>
      </c>
      <c r="B4171">
        <v>789.03499999999997</v>
      </c>
    </row>
    <row r="4172" spans="1:2">
      <c r="A4172" s="14">
        <v>40546</v>
      </c>
      <c r="B4172">
        <v>791.52599999999995</v>
      </c>
    </row>
    <row r="4173" spans="1:2">
      <c r="A4173" s="14">
        <v>40547</v>
      </c>
      <c r="B4173">
        <v>793.27</v>
      </c>
    </row>
    <row r="4174" spans="1:2">
      <c r="A4174" s="14">
        <v>40548</v>
      </c>
      <c r="B4174">
        <v>793.94500000000005</v>
      </c>
    </row>
    <row r="4175" spans="1:2">
      <c r="A4175" s="14">
        <v>40549</v>
      </c>
      <c r="B4175">
        <v>795.36099999999999</v>
      </c>
    </row>
    <row r="4176" spans="1:2">
      <c r="A4176" s="14">
        <v>40550</v>
      </c>
      <c r="B4176">
        <v>795.91899999999998</v>
      </c>
    </row>
    <row r="4177" spans="1:2">
      <c r="A4177" s="14">
        <v>40553</v>
      </c>
      <c r="B4177">
        <v>795.86400000000003</v>
      </c>
    </row>
    <row r="4178" spans="1:2">
      <c r="A4178" s="14">
        <v>40554</v>
      </c>
      <c r="B4178">
        <v>796.55200000000002</v>
      </c>
    </row>
    <row r="4179" spans="1:2">
      <c r="A4179" s="14">
        <v>40555</v>
      </c>
      <c r="B4179">
        <v>797.78800000000001</v>
      </c>
    </row>
    <row r="4180" spans="1:2">
      <c r="A4180" s="14">
        <v>40556</v>
      </c>
      <c r="B4180">
        <v>799.00699999999995</v>
      </c>
    </row>
    <row r="4181" spans="1:2">
      <c r="A4181" s="14">
        <v>40557</v>
      </c>
      <c r="B4181">
        <v>799.55</v>
      </c>
    </row>
    <row r="4182" spans="1:2">
      <c r="A4182" s="14">
        <v>40560</v>
      </c>
      <c r="B4182">
        <v>800.07500000000005</v>
      </c>
    </row>
    <row r="4183" spans="1:2">
      <c r="A4183" s="14">
        <v>40561</v>
      </c>
      <c r="B4183">
        <v>800.51</v>
      </c>
    </row>
    <row r="4184" spans="1:2">
      <c r="A4184" s="14">
        <v>40562</v>
      </c>
      <c r="B4184">
        <v>800.92700000000002</v>
      </c>
    </row>
    <row r="4185" spans="1:2">
      <c r="A4185" s="14">
        <v>40563</v>
      </c>
      <c r="B4185">
        <v>800.49099999999999</v>
      </c>
    </row>
    <row r="4186" spans="1:2">
      <c r="A4186" s="14">
        <v>40564</v>
      </c>
      <c r="B4186">
        <v>801.03700000000003</v>
      </c>
    </row>
    <row r="4187" spans="1:2">
      <c r="A4187" s="14">
        <v>40567</v>
      </c>
      <c r="B4187">
        <v>802.29899999999998</v>
      </c>
    </row>
    <row r="4188" spans="1:2">
      <c r="A4188" s="14">
        <v>40568</v>
      </c>
      <c r="B4188">
        <v>803.48</v>
      </c>
    </row>
    <row r="4189" spans="1:2">
      <c r="A4189" s="14">
        <v>40569</v>
      </c>
      <c r="B4189">
        <v>804.14499999999998</v>
      </c>
    </row>
    <row r="4190" spans="1:2">
      <c r="A4190" s="14">
        <v>40570</v>
      </c>
      <c r="B4190">
        <v>805.12900000000002</v>
      </c>
    </row>
    <row r="4191" spans="1:2">
      <c r="A4191" s="14">
        <v>40571</v>
      </c>
      <c r="B4191">
        <v>805.55200000000002</v>
      </c>
    </row>
    <row r="4192" spans="1:2">
      <c r="A4192" s="14">
        <v>40574</v>
      </c>
      <c r="B4192">
        <v>805.62400000000002</v>
      </c>
    </row>
    <row r="4193" spans="1:2">
      <c r="A4193" s="14">
        <v>40575</v>
      </c>
      <c r="B4193">
        <v>806.39099999999996</v>
      </c>
    </row>
    <row r="4194" spans="1:2">
      <c r="A4194" s="14">
        <v>40576</v>
      </c>
      <c r="B4194">
        <v>807.42499999999995</v>
      </c>
    </row>
    <row r="4195" spans="1:2">
      <c r="A4195" s="14">
        <v>40577</v>
      </c>
      <c r="B4195">
        <v>808.20799999999997</v>
      </c>
    </row>
    <row r="4196" spans="1:2">
      <c r="A4196" s="14">
        <v>40578</v>
      </c>
      <c r="B4196">
        <v>809.29100000000005</v>
      </c>
    </row>
    <row r="4197" spans="1:2">
      <c r="A4197" s="14">
        <v>40581</v>
      </c>
      <c r="B4197">
        <v>810.96900000000005</v>
      </c>
    </row>
    <row r="4198" spans="1:2">
      <c r="A4198" s="14">
        <v>40582</v>
      </c>
      <c r="B4198">
        <v>811.77800000000002</v>
      </c>
    </row>
    <row r="4199" spans="1:2">
      <c r="A4199" s="14">
        <v>40583</v>
      </c>
      <c r="B4199">
        <v>811.99099999999999</v>
      </c>
    </row>
    <row r="4200" spans="1:2">
      <c r="A4200" s="14">
        <v>40584</v>
      </c>
      <c r="B4200">
        <v>811.45600000000002</v>
      </c>
    </row>
    <row r="4201" spans="1:2">
      <c r="A4201" s="14">
        <v>40585</v>
      </c>
      <c r="B4201">
        <v>811.74199999999996</v>
      </c>
    </row>
    <row r="4202" spans="1:2">
      <c r="A4202" s="14">
        <v>40588</v>
      </c>
      <c r="B4202">
        <v>812.66099999999994</v>
      </c>
    </row>
    <row r="4203" spans="1:2">
      <c r="A4203" s="14">
        <v>40589</v>
      </c>
      <c r="B4203">
        <v>812.976</v>
      </c>
    </row>
    <row r="4204" spans="1:2">
      <c r="A4204" s="14">
        <v>40590</v>
      </c>
      <c r="B4204">
        <v>813.38900000000001</v>
      </c>
    </row>
    <row r="4205" spans="1:2">
      <c r="A4205" s="14">
        <v>40591</v>
      </c>
      <c r="B4205">
        <v>814.81600000000003</v>
      </c>
    </row>
    <row r="4206" spans="1:2">
      <c r="A4206" s="14">
        <v>40592</v>
      </c>
      <c r="B4206">
        <v>815.61800000000005</v>
      </c>
    </row>
    <row r="4207" spans="1:2">
      <c r="A4207" s="14">
        <v>40595</v>
      </c>
      <c r="B4207">
        <v>816.14700000000005</v>
      </c>
    </row>
    <row r="4208" spans="1:2">
      <c r="A4208" s="14">
        <v>40596</v>
      </c>
      <c r="B4208">
        <v>816.18299999999999</v>
      </c>
    </row>
    <row r="4209" spans="1:2">
      <c r="A4209" s="14">
        <v>40597</v>
      </c>
      <c r="B4209">
        <v>815.22400000000005</v>
      </c>
    </row>
    <row r="4210" spans="1:2">
      <c r="A4210" s="14">
        <v>40598</v>
      </c>
      <c r="B4210">
        <v>814.48500000000001</v>
      </c>
    </row>
    <row r="4211" spans="1:2">
      <c r="A4211" s="14">
        <v>40599</v>
      </c>
      <c r="B4211">
        <v>815.12699999999995</v>
      </c>
    </row>
    <row r="4212" spans="1:2">
      <c r="A4212" s="14">
        <v>40602</v>
      </c>
      <c r="B4212">
        <v>816.39499999999998</v>
      </c>
    </row>
    <row r="4213" spans="1:2">
      <c r="A4213" s="14">
        <v>40603</v>
      </c>
      <c r="B4213">
        <v>817.36099999999999</v>
      </c>
    </row>
    <row r="4214" spans="1:2">
      <c r="A4214" s="14">
        <v>40604</v>
      </c>
      <c r="B4214">
        <v>817.24900000000002</v>
      </c>
    </row>
    <row r="4215" spans="1:2">
      <c r="A4215" s="14">
        <v>40605</v>
      </c>
      <c r="B4215">
        <v>817.68700000000001</v>
      </c>
    </row>
    <row r="4216" spans="1:2">
      <c r="A4216" s="14">
        <v>40606</v>
      </c>
      <c r="B4216">
        <v>818.01499999999999</v>
      </c>
    </row>
    <row r="4217" spans="1:2">
      <c r="A4217" s="14">
        <v>40609</v>
      </c>
      <c r="B4217">
        <v>818.28499999999997</v>
      </c>
    </row>
    <row r="4218" spans="1:2">
      <c r="A4218" s="14">
        <v>40610</v>
      </c>
      <c r="B4218">
        <v>818.26700000000005</v>
      </c>
    </row>
    <row r="4219" spans="1:2">
      <c r="A4219" s="14">
        <v>40611</v>
      </c>
      <c r="B4219">
        <v>818.46299999999997</v>
      </c>
    </row>
    <row r="4220" spans="1:2">
      <c r="A4220" s="14">
        <v>40612</v>
      </c>
      <c r="B4220">
        <v>817.17499999999995</v>
      </c>
    </row>
    <row r="4221" spans="1:2">
      <c r="A4221" s="14">
        <v>40613</v>
      </c>
      <c r="B4221">
        <v>816.505</v>
      </c>
    </row>
    <row r="4222" spans="1:2">
      <c r="A4222" s="14">
        <v>40616</v>
      </c>
      <c r="B4222">
        <v>816.70500000000004</v>
      </c>
    </row>
    <row r="4223" spans="1:2">
      <c r="A4223" s="14">
        <v>40617</v>
      </c>
      <c r="B4223">
        <v>813.12800000000004</v>
      </c>
    </row>
    <row r="4224" spans="1:2">
      <c r="A4224" s="14">
        <v>40618</v>
      </c>
      <c r="B4224">
        <v>813.98099999999999</v>
      </c>
    </row>
    <row r="4225" spans="1:2">
      <c r="A4225" s="14">
        <v>40619</v>
      </c>
      <c r="B4225">
        <v>814.43799999999999</v>
      </c>
    </row>
    <row r="4226" spans="1:2">
      <c r="A4226" s="14">
        <v>40620</v>
      </c>
      <c r="B4226">
        <v>815.92399999999998</v>
      </c>
    </row>
    <row r="4227" spans="1:2">
      <c r="A4227" s="14">
        <v>40623</v>
      </c>
      <c r="B4227">
        <v>817.30399999999997</v>
      </c>
    </row>
    <row r="4228" spans="1:2">
      <c r="A4228" s="14">
        <v>40624</v>
      </c>
      <c r="B4228">
        <v>817.70100000000002</v>
      </c>
    </row>
    <row r="4229" spans="1:2">
      <c r="A4229" s="14">
        <v>40625</v>
      </c>
      <c r="B4229">
        <v>817.78200000000004</v>
      </c>
    </row>
    <row r="4230" spans="1:2">
      <c r="A4230" s="14">
        <v>40626</v>
      </c>
      <c r="B4230">
        <v>818.04600000000005</v>
      </c>
    </row>
    <row r="4231" spans="1:2">
      <c r="A4231" s="14">
        <v>40627</v>
      </c>
      <c r="B4231">
        <v>818.20500000000004</v>
      </c>
    </row>
    <row r="4232" spans="1:2">
      <c r="A4232" s="14">
        <v>40630</v>
      </c>
      <c r="B4232">
        <v>818.78099999999995</v>
      </c>
    </row>
    <row r="4233" spans="1:2">
      <c r="A4233" s="14">
        <v>40631</v>
      </c>
      <c r="B4233">
        <v>818.68899999999996</v>
      </c>
    </row>
    <row r="4234" spans="1:2">
      <c r="A4234" s="14">
        <v>40632</v>
      </c>
      <c r="B4234">
        <v>819.4</v>
      </c>
    </row>
    <row r="4235" spans="1:2">
      <c r="A4235" s="14">
        <v>40633</v>
      </c>
      <c r="B4235">
        <v>819.82500000000005</v>
      </c>
    </row>
    <row r="4236" spans="1:2">
      <c r="A4236" s="14">
        <v>40634</v>
      </c>
      <c r="B4236">
        <v>821.12199999999996</v>
      </c>
    </row>
    <row r="4237" spans="1:2">
      <c r="A4237" s="14">
        <v>40637</v>
      </c>
      <c r="B4237">
        <v>822.62800000000004</v>
      </c>
    </row>
    <row r="4238" spans="1:2">
      <c r="A4238" s="14">
        <v>40638</v>
      </c>
      <c r="B4238">
        <v>822.97299999999996</v>
      </c>
    </row>
    <row r="4239" spans="1:2">
      <c r="A4239" s="14">
        <v>40639</v>
      </c>
      <c r="B4239">
        <v>824.20399999999995</v>
      </c>
    </row>
    <row r="4240" spans="1:2">
      <c r="A4240" s="14">
        <v>40640</v>
      </c>
      <c r="B4240">
        <v>824.98800000000006</v>
      </c>
    </row>
    <row r="4241" spans="1:2">
      <c r="A4241" s="14">
        <v>40641</v>
      </c>
      <c r="B4241">
        <v>825.48699999999997</v>
      </c>
    </row>
    <row r="4242" spans="1:2">
      <c r="A4242" s="14">
        <v>40644</v>
      </c>
      <c r="B4242">
        <v>826.26099999999997</v>
      </c>
    </row>
    <row r="4243" spans="1:2">
      <c r="A4243" s="14">
        <v>40645</v>
      </c>
      <c r="B4243">
        <v>825.84500000000003</v>
      </c>
    </row>
    <row r="4244" spans="1:2">
      <c r="A4244" s="14">
        <v>40646</v>
      </c>
      <c r="B4244">
        <v>826.27099999999996</v>
      </c>
    </row>
    <row r="4245" spans="1:2">
      <c r="A4245" s="14">
        <v>40647</v>
      </c>
      <c r="B4245">
        <v>826.35799999999995</v>
      </c>
    </row>
    <row r="4246" spans="1:2">
      <c r="A4246" s="14">
        <v>40648</v>
      </c>
      <c r="B4246">
        <v>826.81200000000001</v>
      </c>
    </row>
    <row r="4247" spans="1:2">
      <c r="A4247" s="14">
        <v>40651</v>
      </c>
      <c r="B4247">
        <v>826.75800000000004</v>
      </c>
    </row>
    <row r="4248" spans="1:2">
      <c r="A4248" s="14">
        <v>40652</v>
      </c>
      <c r="B4248">
        <v>826.84299999999996</v>
      </c>
    </row>
    <row r="4249" spans="1:2">
      <c r="A4249" s="14">
        <v>40653</v>
      </c>
      <c r="B4249">
        <v>827.77599999999995</v>
      </c>
    </row>
    <row r="4250" spans="1:2">
      <c r="A4250" s="14">
        <v>40654</v>
      </c>
      <c r="B4250">
        <v>828.35400000000004</v>
      </c>
    </row>
    <row r="4251" spans="1:2">
      <c r="A4251" s="14">
        <v>40658</v>
      </c>
      <c r="B4251">
        <v>829.31899999999996</v>
      </c>
    </row>
    <row r="4252" spans="1:2">
      <c r="A4252" s="14">
        <v>40659</v>
      </c>
      <c r="B4252">
        <v>829.93499999999995</v>
      </c>
    </row>
    <row r="4253" spans="1:2">
      <c r="A4253" s="14">
        <v>40660</v>
      </c>
      <c r="B4253">
        <v>830.18700000000001</v>
      </c>
    </row>
    <row r="4254" spans="1:2">
      <c r="A4254" s="14">
        <v>40661</v>
      </c>
      <c r="B4254">
        <v>830.88400000000001</v>
      </c>
    </row>
    <row r="4255" spans="1:2">
      <c r="A4255" s="14">
        <v>40662</v>
      </c>
      <c r="B4255">
        <v>832.03800000000001</v>
      </c>
    </row>
    <row r="4256" spans="1:2">
      <c r="A4256" s="14">
        <v>40663</v>
      </c>
      <c r="B4256">
        <v>832.28599999999994</v>
      </c>
    </row>
    <row r="4257" spans="1:2">
      <c r="A4257" s="14">
        <v>40665</v>
      </c>
      <c r="B4257">
        <v>833.23500000000001</v>
      </c>
    </row>
    <row r="4258" spans="1:2">
      <c r="A4258" s="14">
        <v>40666</v>
      </c>
      <c r="B4258">
        <v>833.48400000000004</v>
      </c>
    </row>
    <row r="4259" spans="1:2">
      <c r="A4259" s="14">
        <v>40667</v>
      </c>
      <c r="B4259">
        <v>834.00599999999997</v>
      </c>
    </row>
    <row r="4260" spans="1:2">
      <c r="A4260" s="14">
        <v>40668</v>
      </c>
      <c r="B4260">
        <v>834.02099999999996</v>
      </c>
    </row>
    <row r="4261" spans="1:2">
      <c r="A4261" s="14">
        <v>40669</v>
      </c>
      <c r="B4261">
        <v>834.62</v>
      </c>
    </row>
    <row r="4262" spans="1:2">
      <c r="A4262" s="14">
        <v>40672</v>
      </c>
      <c r="B4262">
        <v>835.32399999999996</v>
      </c>
    </row>
    <row r="4263" spans="1:2">
      <c r="A4263" s="14">
        <v>40673</v>
      </c>
      <c r="B4263">
        <v>835.53499999999997</v>
      </c>
    </row>
    <row r="4264" spans="1:2">
      <c r="A4264" s="14">
        <v>40674</v>
      </c>
      <c r="B4264">
        <v>836.13099999999997</v>
      </c>
    </row>
    <row r="4265" spans="1:2">
      <c r="A4265" s="14">
        <v>40675</v>
      </c>
      <c r="B4265">
        <v>835.67600000000004</v>
      </c>
    </row>
    <row r="4266" spans="1:2">
      <c r="A4266" s="14">
        <v>40676</v>
      </c>
      <c r="B4266">
        <v>835.84900000000005</v>
      </c>
    </row>
    <row r="4267" spans="1:2">
      <c r="A4267" s="14">
        <v>40679</v>
      </c>
      <c r="B4267">
        <v>836.75900000000001</v>
      </c>
    </row>
    <row r="4268" spans="1:2">
      <c r="A4268" s="14">
        <v>40680</v>
      </c>
      <c r="B4268">
        <v>836.678</v>
      </c>
    </row>
    <row r="4269" spans="1:2">
      <c r="A4269" s="14">
        <v>40681</v>
      </c>
      <c r="B4269">
        <v>836.43200000000002</v>
      </c>
    </row>
    <row r="4270" spans="1:2">
      <c r="A4270" s="14">
        <v>40682</v>
      </c>
      <c r="B4270">
        <v>836.83299999999997</v>
      </c>
    </row>
    <row r="4271" spans="1:2">
      <c r="A4271" s="14">
        <v>40683</v>
      </c>
      <c r="B4271">
        <v>836.93299999999999</v>
      </c>
    </row>
    <row r="4272" spans="1:2">
      <c r="A4272" s="14">
        <v>40686</v>
      </c>
      <c r="B4272">
        <v>836.226</v>
      </c>
    </row>
    <row r="4273" spans="1:2">
      <c r="A4273" s="14">
        <v>40687</v>
      </c>
      <c r="B4273">
        <v>836.16300000000001</v>
      </c>
    </row>
    <row r="4274" spans="1:2">
      <c r="A4274" s="14">
        <v>40688</v>
      </c>
      <c r="B4274">
        <v>835.45699999999999</v>
      </c>
    </row>
    <row r="4275" spans="1:2">
      <c r="A4275" s="14">
        <v>40689</v>
      </c>
      <c r="B4275">
        <v>835.50699999999995</v>
      </c>
    </row>
    <row r="4276" spans="1:2">
      <c r="A4276" s="14">
        <v>40690</v>
      </c>
      <c r="B4276">
        <v>835.36699999999996</v>
      </c>
    </row>
    <row r="4277" spans="1:2">
      <c r="A4277" s="14">
        <v>40693</v>
      </c>
      <c r="B4277">
        <v>835.88900000000001</v>
      </c>
    </row>
    <row r="4278" spans="1:2">
      <c r="A4278" s="14">
        <v>40694</v>
      </c>
      <c r="B4278">
        <v>836.35599999999999</v>
      </c>
    </row>
    <row r="4279" spans="1:2">
      <c r="A4279" s="14">
        <v>40695</v>
      </c>
      <c r="B4279">
        <v>836.875</v>
      </c>
    </row>
    <row r="4280" spans="1:2">
      <c r="A4280" s="14">
        <v>40696</v>
      </c>
      <c r="B4280">
        <v>835.58299999999997</v>
      </c>
    </row>
    <row r="4281" spans="1:2">
      <c r="A4281" s="14">
        <v>40697</v>
      </c>
      <c r="B4281">
        <v>834.30899999999997</v>
      </c>
    </row>
    <row r="4282" spans="1:2">
      <c r="A4282" s="14">
        <v>40700</v>
      </c>
      <c r="B4282">
        <v>834.23</v>
      </c>
    </row>
    <row r="4283" spans="1:2">
      <c r="A4283" s="14">
        <v>40701</v>
      </c>
      <c r="B4283">
        <v>833.27700000000004</v>
      </c>
    </row>
    <row r="4284" spans="1:2">
      <c r="A4284" s="14">
        <v>40702</v>
      </c>
      <c r="B4284">
        <v>831.94600000000003</v>
      </c>
    </row>
    <row r="4285" spans="1:2">
      <c r="A4285" s="14">
        <v>40703</v>
      </c>
      <c r="B4285">
        <v>830.39700000000005</v>
      </c>
    </row>
    <row r="4286" spans="1:2">
      <c r="A4286" s="14">
        <v>40704</v>
      </c>
      <c r="B4286">
        <v>829.86</v>
      </c>
    </row>
    <row r="4287" spans="1:2">
      <c r="A4287" s="14">
        <v>40707</v>
      </c>
      <c r="B4287">
        <v>828.69200000000001</v>
      </c>
    </row>
    <row r="4288" spans="1:2">
      <c r="A4288" s="14">
        <v>40708</v>
      </c>
      <c r="B4288">
        <v>828.17399999999998</v>
      </c>
    </row>
    <row r="4289" spans="1:2">
      <c r="A4289" s="14">
        <v>40709</v>
      </c>
      <c r="B4289">
        <v>827.81100000000004</v>
      </c>
    </row>
    <row r="4290" spans="1:2">
      <c r="A4290" s="14">
        <v>40710</v>
      </c>
      <c r="B4290">
        <v>825.10400000000004</v>
      </c>
    </row>
    <row r="4291" spans="1:2">
      <c r="A4291" s="14">
        <v>40711</v>
      </c>
      <c r="B4291">
        <v>824.39200000000005</v>
      </c>
    </row>
    <row r="4292" spans="1:2">
      <c r="A4292" s="14">
        <v>40714</v>
      </c>
      <c r="B4292">
        <v>822.82100000000003</v>
      </c>
    </row>
    <row r="4293" spans="1:2">
      <c r="A4293" s="14">
        <v>40715</v>
      </c>
      <c r="B4293">
        <v>823.11300000000006</v>
      </c>
    </row>
    <row r="4294" spans="1:2">
      <c r="A4294" s="14">
        <v>40716</v>
      </c>
      <c r="B4294">
        <v>824.327</v>
      </c>
    </row>
    <row r="4295" spans="1:2">
      <c r="A4295" s="14">
        <v>40717</v>
      </c>
      <c r="B4295">
        <v>823.22699999999998</v>
      </c>
    </row>
    <row r="4296" spans="1:2">
      <c r="A4296" s="14">
        <v>40718</v>
      </c>
      <c r="B4296">
        <v>823.15499999999997</v>
      </c>
    </row>
    <row r="4297" spans="1:2">
      <c r="A4297" s="14">
        <v>40721</v>
      </c>
      <c r="B4297">
        <v>822.39200000000005</v>
      </c>
    </row>
    <row r="4298" spans="1:2">
      <c r="A4298" s="14">
        <v>40722</v>
      </c>
      <c r="B4298">
        <v>822.33199999999999</v>
      </c>
    </row>
    <row r="4299" spans="1:2">
      <c r="A4299" s="14">
        <v>40723</v>
      </c>
      <c r="B4299">
        <v>824.59400000000005</v>
      </c>
    </row>
    <row r="4300" spans="1:2">
      <c r="A4300" s="14">
        <v>40724</v>
      </c>
      <c r="B4300">
        <v>827.95500000000004</v>
      </c>
    </row>
    <row r="4301" spans="1:2">
      <c r="A4301" s="14">
        <v>40725</v>
      </c>
      <c r="B4301">
        <v>829.13499999999999</v>
      </c>
    </row>
    <row r="4302" spans="1:2">
      <c r="A4302" s="14">
        <v>40728</v>
      </c>
      <c r="B4302">
        <v>829.67499999999995</v>
      </c>
    </row>
    <row r="4303" spans="1:2">
      <c r="A4303" s="14">
        <v>40729</v>
      </c>
      <c r="B4303">
        <v>831.43899999999996</v>
      </c>
    </row>
    <row r="4304" spans="1:2">
      <c r="A4304" s="14">
        <v>40730</v>
      </c>
      <c r="B4304">
        <v>831.97900000000004</v>
      </c>
    </row>
    <row r="4305" spans="1:2">
      <c r="A4305" s="14">
        <v>40731</v>
      </c>
      <c r="B4305">
        <v>833.928</v>
      </c>
    </row>
    <row r="4306" spans="1:2">
      <c r="A4306" s="14">
        <v>40732</v>
      </c>
      <c r="B4306">
        <v>834.67399999999998</v>
      </c>
    </row>
    <row r="4307" spans="1:2">
      <c r="A4307" s="14">
        <v>40735</v>
      </c>
      <c r="B4307">
        <v>833.00599999999997</v>
      </c>
    </row>
    <row r="4308" spans="1:2">
      <c r="A4308" s="14">
        <v>40736</v>
      </c>
      <c r="B4308">
        <v>831.78800000000001</v>
      </c>
    </row>
    <row r="4309" spans="1:2">
      <c r="A4309" s="14">
        <v>40737</v>
      </c>
      <c r="B4309">
        <v>833.154</v>
      </c>
    </row>
    <row r="4310" spans="1:2">
      <c r="A4310" s="14">
        <v>40738</v>
      </c>
      <c r="B4310">
        <v>833.47</v>
      </c>
    </row>
    <row r="4311" spans="1:2">
      <c r="A4311" s="14">
        <v>40739</v>
      </c>
      <c r="B4311">
        <v>834.21400000000006</v>
      </c>
    </row>
    <row r="4312" spans="1:2">
      <c r="A4312" s="14">
        <v>40742</v>
      </c>
      <c r="B4312">
        <v>833.79700000000003</v>
      </c>
    </row>
    <row r="4313" spans="1:2">
      <c r="A4313" s="14">
        <v>40743</v>
      </c>
      <c r="B4313">
        <v>834.06399999999996</v>
      </c>
    </row>
    <row r="4314" spans="1:2">
      <c r="A4314" s="14">
        <v>40744</v>
      </c>
      <c r="B4314">
        <v>835.17700000000002</v>
      </c>
    </row>
    <row r="4315" spans="1:2">
      <c r="A4315" s="14">
        <v>40745</v>
      </c>
      <c r="B4315">
        <v>836.34500000000003</v>
      </c>
    </row>
    <row r="4316" spans="1:2">
      <c r="A4316" s="14">
        <v>40746</v>
      </c>
      <c r="B4316">
        <v>838.02</v>
      </c>
    </row>
    <row r="4317" spans="1:2">
      <c r="A4317" s="14">
        <v>40749</v>
      </c>
      <c r="B4317">
        <v>838.45399999999995</v>
      </c>
    </row>
    <row r="4318" spans="1:2">
      <c r="A4318" s="14">
        <v>40750</v>
      </c>
      <c r="B4318">
        <v>839.23</v>
      </c>
    </row>
    <row r="4319" spans="1:2">
      <c r="A4319" s="14">
        <v>40751</v>
      </c>
      <c r="B4319">
        <v>838.58199999999999</v>
      </c>
    </row>
    <row r="4320" spans="1:2">
      <c r="A4320" s="14">
        <v>40752</v>
      </c>
      <c r="B4320">
        <v>838.34199999999998</v>
      </c>
    </row>
    <row r="4321" spans="1:2">
      <c r="A4321" s="14">
        <v>40753</v>
      </c>
      <c r="B4321">
        <v>837.99800000000005</v>
      </c>
    </row>
    <row r="4322" spans="1:2">
      <c r="A4322" s="14">
        <v>40755</v>
      </c>
      <c r="B4322">
        <v>838.18399999999997</v>
      </c>
    </row>
    <row r="4323" spans="1:2">
      <c r="A4323" s="14">
        <v>40756</v>
      </c>
      <c r="B4323">
        <v>838.40700000000004</v>
      </c>
    </row>
    <row r="4324" spans="1:2">
      <c r="A4324" s="14">
        <v>40757</v>
      </c>
      <c r="B4324">
        <v>836.27700000000004</v>
      </c>
    </row>
    <row r="4325" spans="1:2">
      <c r="A4325" s="14">
        <v>40758</v>
      </c>
      <c r="B4325">
        <v>833.85199999999998</v>
      </c>
    </row>
    <row r="4326" spans="1:2">
      <c r="A4326" s="14">
        <v>40759</v>
      </c>
      <c r="B4326">
        <v>828.72</v>
      </c>
    </row>
    <row r="4327" spans="1:2">
      <c r="A4327" s="14">
        <v>40760</v>
      </c>
      <c r="B4327">
        <v>822.79499999999996</v>
      </c>
    </row>
    <row r="4328" spans="1:2">
      <c r="A4328" s="14">
        <v>40763</v>
      </c>
      <c r="B4328">
        <v>809.10299999999995</v>
      </c>
    </row>
    <row r="4329" spans="1:2">
      <c r="A4329" s="14">
        <v>40764</v>
      </c>
      <c r="B4329">
        <v>802.58600000000001</v>
      </c>
    </row>
    <row r="4330" spans="1:2">
      <c r="A4330" s="14">
        <v>40765</v>
      </c>
      <c r="B4330">
        <v>800.11199999999997</v>
      </c>
    </row>
    <row r="4331" spans="1:2">
      <c r="A4331" s="14">
        <v>40766</v>
      </c>
      <c r="B4331">
        <v>794.01599999999996</v>
      </c>
    </row>
    <row r="4332" spans="1:2">
      <c r="A4332" s="14">
        <v>40767</v>
      </c>
      <c r="B4332">
        <v>799.48500000000001</v>
      </c>
    </row>
    <row r="4333" spans="1:2">
      <c r="A4333" s="14">
        <v>40770</v>
      </c>
      <c r="B4333">
        <v>804.70600000000002</v>
      </c>
    </row>
    <row r="4334" spans="1:2">
      <c r="A4334" s="14">
        <v>40771</v>
      </c>
      <c r="B4334">
        <v>806.61199999999997</v>
      </c>
    </row>
    <row r="4335" spans="1:2">
      <c r="A4335" s="14">
        <v>40772</v>
      </c>
      <c r="B4335">
        <v>808.62699999999995</v>
      </c>
    </row>
    <row r="4336" spans="1:2">
      <c r="A4336" s="14">
        <v>40773</v>
      </c>
      <c r="B4336">
        <v>804.93200000000002</v>
      </c>
    </row>
    <row r="4337" spans="1:2">
      <c r="A4337" s="14">
        <v>40774</v>
      </c>
      <c r="B4337">
        <v>802.85</v>
      </c>
    </row>
    <row r="4338" spans="1:2">
      <c r="A4338" s="14">
        <v>40777</v>
      </c>
      <c r="B4338">
        <v>801.96299999999997</v>
      </c>
    </row>
    <row r="4339" spans="1:2">
      <c r="A4339" s="14">
        <v>40778</v>
      </c>
      <c r="B4339">
        <v>796.95699999999999</v>
      </c>
    </row>
    <row r="4340" spans="1:2">
      <c r="A4340" s="14">
        <v>40779</v>
      </c>
      <c r="B4340">
        <v>794.70699999999999</v>
      </c>
    </row>
    <row r="4341" spans="1:2">
      <c r="A4341" s="14">
        <v>40780</v>
      </c>
      <c r="B4341">
        <v>796.21100000000001</v>
      </c>
    </row>
    <row r="4342" spans="1:2">
      <c r="A4342" s="14">
        <v>40781</v>
      </c>
      <c r="B4342">
        <v>795.24300000000005</v>
      </c>
    </row>
    <row r="4343" spans="1:2">
      <c r="A4343" s="14">
        <v>40784</v>
      </c>
      <c r="B4343">
        <v>797.43499999999995</v>
      </c>
    </row>
    <row r="4344" spans="1:2">
      <c r="A4344" s="14">
        <v>40785</v>
      </c>
      <c r="B4344">
        <v>799.57399999999996</v>
      </c>
    </row>
    <row r="4345" spans="1:2">
      <c r="A4345" s="14">
        <v>40786</v>
      </c>
      <c r="B4345">
        <v>804.59699999999998</v>
      </c>
    </row>
    <row r="4346" spans="1:2">
      <c r="A4346" s="14">
        <v>40787</v>
      </c>
      <c r="B4346">
        <v>807.16499999999996</v>
      </c>
    </row>
    <row r="4347" spans="1:2">
      <c r="A4347" s="14">
        <v>40788</v>
      </c>
      <c r="B4347">
        <v>807.18299999999999</v>
      </c>
    </row>
    <row r="4348" spans="1:2">
      <c r="A4348" s="14">
        <v>40791</v>
      </c>
      <c r="B4348">
        <v>807.73299999999995</v>
      </c>
    </row>
    <row r="4349" spans="1:2">
      <c r="A4349" s="14">
        <v>40792</v>
      </c>
      <c r="B4349">
        <v>801.46</v>
      </c>
    </row>
    <row r="4350" spans="1:2">
      <c r="A4350" s="14">
        <v>40793</v>
      </c>
      <c r="B4350">
        <v>804.04100000000005</v>
      </c>
    </row>
    <row r="4351" spans="1:2">
      <c r="A4351" s="14">
        <v>40794</v>
      </c>
      <c r="B4351">
        <v>805.447</v>
      </c>
    </row>
    <row r="4352" spans="1:2">
      <c r="A4352" s="14">
        <v>40795</v>
      </c>
      <c r="B4352">
        <v>804.45</v>
      </c>
    </row>
    <row r="4353" spans="1:2">
      <c r="A4353" s="14">
        <v>40798</v>
      </c>
      <c r="B4353">
        <v>799.68899999999996</v>
      </c>
    </row>
    <row r="4354" spans="1:2">
      <c r="A4354" s="14">
        <v>40799</v>
      </c>
      <c r="B4354">
        <v>798.85</v>
      </c>
    </row>
    <row r="4355" spans="1:2">
      <c r="A4355" s="14">
        <v>40800</v>
      </c>
      <c r="B4355">
        <v>799.87099999999998</v>
      </c>
    </row>
    <row r="4356" spans="1:2">
      <c r="A4356" s="14">
        <v>40801</v>
      </c>
      <c r="B4356">
        <v>800.65099999999995</v>
      </c>
    </row>
    <row r="4357" spans="1:2">
      <c r="A4357" s="14">
        <v>40802</v>
      </c>
      <c r="B4357">
        <v>802.06200000000001</v>
      </c>
    </row>
    <row r="4358" spans="1:2">
      <c r="A4358" s="14">
        <v>40805</v>
      </c>
      <c r="B4358">
        <v>801.20500000000004</v>
      </c>
    </row>
    <row r="4359" spans="1:2">
      <c r="A4359" s="14">
        <v>40806</v>
      </c>
      <c r="B4359">
        <v>801.65099999999995</v>
      </c>
    </row>
    <row r="4360" spans="1:2">
      <c r="A4360" s="14">
        <v>40807</v>
      </c>
      <c r="B4360">
        <v>801.16899999999998</v>
      </c>
    </row>
    <row r="4361" spans="1:2">
      <c r="A4361" s="14">
        <v>40808</v>
      </c>
      <c r="B4361">
        <v>793.76700000000005</v>
      </c>
    </row>
    <row r="4362" spans="1:2">
      <c r="A4362" s="14">
        <v>40809</v>
      </c>
      <c r="B4362">
        <v>789.37599999999998</v>
      </c>
    </row>
    <row r="4363" spans="1:2">
      <c r="A4363" s="14">
        <v>40812</v>
      </c>
      <c r="B4363">
        <v>787.69299999999998</v>
      </c>
    </row>
    <row r="4364" spans="1:2">
      <c r="A4364" s="14">
        <v>40813</v>
      </c>
      <c r="B4364">
        <v>787.91300000000001</v>
      </c>
    </row>
    <row r="4365" spans="1:2">
      <c r="A4365" s="14">
        <v>40814</v>
      </c>
      <c r="B4365">
        <v>785.274</v>
      </c>
    </row>
    <row r="4366" spans="1:2">
      <c r="A4366" s="14">
        <v>40815</v>
      </c>
      <c r="B4366">
        <v>781.69899999999996</v>
      </c>
    </row>
    <row r="4367" spans="1:2">
      <c r="A4367" s="14">
        <v>40816</v>
      </c>
      <c r="B4367">
        <v>775.67399999999998</v>
      </c>
    </row>
    <row r="4368" spans="1:2">
      <c r="A4368" s="14">
        <v>40819</v>
      </c>
      <c r="B4368">
        <v>769.54</v>
      </c>
    </row>
    <row r="4369" spans="1:2">
      <c r="A4369" s="14">
        <v>40820</v>
      </c>
      <c r="B4369">
        <v>757.48699999999997</v>
      </c>
    </row>
    <row r="4370" spans="1:2">
      <c r="A4370" s="14">
        <v>40821</v>
      </c>
      <c r="B4370">
        <v>758.78300000000002</v>
      </c>
    </row>
    <row r="4371" spans="1:2">
      <c r="A4371" s="14">
        <v>40822</v>
      </c>
      <c r="B4371">
        <v>765.91800000000001</v>
      </c>
    </row>
    <row r="4372" spans="1:2">
      <c r="A4372" s="14">
        <v>40823</v>
      </c>
      <c r="B4372">
        <v>769.46299999999997</v>
      </c>
    </row>
    <row r="4373" spans="1:2">
      <c r="A4373" s="14">
        <v>40826</v>
      </c>
      <c r="B4373">
        <v>770.01700000000005</v>
      </c>
    </row>
    <row r="4374" spans="1:2">
      <c r="A4374" s="14">
        <v>40827</v>
      </c>
      <c r="B4374">
        <v>775.26599999999996</v>
      </c>
    </row>
    <row r="4375" spans="1:2">
      <c r="A4375" s="14">
        <v>40828</v>
      </c>
      <c r="B4375">
        <v>782.97699999999998</v>
      </c>
    </row>
    <row r="4376" spans="1:2">
      <c r="A4376" s="14">
        <v>40829</v>
      </c>
      <c r="B4376">
        <v>785.65200000000004</v>
      </c>
    </row>
    <row r="4377" spans="1:2">
      <c r="A4377" s="14">
        <v>40830</v>
      </c>
      <c r="B4377">
        <v>789.053</v>
      </c>
    </row>
    <row r="4378" spans="1:2">
      <c r="A4378" s="14">
        <v>40833</v>
      </c>
      <c r="B4378">
        <v>791.50599999999997</v>
      </c>
    </row>
    <row r="4379" spans="1:2">
      <c r="A4379" s="14">
        <v>40834</v>
      </c>
      <c r="B4379">
        <v>792.04399999999998</v>
      </c>
    </row>
    <row r="4380" spans="1:2">
      <c r="A4380" s="14">
        <v>40835</v>
      </c>
      <c r="B4380">
        <v>797.40899999999999</v>
      </c>
    </row>
    <row r="4381" spans="1:2">
      <c r="A4381" s="14">
        <v>40836</v>
      </c>
      <c r="B4381">
        <v>799.02300000000002</v>
      </c>
    </row>
    <row r="4382" spans="1:2">
      <c r="A4382" s="14">
        <v>40837</v>
      </c>
      <c r="B4382">
        <v>803.91800000000001</v>
      </c>
    </row>
    <row r="4383" spans="1:2">
      <c r="A4383" s="14">
        <v>40840</v>
      </c>
      <c r="B4383">
        <v>808.16600000000005</v>
      </c>
    </row>
    <row r="4384" spans="1:2">
      <c r="A4384" s="14">
        <v>40841</v>
      </c>
      <c r="B4384">
        <v>811.923</v>
      </c>
    </row>
    <row r="4385" spans="1:2">
      <c r="A4385" s="14">
        <v>40842</v>
      </c>
      <c r="B4385">
        <v>812.81299999999999</v>
      </c>
    </row>
    <row r="4386" spans="1:2">
      <c r="A4386" s="14">
        <v>40843</v>
      </c>
      <c r="B4386">
        <v>820.62599999999998</v>
      </c>
    </row>
    <row r="4387" spans="1:2">
      <c r="A4387" s="14">
        <v>40844</v>
      </c>
      <c r="B4387">
        <v>822.803</v>
      </c>
    </row>
    <row r="4388" spans="1:2">
      <c r="A4388" s="14">
        <v>40847</v>
      </c>
      <c r="B4388">
        <v>821.87099999999998</v>
      </c>
    </row>
    <row r="4389" spans="1:2">
      <c r="A4389" s="14">
        <v>40848</v>
      </c>
      <c r="B4389">
        <v>815.16499999999996</v>
      </c>
    </row>
    <row r="4390" spans="1:2">
      <c r="A4390" s="14">
        <v>40849</v>
      </c>
      <c r="B4390">
        <v>817.23299999999995</v>
      </c>
    </row>
    <row r="4391" spans="1:2">
      <c r="A4391" s="14">
        <v>40850</v>
      </c>
      <c r="B4391">
        <v>819.32299999999998</v>
      </c>
    </row>
    <row r="4392" spans="1:2">
      <c r="A4392" s="14">
        <v>40851</v>
      </c>
      <c r="B4392">
        <v>819.94399999999996</v>
      </c>
    </row>
    <row r="4393" spans="1:2">
      <c r="A4393" s="14">
        <v>40854</v>
      </c>
      <c r="B4393">
        <v>819.85500000000002</v>
      </c>
    </row>
    <row r="4394" spans="1:2">
      <c r="A4394" s="14">
        <v>40855</v>
      </c>
      <c r="B4394">
        <v>819.73800000000006</v>
      </c>
    </row>
    <row r="4395" spans="1:2">
      <c r="A4395" s="14">
        <v>40856</v>
      </c>
      <c r="B4395">
        <v>814.64400000000001</v>
      </c>
    </row>
    <row r="4396" spans="1:2">
      <c r="A4396" s="14">
        <v>40857</v>
      </c>
      <c r="B4396">
        <v>813.697</v>
      </c>
    </row>
    <row r="4397" spans="1:2">
      <c r="A4397" s="14">
        <v>40858</v>
      </c>
      <c r="B4397">
        <v>813.88300000000004</v>
      </c>
    </row>
    <row r="4398" spans="1:2">
      <c r="A4398" s="14">
        <v>40861</v>
      </c>
      <c r="B4398">
        <v>814.25400000000002</v>
      </c>
    </row>
    <row r="4399" spans="1:2">
      <c r="A4399" s="14">
        <v>40862</v>
      </c>
      <c r="B4399">
        <v>812.37300000000005</v>
      </c>
    </row>
    <row r="4400" spans="1:2">
      <c r="A4400" s="14">
        <v>40863</v>
      </c>
      <c r="B4400">
        <v>811.44299999999998</v>
      </c>
    </row>
    <row r="4401" spans="1:2">
      <c r="A4401" s="14">
        <v>40864</v>
      </c>
      <c r="B4401">
        <v>809.86099999999999</v>
      </c>
    </row>
    <row r="4402" spans="1:2">
      <c r="A4402" s="14">
        <v>40865</v>
      </c>
      <c r="B4402">
        <v>808.14400000000001</v>
      </c>
    </row>
    <row r="4403" spans="1:2">
      <c r="A4403" s="14">
        <v>40868</v>
      </c>
      <c r="B4403">
        <v>804.12900000000002</v>
      </c>
    </row>
    <row r="4404" spans="1:2">
      <c r="A4404" s="14">
        <v>40869</v>
      </c>
      <c r="B4404">
        <v>801.27800000000002</v>
      </c>
    </row>
    <row r="4405" spans="1:2">
      <c r="A4405" s="14">
        <v>40870</v>
      </c>
      <c r="B4405">
        <v>798.39099999999996</v>
      </c>
    </row>
    <row r="4406" spans="1:2">
      <c r="A4406" s="14">
        <v>40871</v>
      </c>
      <c r="B4406">
        <v>798.57600000000002</v>
      </c>
    </row>
    <row r="4407" spans="1:2">
      <c r="A4407" s="14">
        <v>40872</v>
      </c>
      <c r="B4407">
        <v>797.84100000000001</v>
      </c>
    </row>
    <row r="4408" spans="1:2">
      <c r="A4408" s="14">
        <v>40875</v>
      </c>
      <c r="B4408">
        <v>800.3</v>
      </c>
    </row>
    <row r="4409" spans="1:2">
      <c r="A4409" s="14">
        <v>40876</v>
      </c>
      <c r="B4409">
        <v>799.74900000000002</v>
      </c>
    </row>
    <row r="4410" spans="1:2">
      <c r="A4410" s="14">
        <v>40877</v>
      </c>
      <c r="B4410">
        <v>803.69500000000005</v>
      </c>
    </row>
    <row r="4411" spans="1:2">
      <c r="A4411" s="14">
        <v>40878</v>
      </c>
      <c r="B4411">
        <v>806.35400000000004</v>
      </c>
    </row>
    <row r="4412" spans="1:2">
      <c r="A4412" s="14">
        <v>40879</v>
      </c>
      <c r="B4412">
        <v>809.68600000000004</v>
      </c>
    </row>
    <row r="4413" spans="1:2">
      <c r="A4413" s="14">
        <v>40882</v>
      </c>
      <c r="B4413">
        <v>813.25199999999995</v>
      </c>
    </row>
    <row r="4414" spans="1:2">
      <c r="A4414" s="14">
        <v>40883</v>
      </c>
      <c r="B4414">
        <v>814.20699999999999</v>
      </c>
    </row>
    <row r="4415" spans="1:2">
      <c r="A4415" s="14">
        <v>40884</v>
      </c>
      <c r="B4415">
        <v>815.34500000000003</v>
      </c>
    </row>
    <row r="4416" spans="1:2">
      <c r="A4416" s="14">
        <v>40885</v>
      </c>
      <c r="B4416">
        <v>815.72299999999996</v>
      </c>
    </row>
    <row r="4417" spans="1:2">
      <c r="A4417" s="14">
        <v>40886</v>
      </c>
      <c r="B4417">
        <v>815.06</v>
      </c>
    </row>
    <row r="4418" spans="1:2">
      <c r="A4418" s="14">
        <v>40889</v>
      </c>
      <c r="B4418">
        <v>814.44899999999996</v>
      </c>
    </row>
    <row r="4419" spans="1:2">
      <c r="A4419" s="14">
        <v>40890</v>
      </c>
      <c r="B4419">
        <v>814.98199999999997</v>
      </c>
    </row>
    <row r="4420" spans="1:2">
      <c r="A4420" s="14">
        <v>40891</v>
      </c>
      <c r="B4420">
        <v>814.072</v>
      </c>
    </row>
    <row r="4421" spans="1:2">
      <c r="A4421" s="14">
        <v>40892</v>
      </c>
      <c r="B4421">
        <v>814.09299999999996</v>
      </c>
    </row>
    <row r="4422" spans="1:2">
      <c r="A4422" s="14">
        <v>40893</v>
      </c>
      <c r="B4422">
        <v>814.75099999999998</v>
      </c>
    </row>
    <row r="4423" spans="1:2">
      <c r="A4423" s="14">
        <v>40896</v>
      </c>
      <c r="B4423">
        <v>815.65800000000002</v>
      </c>
    </row>
    <row r="4424" spans="1:2">
      <c r="A4424" s="14">
        <v>40897</v>
      </c>
      <c r="B4424">
        <v>816.77200000000005</v>
      </c>
    </row>
    <row r="4425" spans="1:2">
      <c r="A4425" s="14">
        <v>40898</v>
      </c>
      <c r="B4425">
        <v>817.69</v>
      </c>
    </row>
    <row r="4426" spans="1:2">
      <c r="A4426" s="14">
        <v>40899</v>
      </c>
      <c r="B4426">
        <v>818.91</v>
      </c>
    </row>
    <row r="4427" spans="1:2">
      <c r="A4427" s="14">
        <v>40900</v>
      </c>
      <c r="B4427">
        <v>819.452</v>
      </c>
    </row>
    <row r="4428" spans="1:2">
      <c r="A4428" s="14">
        <v>40904</v>
      </c>
      <c r="B4428">
        <v>820.49800000000005</v>
      </c>
    </row>
    <row r="4429" spans="1:2">
      <c r="A4429" s="14">
        <v>40905</v>
      </c>
      <c r="B4429">
        <v>821.86599999999999</v>
      </c>
    </row>
    <row r="4430" spans="1:2">
      <c r="A4430" s="14">
        <v>40906</v>
      </c>
      <c r="B4430">
        <v>822.851</v>
      </c>
    </row>
    <row r="4431" spans="1:2">
      <c r="A4431" s="14">
        <v>40907</v>
      </c>
      <c r="B4431">
        <v>823.6</v>
      </c>
    </row>
    <row r="4432" spans="1:2">
      <c r="A4432" s="14">
        <v>40908</v>
      </c>
      <c r="B4432">
        <v>823.61599999999999</v>
      </c>
    </row>
    <row r="4433" spans="1:2">
      <c r="A4433" s="14">
        <v>40911</v>
      </c>
      <c r="B4433">
        <v>827.11300000000006</v>
      </c>
    </row>
    <row r="4434" spans="1:2">
      <c r="A4434" s="14">
        <v>40912</v>
      </c>
      <c r="B4434">
        <v>828.3</v>
      </c>
    </row>
    <row r="4435" spans="1:2">
      <c r="A4435" s="14">
        <v>40913</v>
      </c>
      <c r="B4435">
        <v>828.69200000000001</v>
      </c>
    </row>
    <row r="4436" spans="1:2">
      <c r="A4436" s="14">
        <v>40914</v>
      </c>
      <c r="B4436">
        <v>829.91200000000003</v>
      </c>
    </row>
    <row r="4437" spans="1:2">
      <c r="A4437" s="14">
        <v>40917</v>
      </c>
      <c r="B4437">
        <v>830.92200000000003</v>
      </c>
    </row>
    <row r="4438" spans="1:2">
      <c r="A4438" s="14">
        <v>40918</v>
      </c>
      <c r="B4438">
        <v>832.52200000000005</v>
      </c>
    </row>
    <row r="4439" spans="1:2">
      <c r="A4439" s="14">
        <v>40919</v>
      </c>
      <c r="B4439">
        <v>832.83699999999999</v>
      </c>
    </row>
    <row r="4440" spans="1:2">
      <c r="A4440" s="14">
        <v>40920</v>
      </c>
      <c r="B4440">
        <v>833.26</v>
      </c>
    </row>
    <row r="4441" spans="1:2">
      <c r="A4441" s="14">
        <v>40921</v>
      </c>
      <c r="B4441">
        <v>832.49</v>
      </c>
    </row>
    <row r="4442" spans="1:2">
      <c r="A4442" s="14">
        <v>40924</v>
      </c>
      <c r="B4442">
        <v>833.11</v>
      </c>
    </row>
    <row r="4443" spans="1:2">
      <c r="A4443" s="14">
        <v>40925</v>
      </c>
      <c r="B4443">
        <v>833.40499999999997</v>
      </c>
    </row>
    <row r="4444" spans="1:2">
      <c r="A4444" s="14">
        <v>40926</v>
      </c>
      <c r="B4444">
        <v>834</v>
      </c>
    </row>
    <row r="4445" spans="1:2">
      <c r="A4445" s="14">
        <v>40927</v>
      </c>
      <c r="B4445">
        <v>836.80200000000002</v>
      </c>
    </row>
    <row r="4446" spans="1:2">
      <c r="A4446" s="14">
        <v>40928</v>
      </c>
      <c r="B4446">
        <v>837.30399999999997</v>
      </c>
    </row>
    <row r="4447" spans="1:2">
      <c r="A4447" s="14">
        <v>40931</v>
      </c>
      <c r="B4447">
        <v>839.38599999999997</v>
      </c>
    </row>
    <row r="4448" spans="1:2">
      <c r="A4448" s="14">
        <v>40932</v>
      </c>
      <c r="B4448">
        <v>840.22</v>
      </c>
    </row>
    <row r="4449" spans="1:2">
      <c r="A4449" s="14">
        <v>40933</v>
      </c>
      <c r="B4449">
        <v>842.36099999999999</v>
      </c>
    </row>
    <row r="4450" spans="1:2">
      <c r="A4450" s="14">
        <v>40934</v>
      </c>
      <c r="B4450">
        <v>846.57500000000005</v>
      </c>
    </row>
    <row r="4451" spans="1:2">
      <c r="A4451" s="14">
        <v>40935</v>
      </c>
      <c r="B4451">
        <v>847.29899999999998</v>
      </c>
    </row>
    <row r="4452" spans="1:2">
      <c r="A4452" s="14">
        <v>40938</v>
      </c>
      <c r="B4452">
        <v>846.49699999999996</v>
      </c>
    </row>
    <row r="4453" spans="1:2">
      <c r="A4453" s="14">
        <v>40939</v>
      </c>
      <c r="B4453">
        <v>847.52499999999998</v>
      </c>
    </row>
    <row r="4454" spans="1:2">
      <c r="A4454" s="14">
        <v>40940</v>
      </c>
      <c r="B4454">
        <v>848.96900000000005</v>
      </c>
    </row>
    <row r="4455" spans="1:2">
      <c r="A4455" s="14">
        <v>40941</v>
      </c>
      <c r="B4455">
        <v>849.57</v>
      </c>
    </row>
    <row r="4456" spans="1:2">
      <c r="A4456" s="14">
        <v>40942</v>
      </c>
      <c r="B4456">
        <v>851.40800000000002</v>
      </c>
    </row>
    <row r="4457" spans="1:2">
      <c r="A4457" s="14">
        <v>40945</v>
      </c>
      <c r="B4457">
        <v>852.80899999999997</v>
      </c>
    </row>
    <row r="4458" spans="1:2">
      <c r="A4458" s="14">
        <v>40946</v>
      </c>
      <c r="B4458">
        <v>853.77300000000002</v>
      </c>
    </row>
    <row r="4459" spans="1:2">
      <c r="A4459" s="14">
        <v>40947</v>
      </c>
      <c r="B4459">
        <v>855.303</v>
      </c>
    </row>
    <row r="4460" spans="1:2">
      <c r="A4460" s="14">
        <v>40948</v>
      </c>
      <c r="B4460">
        <v>855.60500000000002</v>
      </c>
    </row>
    <row r="4461" spans="1:2">
      <c r="A4461" s="14">
        <v>40949</v>
      </c>
      <c r="B4461">
        <v>853.78899999999999</v>
      </c>
    </row>
    <row r="4462" spans="1:2">
      <c r="A4462" s="14">
        <v>40952</v>
      </c>
      <c r="B4462">
        <v>855.25400000000002</v>
      </c>
    </row>
    <row r="4463" spans="1:2">
      <c r="A4463" s="14">
        <v>40953</v>
      </c>
      <c r="B4463">
        <v>855.61199999999997</v>
      </c>
    </row>
    <row r="4464" spans="1:2">
      <c r="A4464" s="14">
        <v>40954</v>
      </c>
      <c r="B4464">
        <v>855.55100000000004</v>
      </c>
    </row>
    <row r="4465" spans="1:2">
      <c r="A4465" s="14">
        <v>40955</v>
      </c>
      <c r="B4465">
        <v>854.46199999999999</v>
      </c>
    </row>
    <row r="4466" spans="1:2">
      <c r="A4466" s="14">
        <v>40956</v>
      </c>
      <c r="B4466">
        <v>856.28700000000003</v>
      </c>
    </row>
    <row r="4467" spans="1:2">
      <c r="A4467" s="14">
        <v>40959</v>
      </c>
      <c r="B4467">
        <v>856.846</v>
      </c>
    </row>
    <row r="4468" spans="1:2">
      <c r="A4468" s="14">
        <v>40960</v>
      </c>
      <c r="B4468">
        <v>857.77</v>
      </c>
    </row>
    <row r="4469" spans="1:2">
      <c r="A4469" s="14">
        <v>40961</v>
      </c>
      <c r="B4469">
        <v>858.94500000000005</v>
      </c>
    </row>
    <row r="4470" spans="1:2">
      <c r="A4470" s="14">
        <v>40962</v>
      </c>
      <c r="B4470">
        <v>860.68499999999995</v>
      </c>
    </row>
    <row r="4471" spans="1:2">
      <c r="A4471" s="14">
        <v>40963</v>
      </c>
      <c r="B4471">
        <v>863.08399999999995</v>
      </c>
    </row>
    <row r="4472" spans="1:2">
      <c r="A4472" s="14">
        <v>40966</v>
      </c>
      <c r="B4472">
        <v>864.08600000000001</v>
      </c>
    </row>
    <row r="4473" spans="1:2">
      <c r="A4473" s="14">
        <v>40967</v>
      </c>
      <c r="B4473">
        <v>865.34199999999998</v>
      </c>
    </row>
    <row r="4474" spans="1:2">
      <c r="A4474" s="14">
        <v>40968</v>
      </c>
      <c r="B4474">
        <v>866.83600000000001</v>
      </c>
    </row>
    <row r="4475" spans="1:2">
      <c r="A4475" s="14">
        <v>40969</v>
      </c>
      <c r="B4475">
        <v>867.28700000000003</v>
      </c>
    </row>
    <row r="4476" spans="1:2">
      <c r="A4476" s="14">
        <v>40970</v>
      </c>
      <c r="B4476">
        <v>867.77</v>
      </c>
    </row>
    <row r="4477" spans="1:2">
      <c r="A4477" s="14">
        <v>40973</v>
      </c>
      <c r="B4477">
        <v>866.32799999999997</v>
      </c>
    </row>
    <row r="4478" spans="1:2">
      <c r="A4478" s="14">
        <v>40974</v>
      </c>
      <c r="B4478">
        <v>861.20399999999995</v>
      </c>
    </row>
    <row r="4479" spans="1:2">
      <c r="A4479" s="14">
        <v>40975</v>
      </c>
      <c r="B4479">
        <v>862.14300000000003</v>
      </c>
    </row>
    <row r="4480" spans="1:2">
      <c r="A4480" s="14">
        <v>40976</v>
      </c>
      <c r="B4480">
        <v>863.54100000000005</v>
      </c>
    </row>
    <row r="4481" spans="1:2">
      <c r="A4481" s="14">
        <v>40977</v>
      </c>
      <c r="B4481">
        <v>864.51499999999999</v>
      </c>
    </row>
    <row r="4482" spans="1:2">
      <c r="A4482" s="14">
        <v>40980</v>
      </c>
      <c r="B4482">
        <v>865.29899999999998</v>
      </c>
    </row>
    <row r="4483" spans="1:2">
      <c r="A4483" s="14">
        <v>40981</v>
      </c>
      <c r="B4483">
        <v>866.18200000000002</v>
      </c>
    </row>
    <row r="4484" spans="1:2">
      <c r="A4484" s="14">
        <v>40982</v>
      </c>
      <c r="B4484">
        <v>866.58500000000004</v>
      </c>
    </row>
    <row r="4485" spans="1:2">
      <c r="A4485" s="14">
        <v>40983</v>
      </c>
      <c r="B4485">
        <v>865.64</v>
      </c>
    </row>
    <row r="4486" spans="1:2">
      <c r="A4486" s="14">
        <v>40984</v>
      </c>
      <c r="B4486">
        <v>865.697</v>
      </c>
    </row>
    <row r="4487" spans="1:2">
      <c r="A4487" s="14">
        <v>40987</v>
      </c>
      <c r="B4487">
        <v>866.2</v>
      </c>
    </row>
    <row r="4488" spans="1:2">
      <c r="A4488" s="14">
        <v>40988</v>
      </c>
      <c r="B4488">
        <v>865.40899999999999</v>
      </c>
    </row>
    <row r="4489" spans="1:2">
      <c r="A4489" s="14">
        <v>40989</v>
      </c>
      <c r="B4489">
        <v>866.09699999999998</v>
      </c>
    </row>
    <row r="4490" spans="1:2">
      <c r="A4490" s="14">
        <v>40990</v>
      </c>
      <c r="B4490">
        <v>865.15200000000004</v>
      </c>
    </row>
    <row r="4491" spans="1:2">
      <c r="A4491" s="14">
        <v>40991</v>
      </c>
      <c r="B4491">
        <v>865.01499999999999</v>
      </c>
    </row>
    <row r="4492" spans="1:2">
      <c r="A4492" s="14">
        <v>40994</v>
      </c>
      <c r="B4492">
        <v>865.79899999999998</v>
      </c>
    </row>
    <row r="4493" spans="1:2">
      <c r="A4493" s="14">
        <v>40995</v>
      </c>
      <c r="B4493">
        <v>866.62599999999998</v>
      </c>
    </row>
    <row r="4494" spans="1:2">
      <c r="A4494" s="14">
        <v>40996</v>
      </c>
      <c r="B4494">
        <v>866.55899999999997</v>
      </c>
    </row>
    <row r="4495" spans="1:2">
      <c r="A4495" s="14">
        <v>40997</v>
      </c>
      <c r="B4495">
        <v>865.61699999999996</v>
      </c>
    </row>
    <row r="4496" spans="1:2">
      <c r="A4496" s="14">
        <v>40998</v>
      </c>
      <c r="B4496">
        <v>866.01599999999996</v>
      </c>
    </row>
    <row r="4497" spans="1:2">
      <c r="A4497" s="14">
        <v>40999</v>
      </c>
      <c r="B4497">
        <v>866.02499999999998</v>
      </c>
    </row>
    <row r="4498" spans="1:2">
      <c r="A4498" s="14">
        <v>41001</v>
      </c>
      <c r="B4498">
        <v>866.59799999999996</v>
      </c>
    </row>
    <row r="4499" spans="1:2">
      <c r="A4499" s="14">
        <v>41002</v>
      </c>
      <c r="B4499">
        <v>866.92899999999997</v>
      </c>
    </row>
    <row r="4500" spans="1:2">
      <c r="A4500" s="14">
        <v>41003</v>
      </c>
      <c r="B4500">
        <v>866.24800000000005</v>
      </c>
    </row>
    <row r="4501" spans="1:2">
      <c r="A4501" s="14">
        <v>41004</v>
      </c>
      <c r="B4501">
        <v>865.83100000000002</v>
      </c>
    </row>
    <row r="4502" spans="1:2">
      <c r="A4502" s="14">
        <v>41008</v>
      </c>
      <c r="B4502">
        <v>864.077</v>
      </c>
    </row>
    <row r="4503" spans="1:2">
      <c r="A4503" s="14">
        <v>41009</v>
      </c>
      <c r="B4503">
        <v>862.596</v>
      </c>
    </row>
    <row r="4504" spans="1:2">
      <c r="A4504" s="14">
        <v>41010</v>
      </c>
      <c r="B4504">
        <v>862.03899999999999</v>
      </c>
    </row>
    <row r="4505" spans="1:2">
      <c r="A4505" s="14">
        <v>41011</v>
      </c>
      <c r="B4505">
        <v>863.63</v>
      </c>
    </row>
    <row r="4506" spans="1:2">
      <c r="A4506" s="14">
        <v>41012</v>
      </c>
      <c r="B4506">
        <v>864.322</v>
      </c>
    </row>
    <row r="4507" spans="1:2">
      <c r="A4507" s="14">
        <v>41015</v>
      </c>
      <c r="B4507">
        <v>864.82899999999995</v>
      </c>
    </row>
    <row r="4508" spans="1:2">
      <c r="A4508" s="14">
        <v>41016</v>
      </c>
      <c r="B4508">
        <v>866.34100000000001</v>
      </c>
    </row>
    <row r="4509" spans="1:2">
      <c r="A4509" s="14">
        <v>41017</v>
      </c>
      <c r="B4509">
        <v>866.68899999999996</v>
      </c>
    </row>
    <row r="4510" spans="1:2">
      <c r="A4510" s="14">
        <v>41018</v>
      </c>
      <c r="B4510">
        <v>867.11</v>
      </c>
    </row>
    <row r="4511" spans="1:2">
      <c r="A4511" s="14">
        <v>41019</v>
      </c>
      <c r="B4511">
        <v>867.56899999999996</v>
      </c>
    </row>
    <row r="4512" spans="1:2">
      <c r="A4512" s="14">
        <v>41022</v>
      </c>
      <c r="B4512">
        <v>867.29600000000005</v>
      </c>
    </row>
    <row r="4513" spans="1:2">
      <c r="A4513" s="14">
        <v>41023</v>
      </c>
      <c r="B4513">
        <v>868.67600000000004</v>
      </c>
    </row>
    <row r="4514" spans="1:2">
      <c r="A4514" s="14">
        <v>41024</v>
      </c>
      <c r="B4514">
        <v>870.84400000000005</v>
      </c>
    </row>
    <row r="4515" spans="1:2">
      <c r="A4515" s="14">
        <v>41025</v>
      </c>
      <c r="B4515">
        <v>871.53</v>
      </c>
    </row>
    <row r="4516" spans="1:2">
      <c r="A4516" s="14">
        <v>41026</v>
      </c>
      <c r="B4516">
        <v>873.40200000000004</v>
      </c>
    </row>
    <row r="4517" spans="1:2">
      <c r="A4517" s="14">
        <v>41029</v>
      </c>
      <c r="B4517">
        <v>874.87800000000004</v>
      </c>
    </row>
    <row r="4518" spans="1:2">
      <c r="A4518" s="14">
        <v>41030</v>
      </c>
      <c r="B4518">
        <v>877.02499999999998</v>
      </c>
    </row>
    <row r="4519" spans="1:2">
      <c r="A4519" s="14">
        <v>41031</v>
      </c>
      <c r="B4519">
        <v>877.68299999999999</v>
      </c>
    </row>
    <row r="4520" spans="1:2">
      <c r="A4520" s="14">
        <v>41032</v>
      </c>
      <c r="B4520">
        <v>878.82100000000003</v>
      </c>
    </row>
    <row r="4521" spans="1:2">
      <c r="A4521" s="14">
        <v>41033</v>
      </c>
      <c r="B4521">
        <v>879.476</v>
      </c>
    </row>
    <row r="4522" spans="1:2">
      <c r="A4522" s="14">
        <v>41036</v>
      </c>
      <c r="B4522">
        <v>879.61699999999996</v>
      </c>
    </row>
    <row r="4523" spans="1:2">
      <c r="A4523" s="14">
        <v>41037</v>
      </c>
      <c r="B4523">
        <v>879.57899999999995</v>
      </c>
    </row>
    <row r="4524" spans="1:2">
      <c r="A4524" s="14">
        <v>41038</v>
      </c>
      <c r="B4524">
        <v>878.47500000000002</v>
      </c>
    </row>
    <row r="4525" spans="1:2">
      <c r="A4525" s="14">
        <v>41039</v>
      </c>
      <c r="B4525">
        <v>879.28200000000004</v>
      </c>
    </row>
    <row r="4526" spans="1:2">
      <c r="A4526" s="14">
        <v>41040</v>
      </c>
      <c r="B4526">
        <v>879.31200000000001</v>
      </c>
    </row>
    <row r="4527" spans="1:2">
      <c r="A4527" s="14">
        <v>41043</v>
      </c>
      <c r="B4527">
        <v>877.54700000000003</v>
      </c>
    </row>
    <row r="4528" spans="1:2">
      <c r="A4528" s="14">
        <v>41044</v>
      </c>
      <c r="B4528">
        <v>876.49699999999996</v>
      </c>
    </row>
    <row r="4529" spans="1:2">
      <c r="A4529" s="14">
        <v>41045</v>
      </c>
      <c r="B4529">
        <v>874.09500000000003</v>
      </c>
    </row>
    <row r="4530" spans="1:2">
      <c r="A4530" s="14">
        <v>41046</v>
      </c>
      <c r="B4530">
        <v>868.46100000000001</v>
      </c>
    </row>
    <row r="4531" spans="1:2">
      <c r="A4531" s="14">
        <v>41047</v>
      </c>
      <c r="B4531">
        <v>865.68299999999999</v>
      </c>
    </row>
    <row r="4532" spans="1:2">
      <c r="A4532" s="14">
        <v>41050</v>
      </c>
      <c r="B4532">
        <v>862.93399999999997</v>
      </c>
    </row>
    <row r="4533" spans="1:2">
      <c r="A4533" s="14">
        <v>41051</v>
      </c>
      <c r="B4533">
        <v>864.84900000000005</v>
      </c>
    </row>
    <row r="4534" spans="1:2">
      <c r="A4534" s="14">
        <v>41052</v>
      </c>
      <c r="B4534">
        <v>863.12099999999998</v>
      </c>
    </row>
    <row r="4535" spans="1:2">
      <c r="A4535" s="14">
        <v>41053</v>
      </c>
      <c r="B4535">
        <v>863.17</v>
      </c>
    </row>
    <row r="4536" spans="1:2">
      <c r="A4536" s="14">
        <v>41054</v>
      </c>
      <c r="B4536">
        <v>863.56600000000003</v>
      </c>
    </row>
    <row r="4537" spans="1:2">
      <c r="A4537" s="14">
        <v>41057</v>
      </c>
      <c r="B4537">
        <v>864.12900000000002</v>
      </c>
    </row>
    <row r="4538" spans="1:2">
      <c r="A4538" s="14">
        <v>41058</v>
      </c>
      <c r="B4538">
        <v>865.64800000000002</v>
      </c>
    </row>
    <row r="4539" spans="1:2">
      <c r="A4539" s="14">
        <v>41059</v>
      </c>
      <c r="B4539">
        <v>864.68299999999999</v>
      </c>
    </row>
    <row r="4540" spans="1:2">
      <c r="A4540" s="14">
        <v>41060</v>
      </c>
      <c r="B4540">
        <v>864.31600000000003</v>
      </c>
    </row>
    <row r="4541" spans="1:2">
      <c r="A4541" s="14">
        <v>41061</v>
      </c>
      <c r="B4541">
        <v>860.24699999999996</v>
      </c>
    </row>
    <row r="4542" spans="1:2">
      <c r="A4542" s="14">
        <v>41064</v>
      </c>
      <c r="B4542">
        <v>858.69899999999996</v>
      </c>
    </row>
    <row r="4543" spans="1:2">
      <c r="A4543" s="14">
        <v>41065</v>
      </c>
      <c r="B4543">
        <v>856.66899999999998</v>
      </c>
    </row>
    <row r="4544" spans="1:2">
      <c r="A4544" s="14">
        <v>41066</v>
      </c>
      <c r="B4544">
        <v>860.19899999999996</v>
      </c>
    </row>
    <row r="4545" spans="1:2">
      <c r="A4545" s="14">
        <v>41067</v>
      </c>
      <c r="B4545">
        <v>864.00800000000004</v>
      </c>
    </row>
    <row r="4546" spans="1:2">
      <c r="A4546" s="14">
        <v>41068</v>
      </c>
      <c r="B4546">
        <v>864.58199999999999</v>
      </c>
    </row>
    <row r="4547" spans="1:2">
      <c r="A4547" s="14">
        <v>41071</v>
      </c>
      <c r="B4547">
        <v>866.30399999999997</v>
      </c>
    </row>
    <row r="4548" spans="1:2">
      <c r="A4548" s="14">
        <v>41072</v>
      </c>
      <c r="B4548">
        <v>865.06799999999998</v>
      </c>
    </row>
    <row r="4549" spans="1:2">
      <c r="A4549" s="14">
        <v>41073</v>
      </c>
      <c r="B4549">
        <v>866.06399999999996</v>
      </c>
    </row>
    <row r="4550" spans="1:2">
      <c r="A4550" s="14">
        <v>41074</v>
      </c>
      <c r="B4550">
        <v>866.64499999999998</v>
      </c>
    </row>
    <row r="4551" spans="1:2">
      <c r="A4551" s="14">
        <v>41075</v>
      </c>
      <c r="B4551">
        <v>867.98699999999997</v>
      </c>
    </row>
    <row r="4552" spans="1:2">
      <c r="A4552" s="14">
        <v>41078</v>
      </c>
      <c r="B4552">
        <v>869.39700000000005</v>
      </c>
    </row>
    <row r="4553" spans="1:2">
      <c r="A4553" s="14">
        <v>41079</v>
      </c>
      <c r="B4553">
        <v>873.23900000000003</v>
      </c>
    </row>
    <row r="4554" spans="1:2">
      <c r="A4554" s="14">
        <v>41080</v>
      </c>
      <c r="B4554">
        <v>875.75900000000001</v>
      </c>
    </row>
    <row r="4555" spans="1:2">
      <c r="A4555" s="14">
        <v>41081</v>
      </c>
      <c r="B4555">
        <v>877.00699999999995</v>
      </c>
    </row>
    <row r="4556" spans="1:2">
      <c r="A4556" s="14">
        <v>41082</v>
      </c>
      <c r="B4556">
        <v>876.56399999999996</v>
      </c>
    </row>
    <row r="4557" spans="1:2">
      <c r="A4557" s="14">
        <v>41085</v>
      </c>
      <c r="B4557">
        <v>875.89499999999998</v>
      </c>
    </row>
    <row r="4558" spans="1:2">
      <c r="A4558" s="14">
        <v>41086</v>
      </c>
      <c r="B4558">
        <v>876.36599999999999</v>
      </c>
    </row>
    <row r="4559" spans="1:2">
      <c r="A4559" s="14">
        <v>41087</v>
      </c>
      <c r="B4559">
        <v>877.65499999999997</v>
      </c>
    </row>
    <row r="4560" spans="1:2">
      <c r="A4560" s="14">
        <v>41088</v>
      </c>
      <c r="B4560">
        <v>878.577</v>
      </c>
    </row>
    <row r="4561" spans="1:2">
      <c r="A4561" s="14">
        <v>41089</v>
      </c>
      <c r="B4561">
        <v>881.70299999999997</v>
      </c>
    </row>
    <row r="4562" spans="1:2">
      <c r="A4562" s="14">
        <v>41090</v>
      </c>
      <c r="B4562">
        <v>881.89400000000001</v>
      </c>
    </row>
    <row r="4563" spans="1:2">
      <c r="A4563" s="14">
        <v>41092</v>
      </c>
      <c r="B4563">
        <v>883.83199999999999</v>
      </c>
    </row>
    <row r="4564" spans="1:2">
      <c r="A4564" s="14">
        <v>41093</v>
      </c>
      <c r="B4564">
        <v>885.03300000000002</v>
      </c>
    </row>
    <row r="4565" spans="1:2">
      <c r="A4565" s="14">
        <v>41094</v>
      </c>
      <c r="B4565">
        <v>885.22500000000002</v>
      </c>
    </row>
    <row r="4566" spans="1:2">
      <c r="A4566" s="14">
        <v>41095</v>
      </c>
      <c r="B4566">
        <v>885.99099999999999</v>
      </c>
    </row>
    <row r="4567" spans="1:2">
      <c r="A4567" s="14">
        <v>41096</v>
      </c>
      <c r="B4567">
        <v>886.56100000000004</v>
      </c>
    </row>
    <row r="4568" spans="1:2">
      <c r="A4568" s="14">
        <v>41099</v>
      </c>
      <c r="B4568">
        <v>887.12599999999998</v>
      </c>
    </row>
    <row r="4569" spans="1:2">
      <c r="A4569" s="14">
        <v>41100</v>
      </c>
      <c r="B4569">
        <v>888.28399999999999</v>
      </c>
    </row>
    <row r="4570" spans="1:2">
      <c r="A4570" s="14">
        <v>41101</v>
      </c>
      <c r="B4570">
        <v>889.01300000000003</v>
      </c>
    </row>
    <row r="4571" spans="1:2">
      <c r="A4571" s="14">
        <v>41102</v>
      </c>
      <c r="B4571">
        <v>888.21100000000001</v>
      </c>
    </row>
    <row r="4572" spans="1:2">
      <c r="A4572" s="14">
        <v>41103</v>
      </c>
      <c r="B4572">
        <v>888.35400000000004</v>
      </c>
    </row>
    <row r="4573" spans="1:2">
      <c r="A4573" s="14">
        <v>41106</v>
      </c>
      <c r="B4573">
        <v>889.05799999999999</v>
      </c>
    </row>
    <row r="4574" spans="1:2">
      <c r="A4574" s="14">
        <v>41107</v>
      </c>
      <c r="B4574">
        <v>889.63099999999997</v>
      </c>
    </row>
    <row r="4575" spans="1:2">
      <c r="A4575" s="14">
        <v>41108</v>
      </c>
      <c r="B4575">
        <v>891.14</v>
      </c>
    </row>
    <row r="4576" spans="1:2">
      <c r="A4576" s="14">
        <v>41109</v>
      </c>
      <c r="B4576">
        <v>893.00199999999995</v>
      </c>
    </row>
    <row r="4577" spans="1:2">
      <c r="A4577" s="14">
        <v>41110</v>
      </c>
      <c r="B4577">
        <v>893.27200000000005</v>
      </c>
    </row>
    <row r="4578" spans="1:2">
      <c r="A4578" s="14">
        <v>41113</v>
      </c>
      <c r="B4578">
        <v>891.82600000000002</v>
      </c>
    </row>
    <row r="4579" spans="1:2">
      <c r="A4579" s="14">
        <v>41114</v>
      </c>
      <c r="B4579">
        <v>891.80700000000002</v>
      </c>
    </row>
    <row r="4580" spans="1:2">
      <c r="A4580" s="14">
        <v>41115</v>
      </c>
      <c r="B4580">
        <v>891.48</v>
      </c>
    </row>
    <row r="4581" spans="1:2">
      <c r="A4581" s="14">
        <v>41116</v>
      </c>
      <c r="B4581">
        <v>892.76300000000003</v>
      </c>
    </row>
    <row r="4582" spans="1:2">
      <c r="A4582" s="14">
        <v>41117</v>
      </c>
      <c r="B4582">
        <v>894.22900000000004</v>
      </c>
    </row>
    <row r="4583" spans="1:2">
      <c r="A4583" s="14">
        <v>41120</v>
      </c>
      <c r="B4583">
        <v>896.72900000000004</v>
      </c>
    </row>
    <row r="4584" spans="1:2">
      <c r="A4584" s="14">
        <v>41121</v>
      </c>
      <c r="B4584">
        <v>898.79399999999998</v>
      </c>
    </row>
    <row r="4585" spans="1:2">
      <c r="A4585" s="14">
        <v>41122</v>
      </c>
      <c r="B4585">
        <v>899.85900000000004</v>
      </c>
    </row>
    <row r="4586" spans="1:2">
      <c r="A4586" s="14">
        <v>41123</v>
      </c>
      <c r="B4586">
        <v>900.05399999999997</v>
      </c>
    </row>
    <row r="4587" spans="1:2">
      <c r="A4587" s="14">
        <v>41124</v>
      </c>
      <c r="B4587">
        <v>901.44299999999998</v>
      </c>
    </row>
    <row r="4588" spans="1:2">
      <c r="A4588" s="14">
        <v>41127</v>
      </c>
      <c r="B4588">
        <v>903.18799999999999</v>
      </c>
    </row>
    <row r="4589" spans="1:2">
      <c r="A4589" s="14">
        <v>41128</v>
      </c>
      <c r="B4589">
        <v>904.37599999999998</v>
      </c>
    </row>
    <row r="4590" spans="1:2">
      <c r="A4590" s="14">
        <v>41129</v>
      </c>
      <c r="B4590">
        <v>904.64499999999998</v>
      </c>
    </row>
    <row r="4591" spans="1:2">
      <c r="A4591" s="14">
        <v>41130</v>
      </c>
      <c r="B4591">
        <v>904.55200000000002</v>
      </c>
    </row>
    <row r="4592" spans="1:2">
      <c r="A4592" s="14">
        <v>41131</v>
      </c>
      <c r="B4592">
        <v>903.77800000000002</v>
      </c>
    </row>
    <row r="4593" spans="1:2">
      <c r="A4593" s="14">
        <v>41134</v>
      </c>
      <c r="B4593">
        <v>904.22299999999996</v>
      </c>
    </row>
    <row r="4594" spans="1:2">
      <c r="A4594" s="14">
        <v>41135</v>
      </c>
      <c r="B4594">
        <v>903.86699999999996</v>
      </c>
    </row>
    <row r="4595" spans="1:2">
      <c r="A4595" s="14">
        <v>41136</v>
      </c>
      <c r="B4595">
        <v>903.11</v>
      </c>
    </row>
    <row r="4596" spans="1:2">
      <c r="A4596" s="14">
        <v>41137</v>
      </c>
      <c r="B4596">
        <v>902.75400000000002</v>
      </c>
    </row>
    <row r="4597" spans="1:2">
      <c r="A4597" s="14">
        <v>41138</v>
      </c>
      <c r="B4597">
        <v>903.22199999999998</v>
      </c>
    </row>
    <row r="4598" spans="1:2">
      <c r="A4598" s="14">
        <v>41141</v>
      </c>
      <c r="B4598">
        <v>904.27800000000002</v>
      </c>
    </row>
    <row r="4599" spans="1:2">
      <c r="A4599" s="14">
        <v>41142</v>
      </c>
      <c r="B4599">
        <v>905.59699999999998</v>
      </c>
    </row>
    <row r="4600" spans="1:2">
      <c r="A4600" s="14">
        <v>41143</v>
      </c>
      <c r="B4600">
        <v>906.42600000000004</v>
      </c>
    </row>
    <row r="4601" spans="1:2">
      <c r="A4601" s="14">
        <v>41144</v>
      </c>
      <c r="B4601">
        <v>907.029</v>
      </c>
    </row>
    <row r="4602" spans="1:2">
      <c r="A4602" s="14">
        <v>41145</v>
      </c>
      <c r="B4602">
        <v>907.15800000000002</v>
      </c>
    </row>
    <row r="4603" spans="1:2">
      <c r="A4603" s="14">
        <v>41148</v>
      </c>
      <c r="B4603">
        <v>908.08699999999999</v>
      </c>
    </row>
    <row r="4604" spans="1:2">
      <c r="A4604" s="14">
        <v>41149</v>
      </c>
      <c r="B4604">
        <v>908.35900000000004</v>
      </c>
    </row>
    <row r="4605" spans="1:2">
      <c r="A4605" s="14">
        <v>41150</v>
      </c>
      <c r="B4605">
        <v>908.89099999999996</v>
      </c>
    </row>
    <row r="4606" spans="1:2">
      <c r="A4606" s="14">
        <v>41151</v>
      </c>
      <c r="B4606">
        <v>909.19</v>
      </c>
    </row>
    <row r="4607" spans="1:2">
      <c r="A4607" s="14">
        <v>41152</v>
      </c>
      <c r="B4607">
        <v>909.63199999999995</v>
      </c>
    </row>
    <row r="4608" spans="1:2">
      <c r="A4608" s="14">
        <v>41155</v>
      </c>
      <c r="B4608">
        <v>910.21100000000001</v>
      </c>
    </row>
    <row r="4609" spans="1:2">
      <c r="A4609" s="14">
        <v>41156</v>
      </c>
      <c r="B4609">
        <v>910.65499999999997</v>
      </c>
    </row>
    <row r="4610" spans="1:2">
      <c r="A4610" s="14">
        <v>41157</v>
      </c>
      <c r="B4610">
        <v>911.375</v>
      </c>
    </row>
    <row r="4611" spans="1:2">
      <c r="A4611" s="14">
        <v>41158</v>
      </c>
      <c r="B4611">
        <v>913.25699999999995</v>
      </c>
    </row>
    <row r="4612" spans="1:2">
      <c r="A4612" s="14">
        <v>41159</v>
      </c>
      <c r="B4612">
        <v>916.38400000000001</v>
      </c>
    </row>
    <row r="4613" spans="1:2">
      <c r="A4613" s="14">
        <v>41162</v>
      </c>
      <c r="B4613">
        <v>918.048</v>
      </c>
    </row>
    <row r="4614" spans="1:2">
      <c r="A4614" s="14">
        <v>41163</v>
      </c>
      <c r="B4614">
        <v>919.57399999999996</v>
      </c>
    </row>
    <row r="4615" spans="1:2">
      <c r="A4615" s="14">
        <v>41164</v>
      </c>
      <c r="B4615">
        <v>922.53200000000004</v>
      </c>
    </row>
    <row r="4616" spans="1:2">
      <c r="A4616" s="14">
        <v>41165</v>
      </c>
      <c r="B4616">
        <v>923.81100000000004</v>
      </c>
    </row>
    <row r="4617" spans="1:2">
      <c r="A4617" s="14">
        <v>41166</v>
      </c>
      <c r="B4617">
        <v>927.48599999999999</v>
      </c>
    </row>
    <row r="4618" spans="1:2">
      <c r="A4618" s="14">
        <v>41169</v>
      </c>
      <c r="B4618">
        <v>928.29100000000005</v>
      </c>
    </row>
    <row r="4619" spans="1:2">
      <c r="A4619" s="14">
        <v>41170</v>
      </c>
      <c r="B4619">
        <v>928.90800000000002</v>
      </c>
    </row>
    <row r="4620" spans="1:2">
      <c r="A4620" s="14">
        <v>41171</v>
      </c>
      <c r="B4620">
        <v>929.15499999999997</v>
      </c>
    </row>
    <row r="4621" spans="1:2">
      <c r="A4621" s="14">
        <v>41172</v>
      </c>
      <c r="B4621">
        <v>928.21100000000001</v>
      </c>
    </row>
    <row r="4622" spans="1:2">
      <c r="A4622" s="14">
        <v>41173</v>
      </c>
      <c r="B4622">
        <v>927.79899999999998</v>
      </c>
    </row>
    <row r="4623" spans="1:2">
      <c r="A4623" s="14">
        <v>41176</v>
      </c>
      <c r="B4623">
        <v>926.68899999999996</v>
      </c>
    </row>
    <row r="4624" spans="1:2">
      <c r="A4624" s="14">
        <v>41177</v>
      </c>
      <c r="B4624">
        <v>925.423</v>
      </c>
    </row>
    <row r="4625" spans="1:2">
      <c r="A4625" s="14">
        <v>41178</v>
      </c>
      <c r="B4625">
        <v>920.27599999999995</v>
      </c>
    </row>
    <row r="4626" spans="1:2">
      <c r="A4626" s="14">
        <v>41179</v>
      </c>
      <c r="B4626">
        <v>921.94100000000003</v>
      </c>
    </row>
    <row r="4627" spans="1:2">
      <c r="A4627" s="14">
        <v>41180</v>
      </c>
      <c r="B4627">
        <v>922.202</v>
      </c>
    </row>
    <row r="4628" spans="1:2">
      <c r="A4628" s="14">
        <v>41182</v>
      </c>
      <c r="B4628">
        <v>922.58799999999997</v>
      </c>
    </row>
    <row r="4629" spans="1:2">
      <c r="A4629" s="14">
        <v>41183</v>
      </c>
      <c r="B4629">
        <v>923.774</v>
      </c>
    </row>
    <row r="4630" spans="1:2">
      <c r="A4630" s="14">
        <v>41184</v>
      </c>
      <c r="B4630">
        <v>923.976</v>
      </c>
    </row>
    <row r="4631" spans="1:2">
      <c r="A4631" s="14">
        <v>41185</v>
      </c>
      <c r="B4631">
        <v>924.40599999999995</v>
      </c>
    </row>
    <row r="4632" spans="1:2">
      <c r="A4632" s="14">
        <v>41186</v>
      </c>
      <c r="B4632">
        <v>925.66300000000001</v>
      </c>
    </row>
    <row r="4633" spans="1:2">
      <c r="A4633" s="14">
        <v>41187</v>
      </c>
      <c r="B4633">
        <v>926.75599999999997</v>
      </c>
    </row>
    <row r="4634" spans="1:2">
      <c r="A4634" s="14">
        <v>41190</v>
      </c>
      <c r="B4634">
        <v>927.33500000000004</v>
      </c>
    </row>
    <row r="4635" spans="1:2">
      <c r="A4635" s="14">
        <v>41191</v>
      </c>
      <c r="B4635">
        <v>926.88499999999999</v>
      </c>
    </row>
    <row r="4636" spans="1:2">
      <c r="A4636" s="14">
        <v>41192</v>
      </c>
      <c r="B4636">
        <v>926.16399999999999</v>
      </c>
    </row>
    <row r="4637" spans="1:2">
      <c r="A4637" s="14">
        <v>41193</v>
      </c>
      <c r="B4637">
        <v>928.07399999999996</v>
      </c>
    </row>
    <row r="4638" spans="1:2">
      <c r="A4638" s="14">
        <v>41194</v>
      </c>
      <c r="B4638">
        <v>928.35299999999995</v>
      </c>
    </row>
    <row r="4639" spans="1:2">
      <c r="A4639" s="14">
        <v>41197</v>
      </c>
      <c r="B4639">
        <v>930.12199999999996</v>
      </c>
    </row>
    <row r="4640" spans="1:2">
      <c r="A4640" s="14">
        <v>41198</v>
      </c>
      <c r="B4640">
        <v>931.63199999999995</v>
      </c>
    </row>
    <row r="4641" spans="1:2">
      <c r="A4641" s="14">
        <v>41199</v>
      </c>
      <c r="B4641">
        <v>933.57299999999998</v>
      </c>
    </row>
    <row r="4642" spans="1:2">
      <c r="A4642" s="14">
        <v>41200</v>
      </c>
      <c r="B4642">
        <v>934.43600000000004</v>
      </c>
    </row>
    <row r="4643" spans="1:2">
      <c r="A4643" s="14">
        <v>41201</v>
      </c>
      <c r="B4643">
        <v>933.96</v>
      </c>
    </row>
    <row r="4644" spans="1:2">
      <c r="A4644" s="14">
        <v>41204</v>
      </c>
      <c r="B4644">
        <v>934.11099999999999</v>
      </c>
    </row>
    <row r="4645" spans="1:2">
      <c r="A4645" s="14">
        <v>41205</v>
      </c>
      <c r="B4645">
        <v>931.65599999999995</v>
      </c>
    </row>
    <row r="4646" spans="1:2">
      <c r="A4646" s="14">
        <v>41206</v>
      </c>
      <c r="B4646">
        <v>931.97</v>
      </c>
    </row>
    <row r="4647" spans="1:2">
      <c r="A4647" s="14">
        <v>41207</v>
      </c>
      <c r="B4647">
        <v>932.15200000000004</v>
      </c>
    </row>
    <row r="4648" spans="1:2">
      <c r="A4648" s="14">
        <v>41208</v>
      </c>
      <c r="B4648">
        <v>930.88800000000003</v>
      </c>
    </row>
    <row r="4649" spans="1:2">
      <c r="A4649" s="14">
        <v>41211</v>
      </c>
      <c r="B4649">
        <v>930.49</v>
      </c>
    </row>
    <row r="4650" spans="1:2">
      <c r="A4650" s="14">
        <v>41213</v>
      </c>
      <c r="B4650">
        <v>930.197</v>
      </c>
    </row>
    <row r="4651" spans="1:2">
      <c r="A4651" s="14">
        <v>41214</v>
      </c>
      <c r="B4651">
        <v>931.32399999999996</v>
      </c>
    </row>
    <row r="4652" spans="1:2">
      <c r="A4652" s="14">
        <v>41215</v>
      </c>
      <c r="B4652">
        <v>932.17499999999995</v>
      </c>
    </row>
    <row r="4653" spans="1:2">
      <c r="A4653" s="14">
        <v>41218</v>
      </c>
      <c r="B4653">
        <v>932.77499999999998</v>
      </c>
    </row>
    <row r="4654" spans="1:2">
      <c r="A4654" s="14">
        <v>41219</v>
      </c>
      <c r="B4654">
        <v>933.85699999999997</v>
      </c>
    </row>
    <row r="4655" spans="1:2">
      <c r="A4655" s="14">
        <v>41220</v>
      </c>
      <c r="B4655">
        <v>932.97699999999998</v>
      </c>
    </row>
    <row r="4656" spans="1:2">
      <c r="A4656" s="14">
        <v>41221</v>
      </c>
      <c r="B4656">
        <v>932.48800000000006</v>
      </c>
    </row>
    <row r="4657" spans="1:2">
      <c r="A4657" s="14">
        <v>41222</v>
      </c>
      <c r="B4657">
        <v>929.94200000000001</v>
      </c>
    </row>
    <row r="4658" spans="1:2">
      <c r="A4658" s="14">
        <v>41225</v>
      </c>
      <c r="B4658">
        <v>930.52499999999998</v>
      </c>
    </row>
    <row r="4659" spans="1:2">
      <c r="A4659" s="14">
        <v>41226</v>
      </c>
      <c r="B4659">
        <v>928.899</v>
      </c>
    </row>
    <row r="4660" spans="1:2">
      <c r="A4660" s="14">
        <v>41227</v>
      </c>
      <c r="B4660">
        <v>927.95299999999997</v>
      </c>
    </row>
    <row r="4661" spans="1:2">
      <c r="A4661" s="14">
        <v>41228</v>
      </c>
      <c r="B4661">
        <v>924.20799999999997</v>
      </c>
    </row>
    <row r="4662" spans="1:2">
      <c r="A4662" s="14">
        <v>41229</v>
      </c>
      <c r="B4662">
        <v>923.36</v>
      </c>
    </row>
    <row r="4663" spans="1:2">
      <c r="A4663" s="14">
        <v>41232</v>
      </c>
      <c r="B4663">
        <v>926.19299999999998</v>
      </c>
    </row>
    <row r="4664" spans="1:2">
      <c r="A4664" s="14">
        <v>41233</v>
      </c>
      <c r="B4664">
        <v>927.65300000000002</v>
      </c>
    </row>
    <row r="4665" spans="1:2">
      <c r="A4665" s="14">
        <v>41234</v>
      </c>
      <c r="B4665">
        <v>928.66099999999994</v>
      </c>
    </row>
    <row r="4666" spans="1:2">
      <c r="A4666" s="14">
        <v>41235</v>
      </c>
      <c r="B4666">
        <v>928.85400000000004</v>
      </c>
    </row>
    <row r="4667" spans="1:2">
      <c r="A4667" s="14">
        <v>41236</v>
      </c>
      <c r="B4667">
        <v>929.33299999999997</v>
      </c>
    </row>
    <row r="4668" spans="1:2">
      <c r="A4668" s="14">
        <v>41239</v>
      </c>
      <c r="B4668">
        <v>931.06799999999998</v>
      </c>
    </row>
    <row r="4669" spans="1:2">
      <c r="A4669" s="14">
        <v>41240</v>
      </c>
      <c r="B4669">
        <v>932.67600000000004</v>
      </c>
    </row>
    <row r="4670" spans="1:2">
      <c r="A4670" s="14">
        <v>41241</v>
      </c>
      <c r="B4670">
        <v>933.17899999999997</v>
      </c>
    </row>
    <row r="4671" spans="1:2">
      <c r="A4671" s="14">
        <v>41242</v>
      </c>
      <c r="B4671">
        <v>935.64599999999996</v>
      </c>
    </row>
    <row r="4672" spans="1:2">
      <c r="A4672" s="14">
        <v>41243</v>
      </c>
      <c r="B4672">
        <v>937.10199999999998</v>
      </c>
    </row>
    <row r="4673" spans="1:2">
      <c r="A4673" s="14">
        <v>41246</v>
      </c>
      <c r="B4673">
        <v>938.678</v>
      </c>
    </row>
    <row r="4674" spans="1:2">
      <c r="A4674" s="14">
        <v>41247</v>
      </c>
      <c r="B4674">
        <v>939.96100000000001</v>
      </c>
    </row>
    <row r="4675" spans="1:2">
      <c r="A4675" s="14">
        <v>41248</v>
      </c>
      <c r="B4675">
        <v>942.93600000000004</v>
      </c>
    </row>
    <row r="4676" spans="1:2">
      <c r="A4676" s="14">
        <v>41249</v>
      </c>
      <c r="B4676">
        <v>944.26700000000005</v>
      </c>
    </row>
    <row r="4677" spans="1:2">
      <c r="A4677" s="14">
        <v>41250</v>
      </c>
      <c r="B4677">
        <v>945.63900000000001</v>
      </c>
    </row>
    <row r="4678" spans="1:2">
      <c r="A4678" s="14">
        <v>41253</v>
      </c>
      <c r="B4678">
        <v>946.67700000000002</v>
      </c>
    </row>
    <row r="4679" spans="1:2">
      <c r="A4679" s="14">
        <v>41254</v>
      </c>
      <c r="B4679">
        <v>948.36099999999999</v>
      </c>
    </row>
    <row r="4680" spans="1:2">
      <c r="A4680" s="14">
        <v>41255</v>
      </c>
      <c r="B4680">
        <v>949.67200000000003</v>
      </c>
    </row>
    <row r="4681" spans="1:2">
      <c r="A4681" s="14">
        <v>41256</v>
      </c>
      <c r="B4681">
        <v>950.06600000000003</v>
      </c>
    </row>
    <row r="4682" spans="1:2">
      <c r="A4682" s="14">
        <v>41257</v>
      </c>
      <c r="B4682">
        <v>949.94</v>
      </c>
    </row>
    <row r="4683" spans="1:2">
      <c r="A4683" s="14">
        <v>41260</v>
      </c>
      <c r="B4683">
        <v>950.35799999999995</v>
      </c>
    </row>
    <row r="4684" spans="1:2">
      <c r="A4684" s="14">
        <v>41261</v>
      </c>
      <c r="B4684">
        <v>950.97900000000004</v>
      </c>
    </row>
    <row r="4685" spans="1:2">
      <c r="A4685" s="14">
        <v>41262</v>
      </c>
      <c r="B4685">
        <v>951.71600000000001</v>
      </c>
    </row>
    <row r="4686" spans="1:2">
      <c r="A4686" s="14">
        <v>41263</v>
      </c>
      <c r="B4686">
        <v>952.00900000000001</v>
      </c>
    </row>
    <row r="4687" spans="1:2">
      <c r="A4687" s="14">
        <v>41264</v>
      </c>
      <c r="B4687">
        <v>950.99199999999996</v>
      </c>
    </row>
    <row r="4688" spans="1:2">
      <c r="A4688" s="14">
        <v>41267</v>
      </c>
      <c r="B4688">
        <v>951.37199999999996</v>
      </c>
    </row>
    <row r="4689" spans="1:2">
      <c r="A4689" s="14">
        <v>41269</v>
      </c>
      <c r="B4689">
        <v>951.90700000000004</v>
      </c>
    </row>
    <row r="4690" spans="1:2">
      <c r="A4690" s="14">
        <v>41270</v>
      </c>
      <c r="B4690">
        <v>951.97799999999995</v>
      </c>
    </row>
    <row r="4691" spans="1:2">
      <c r="A4691" s="14">
        <v>41271</v>
      </c>
      <c r="B4691">
        <v>951.83600000000001</v>
      </c>
    </row>
    <row r="4692" spans="1:2">
      <c r="A4692" s="14">
        <v>41274</v>
      </c>
      <c r="B4692">
        <v>951.96299999999997</v>
      </c>
    </row>
    <row r="4693" spans="1:2">
      <c r="A4693" s="14">
        <v>41276</v>
      </c>
      <c r="B4693">
        <v>955.93299999999999</v>
      </c>
    </row>
    <row r="4694" spans="1:2">
      <c r="A4694" s="14">
        <v>41277</v>
      </c>
      <c r="B4694">
        <v>957.94899999999996</v>
      </c>
    </row>
    <row r="4695" spans="1:2">
      <c r="A4695" s="14">
        <v>41278</v>
      </c>
      <c r="B4695">
        <v>958.66899999999998</v>
      </c>
    </row>
    <row r="4696" spans="1:2">
      <c r="A4696" s="14">
        <v>41281</v>
      </c>
      <c r="B4696">
        <v>960.26099999999997</v>
      </c>
    </row>
    <row r="4697" spans="1:2">
      <c r="A4697" s="14">
        <v>41282</v>
      </c>
      <c r="B4697">
        <v>961.12699999999995</v>
      </c>
    </row>
    <row r="4698" spans="1:2">
      <c r="A4698" s="14">
        <v>41283</v>
      </c>
      <c r="B4698">
        <v>962.61699999999996</v>
      </c>
    </row>
    <row r="4699" spans="1:2">
      <c r="A4699" s="14">
        <v>41284</v>
      </c>
      <c r="B4699">
        <v>963.625</v>
      </c>
    </row>
    <row r="4700" spans="1:2">
      <c r="A4700" s="14">
        <v>41285</v>
      </c>
      <c r="B4700">
        <v>964.42100000000005</v>
      </c>
    </row>
    <row r="4701" spans="1:2">
      <c r="A4701" s="14">
        <v>41288</v>
      </c>
      <c r="B4701">
        <v>965.00900000000001</v>
      </c>
    </row>
    <row r="4702" spans="1:2">
      <c r="A4702" s="14">
        <v>41289</v>
      </c>
      <c r="B4702">
        <v>964.35199999999998</v>
      </c>
    </row>
    <row r="4703" spans="1:2">
      <c r="A4703" s="14">
        <v>41290</v>
      </c>
      <c r="B4703">
        <v>964.60400000000004</v>
      </c>
    </row>
    <row r="4704" spans="1:2">
      <c r="A4704" s="14">
        <v>41291</v>
      </c>
      <c r="B4704">
        <v>965.79100000000005</v>
      </c>
    </row>
    <row r="4705" spans="1:2">
      <c r="A4705" s="14">
        <v>41292</v>
      </c>
      <c r="B4705">
        <v>966.62099999999998</v>
      </c>
    </row>
    <row r="4706" spans="1:2">
      <c r="A4706" s="14">
        <v>41295</v>
      </c>
      <c r="B4706">
        <v>967.202</v>
      </c>
    </row>
    <row r="4707" spans="1:2">
      <c r="A4707" s="14">
        <v>41296</v>
      </c>
      <c r="B4707">
        <v>967.81</v>
      </c>
    </row>
    <row r="4708" spans="1:2">
      <c r="A4708" s="14">
        <v>41297</v>
      </c>
      <c r="B4708">
        <v>969.15800000000002</v>
      </c>
    </row>
    <row r="4709" spans="1:2">
      <c r="A4709" s="14">
        <v>41298</v>
      </c>
      <c r="B4709">
        <v>970.05200000000002</v>
      </c>
    </row>
    <row r="4710" spans="1:2">
      <c r="A4710" s="14">
        <v>41299</v>
      </c>
      <c r="B4710">
        <v>970.71500000000003</v>
      </c>
    </row>
    <row r="4711" spans="1:2">
      <c r="A4711" s="14">
        <v>41302</v>
      </c>
      <c r="B4711">
        <v>970.91399999999999</v>
      </c>
    </row>
    <row r="4712" spans="1:2">
      <c r="A4712" s="14">
        <v>41303</v>
      </c>
      <c r="B4712">
        <v>969.24199999999996</v>
      </c>
    </row>
    <row r="4713" spans="1:2">
      <c r="A4713" s="14">
        <v>41304</v>
      </c>
      <c r="B4713">
        <v>967.52300000000002</v>
      </c>
    </row>
    <row r="4714" spans="1:2">
      <c r="A4714" s="14">
        <v>41305</v>
      </c>
      <c r="B4714">
        <v>965.06</v>
      </c>
    </row>
    <row r="4715" spans="1:2">
      <c r="A4715" s="14">
        <v>41306</v>
      </c>
      <c r="B4715">
        <v>965.47500000000002</v>
      </c>
    </row>
    <row r="4716" spans="1:2">
      <c r="A4716" s="14">
        <v>41309</v>
      </c>
      <c r="B4716">
        <v>964.36500000000001</v>
      </c>
    </row>
    <row r="4717" spans="1:2">
      <c r="A4717" s="14">
        <v>41310</v>
      </c>
      <c r="B4717">
        <v>963.38199999999995</v>
      </c>
    </row>
    <row r="4718" spans="1:2">
      <c r="A4718" s="14">
        <v>41311</v>
      </c>
      <c r="B4718">
        <v>963.27200000000005</v>
      </c>
    </row>
    <row r="4719" spans="1:2">
      <c r="A4719" s="14">
        <v>41312</v>
      </c>
      <c r="B4719">
        <v>962.22199999999998</v>
      </c>
    </row>
    <row r="4720" spans="1:2">
      <c r="A4720" s="14">
        <v>41313</v>
      </c>
      <c r="B4720">
        <v>961.81200000000001</v>
      </c>
    </row>
    <row r="4721" spans="1:2">
      <c r="A4721" s="14">
        <v>41316</v>
      </c>
      <c r="B4721">
        <v>962.31399999999996</v>
      </c>
    </row>
    <row r="4722" spans="1:2">
      <c r="A4722" s="14">
        <v>41317</v>
      </c>
      <c r="B4722">
        <v>962.52</v>
      </c>
    </row>
    <row r="4723" spans="1:2">
      <c r="A4723" s="14">
        <v>41318</v>
      </c>
      <c r="B4723">
        <v>963.98599999999999</v>
      </c>
    </row>
    <row r="4724" spans="1:2">
      <c r="A4724" s="14">
        <v>41319</v>
      </c>
      <c r="B4724">
        <v>964.48599999999999</v>
      </c>
    </row>
    <row r="4725" spans="1:2">
      <c r="A4725" s="14">
        <v>41320</v>
      </c>
      <c r="B4725">
        <v>964.99199999999996</v>
      </c>
    </row>
    <row r="4726" spans="1:2">
      <c r="A4726" s="14">
        <v>41323</v>
      </c>
      <c r="B4726">
        <v>965.57399999999996</v>
      </c>
    </row>
    <row r="4727" spans="1:2">
      <c r="A4727" s="14">
        <v>41324</v>
      </c>
      <c r="B4727">
        <v>965.976</v>
      </c>
    </row>
    <row r="4728" spans="1:2">
      <c r="A4728" s="14">
        <v>41325</v>
      </c>
      <c r="B4728">
        <v>966.60199999999998</v>
      </c>
    </row>
    <row r="4729" spans="1:2">
      <c r="A4729" s="14">
        <v>41326</v>
      </c>
      <c r="B4729">
        <v>965.57500000000005</v>
      </c>
    </row>
    <row r="4730" spans="1:2">
      <c r="A4730" s="14">
        <v>41327</v>
      </c>
      <c r="B4730">
        <v>966.23599999999999</v>
      </c>
    </row>
    <row r="4731" spans="1:2">
      <c r="A4731" s="14">
        <v>41330</v>
      </c>
      <c r="B4731">
        <v>967.899</v>
      </c>
    </row>
    <row r="4732" spans="1:2">
      <c r="A4732" s="14">
        <v>41331</v>
      </c>
      <c r="B4732">
        <v>967.1</v>
      </c>
    </row>
    <row r="4733" spans="1:2">
      <c r="A4733" s="14">
        <v>41332</v>
      </c>
      <c r="B4733">
        <v>968.10599999999999</v>
      </c>
    </row>
    <row r="4734" spans="1:2">
      <c r="A4734" s="14">
        <v>41333</v>
      </c>
      <c r="B4734">
        <v>969.52599999999995</v>
      </c>
    </row>
    <row r="4735" spans="1:2">
      <c r="A4735" s="14">
        <v>41334</v>
      </c>
      <c r="B4735">
        <v>969.66300000000001</v>
      </c>
    </row>
    <row r="4736" spans="1:2">
      <c r="A4736" s="14">
        <v>41337</v>
      </c>
      <c r="B4736">
        <v>970.45299999999997</v>
      </c>
    </row>
    <row r="4737" spans="1:2">
      <c r="A4737" s="14">
        <v>41338</v>
      </c>
      <c r="B4737">
        <v>971.92700000000002</v>
      </c>
    </row>
    <row r="4738" spans="1:2">
      <c r="A4738" s="14">
        <v>41339</v>
      </c>
      <c r="B4738">
        <v>972.75800000000004</v>
      </c>
    </row>
    <row r="4739" spans="1:2">
      <c r="A4739" s="14">
        <v>41340</v>
      </c>
      <c r="B4739">
        <v>973.41200000000003</v>
      </c>
    </row>
    <row r="4740" spans="1:2">
      <c r="A4740" s="14">
        <v>41341</v>
      </c>
      <c r="B4740">
        <v>973.74199999999996</v>
      </c>
    </row>
    <row r="4741" spans="1:2">
      <c r="A4741" s="14">
        <v>41344</v>
      </c>
      <c r="B4741">
        <v>974.505</v>
      </c>
    </row>
    <row r="4742" spans="1:2">
      <c r="A4742" s="14">
        <v>41345</v>
      </c>
      <c r="B4742">
        <v>975.24699999999996</v>
      </c>
    </row>
    <row r="4743" spans="1:2">
      <c r="A4743" s="14">
        <v>41346</v>
      </c>
      <c r="B4743">
        <v>975.62199999999996</v>
      </c>
    </row>
    <row r="4744" spans="1:2">
      <c r="A4744" s="14">
        <v>41347</v>
      </c>
      <c r="B4744">
        <v>976.471</v>
      </c>
    </row>
    <row r="4745" spans="1:2">
      <c r="A4745" s="14">
        <v>41348</v>
      </c>
      <c r="B4745">
        <v>977.29499999999996</v>
      </c>
    </row>
    <row r="4746" spans="1:2">
      <c r="A4746" s="14">
        <v>41351</v>
      </c>
      <c r="B4746">
        <v>977.21400000000006</v>
      </c>
    </row>
    <row r="4747" spans="1:2">
      <c r="A4747" s="14">
        <v>41352</v>
      </c>
      <c r="B4747">
        <v>977.61</v>
      </c>
    </row>
    <row r="4748" spans="1:2">
      <c r="A4748" s="14">
        <v>41353</v>
      </c>
      <c r="B4748">
        <v>978.00199999999995</v>
      </c>
    </row>
    <row r="4749" spans="1:2">
      <c r="A4749" s="14">
        <v>41354</v>
      </c>
      <c r="B4749">
        <v>978.125</v>
      </c>
    </row>
    <row r="4750" spans="1:2">
      <c r="A4750" s="14">
        <v>41355</v>
      </c>
      <c r="B4750">
        <v>978.10799999999995</v>
      </c>
    </row>
    <row r="4751" spans="1:2">
      <c r="A4751" s="14">
        <v>41358</v>
      </c>
      <c r="B4751">
        <v>978.83399999999995</v>
      </c>
    </row>
    <row r="4752" spans="1:2">
      <c r="A4752" s="14">
        <v>41359</v>
      </c>
      <c r="B4752">
        <v>978.94299999999998</v>
      </c>
    </row>
    <row r="4753" spans="1:2">
      <c r="A4753" s="14">
        <v>41360</v>
      </c>
      <c r="B4753">
        <v>978.80799999999999</v>
      </c>
    </row>
    <row r="4754" spans="1:2">
      <c r="A4754" s="14">
        <v>41361</v>
      </c>
      <c r="B4754">
        <v>979.10299999999995</v>
      </c>
    </row>
    <row r="4755" spans="1:2">
      <c r="A4755" s="14">
        <v>41364</v>
      </c>
      <c r="B4755">
        <v>979.51800000000003</v>
      </c>
    </row>
    <row r="4756" spans="1:2">
      <c r="A4756" s="14">
        <v>41365</v>
      </c>
      <c r="B4756">
        <v>980.02200000000005</v>
      </c>
    </row>
    <row r="4757" spans="1:2">
      <c r="A4757" s="14">
        <v>41366</v>
      </c>
      <c r="B4757">
        <v>980.70699999999999</v>
      </c>
    </row>
    <row r="4758" spans="1:2">
      <c r="A4758" s="14">
        <v>41367</v>
      </c>
      <c r="B4758">
        <v>981.12699999999995</v>
      </c>
    </row>
    <row r="4759" spans="1:2">
      <c r="A4759" s="14">
        <v>41368</v>
      </c>
      <c r="B4759">
        <v>981.41499999999996</v>
      </c>
    </row>
    <row r="4760" spans="1:2">
      <c r="A4760" s="14">
        <v>41369</v>
      </c>
      <c r="B4760">
        <v>980.65499999999997</v>
      </c>
    </row>
    <row r="4761" spans="1:2">
      <c r="A4761" s="14">
        <v>41372</v>
      </c>
      <c r="B4761">
        <v>981.48800000000006</v>
      </c>
    </row>
    <row r="4762" spans="1:2">
      <c r="A4762" s="14">
        <v>41373</v>
      </c>
      <c r="B4762">
        <v>982.51900000000001</v>
      </c>
    </row>
    <row r="4763" spans="1:2">
      <c r="A4763" s="14">
        <v>41374</v>
      </c>
      <c r="B4763">
        <v>984.423</v>
      </c>
    </row>
    <row r="4764" spans="1:2">
      <c r="A4764" s="14">
        <v>41375</v>
      </c>
      <c r="B4764">
        <v>986.57399999999996</v>
      </c>
    </row>
    <row r="4765" spans="1:2">
      <c r="A4765" s="14">
        <v>41376</v>
      </c>
      <c r="B4765">
        <v>987.28</v>
      </c>
    </row>
    <row r="4766" spans="1:2">
      <c r="A4766" s="14">
        <v>41379</v>
      </c>
      <c r="B4766">
        <v>986.34</v>
      </c>
    </row>
    <row r="4767" spans="1:2">
      <c r="A4767" s="14">
        <v>41380</v>
      </c>
      <c r="B4767">
        <v>986.39200000000005</v>
      </c>
    </row>
    <row r="4768" spans="1:2">
      <c r="A4768" s="14">
        <v>41381</v>
      </c>
      <c r="B4768">
        <v>985.83199999999999</v>
      </c>
    </row>
    <row r="4769" spans="1:2">
      <c r="A4769" s="14">
        <v>41382</v>
      </c>
      <c r="B4769">
        <v>985.995</v>
      </c>
    </row>
    <row r="4770" spans="1:2">
      <c r="A4770" s="14">
        <v>41383</v>
      </c>
      <c r="B4770">
        <v>986.298</v>
      </c>
    </row>
    <row r="4771" spans="1:2">
      <c r="A4771" s="14">
        <v>41386</v>
      </c>
      <c r="B4771">
        <v>987.48699999999997</v>
      </c>
    </row>
    <row r="4772" spans="1:2">
      <c r="A4772" s="14">
        <v>41387</v>
      </c>
      <c r="B4772">
        <v>989.21799999999996</v>
      </c>
    </row>
    <row r="4773" spans="1:2">
      <c r="A4773" s="14">
        <v>41388</v>
      </c>
      <c r="B4773">
        <v>990.79100000000005</v>
      </c>
    </row>
    <row r="4774" spans="1:2">
      <c r="A4774" s="14">
        <v>41389</v>
      </c>
      <c r="B4774">
        <v>992.53399999999999</v>
      </c>
    </row>
    <row r="4775" spans="1:2">
      <c r="A4775" s="14">
        <v>41390</v>
      </c>
      <c r="B4775">
        <v>993.65099999999995</v>
      </c>
    </row>
    <row r="4776" spans="1:2">
      <c r="A4776" s="14">
        <v>41393</v>
      </c>
      <c r="B4776">
        <v>995.87699999999995</v>
      </c>
    </row>
    <row r="4777" spans="1:2">
      <c r="A4777" s="14">
        <v>41394</v>
      </c>
      <c r="B4777">
        <v>997.70799999999997</v>
      </c>
    </row>
    <row r="4778" spans="1:2">
      <c r="A4778" s="14">
        <v>41395</v>
      </c>
      <c r="B4778">
        <v>1000.044</v>
      </c>
    </row>
    <row r="4779" spans="1:2">
      <c r="A4779" s="14">
        <v>41396</v>
      </c>
      <c r="B4779">
        <v>1001.547</v>
      </c>
    </row>
    <row r="4780" spans="1:2">
      <c r="A4780" s="14">
        <v>41397</v>
      </c>
      <c r="B4780">
        <v>1003.607</v>
      </c>
    </row>
    <row r="4781" spans="1:2">
      <c r="A4781" s="14">
        <v>41400</v>
      </c>
      <c r="B4781">
        <v>1004.702</v>
      </c>
    </row>
    <row r="4782" spans="1:2">
      <c r="A4782" s="14">
        <v>41401</v>
      </c>
      <c r="B4782">
        <v>1006.8920000000001</v>
      </c>
    </row>
    <row r="4783" spans="1:2">
      <c r="A4783" s="14">
        <v>41402</v>
      </c>
      <c r="B4783">
        <v>1007.177</v>
      </c>
    </row>
    <row r="4784" spans="1:2">
      <c r="A4784" s="14">
        <v>41403</v>
      </c>
      <c r="B4784">
        <v>1007.5119999999999</v>
      </c>
    </row>
    <row r="4785" spans="1:2">
      <c r="A4785" s="14">
        <v>41404</v>
      </c>
      <c r="B4785">
        <v>1006.197</v>
      </c>
    </row>
    <row r="4786" spans="1:2">
      <c r="A4786" s="14">
        <v>41407</v>
      </c>
      <c r="B4786">
        <v>1003.92</v>
      </c>
    </row>
    <row r="4787" spans="1:2">
      <c r="A4787" s="14">
        <v>41408</v>
      </c>
      <c r="B4787">
        <v>1003.097</v>
      </c>
    </row>
    <row r="4788" spans="1:2">
      <c r="A4788" s="14">
        <v>41409</v>
      </c>
      <c r="B4788">
        <v>1002.691</v>
      </c>
    </row>
    <row r="4789" spans="1:2">
      <c r="A4789" s="14">
        <v>41410</v>
      </c>
      <c r="B4789">
        <v>1002.812</v>
      </c>
    </row>
    <row r="4790" spans="1:2">
      <c r="A4790" s="14">
        <v>41411</v>
      </c>
      <c r="B4790">
        <v>1002.801</v>
      </c>
    </row>
    <row r="4791" spans="1:2">
      <c r="A4791" s="14">
        <v>41414</v>
      </c>
      <c r="B4791">
        <v>1003.862</v>
      </c>
    </row>
    <row r="4792" spans="1:2">
      <c r="A4792" s="14">
        <v>41415</v>
      </c>
      <c r="B4792">
        <v>1004.129</v>
      </c>
    </row>
    <row r="4793" spans="1:2">
      <c r="A4793" s="14">
        <v>41416</v>
      </c>
      <c r="B4793">
        <v>1004.176</v>
      </c>
    </row>
    <row r="4794" spans="1:2">
      <c r="A4794" s="14">
        <v>41417</v>
      </c>
      <c r="B4794">
        <v>1000.4640000000001</v>
      </c>
    </row>
    <row r="4795" spans="1:2">
      <c r="A4795" s="14">
        <v>41418</v>
      </c>
      <c r="B4795">
        <v>999.84699999999998</v>
      </c>
    </row>
    <row r="4796" spans="1:2">
      <c r="A4796" s="14">
        <v>41421</v>
      </c>
      <c r="B4796">
        <v>1000.43</v>
      </c>
    </row>
    <row r="4797" spans="1:2">
      <c r="A4797" s="14">
        <v>41422</v>
      </c>
      <c r="B4797">
        <v>999.75</v>
      </c>
    </row>
    <row r="4798" spans="1:2">
      <c r="A4798" s="14">
        <v>41423</v>
      </c>
      <c r="B4798">
        <v>994.55100000000004</v>
      </c>
    </row>
    <row r="4799" spans="1:2">
      <c r="A4799" s="14">
        <v>41424</v>
      </c>
      <c r="B4799">
        <v>994.33900000000006</v>
      </c>
    </row>
    <row r="4800" spans="1:2">
      <c r="A4800" s="14">
        <v>41425</v>
      </c>
      <c r="B4800">
        <v>992.41099999999994</v>
      </c>
    </row>
    <row r="4801" spans="1:2">
      <c r="A4801" s="14">
        <v>41428</v>
      </c>
      <c r="B4801">
        <v>988.87699999999995</v>
      </c>
    </row>
    <row r="4802" spans="1:2">
      <c r="A4802" s="14">
        <v>41429</v>
      </c>
      <c r="B4802">
        <v>987.44899999999996</v>
      </c>
    </row>
    <row r="4803" spans="1:2">
      <c r="A4803" s="14">
        <v>41430</v>
      </c>
      <c r="B4803">
        <v>980.63900000000001</v>
      </c>
    </row>
    <row r="4804" spans="1:2">
      <c r="A4804" s="14">
        <v>41431</v>
      </c>
      <c r="B4804">
        <v>979.56</v>
      </c>
    </row>
    <row r="4805" spans="1:2">
      <c r="A4805" s="14">
        <v>41432</v>
      </c>
      <c r="B4805">
        <v>984.44899999999996</v>
      </c>
    </row>
    <row r="4806" spans="1:2">
      <c r="A4806" s="14">
        <v>41435</v>
      </c>
      <c r="B4806">
        <v>983.96799999999996</v>
      </c>
    </row>
    <row r="4807" spans="1:2">
      <c r="A4807" s="14">
        <v>41436</v>
      </c>
      <c r="B4807">
        <v>977.16700000000003</v>
      </c>
    </row>
    <row r="4808" spans="1:2">
      <c r="A4808" s="14">
        <v>41437</v>
      </c>
      <c r="B4808">
        <v>978.22400000000005</v>
      </c>
    </row>
    <row r="4809" spans="1:2">
      <c r="A4809" s="14">
        <v>41438</v>
      </c>
      <c r="B4809">
        <v>976.44600000000003</v>
      </c>
    </row>
    <row r="4810" spans="1:2">
      <c r="A4810" s="14">
        <v>41439</v>
      </c>
      <c r="B4810">
        <v>979.75</v>
      </c>
    </row>
    <row r="4811" spans="1:2">
      <c r="A4811" s="14">
        <v>41442</v>
      </c>
      <c r="B4811">
        <v>981.92899999999997</v>
      </c>
    </row>
    <row r="4812" spans="1:2">
      <c r="A4812" s="14">
        <v>41443</v>
      </c>
      <c r="B4812">
        <v>982.15899999999999</v>
      </c>
    </row>
    <row r="4813" spans="1:2">
      <c r="A4813" s="14">
        <v>41444</v>
      </c>
      <c r="B4813">
        <v>981.84100000000001</v>
      </c>
    </row>
    <row r="4814" spans="1:2">
      <c r="A4814" s="14">
        <v>41445</v>
      </c>
      <c r="B4814">
        <v>969.26499999999999</v>
      </c>
    </row>
    <row r="4815" spans="1:2">
      <c r="A4815" s="14">
        <v>41446</v>
      </c>
      <c r="B4815">
        <v>967.01</v>
      </c>
    </row>
    <row r="4816" spans="1:2">
      <c r="A4816" s="14">
        <v>41449</v>
      </c>
      <c r="B4816">
        <v>956.93399999999997</v>
      </c>
    </row>
    <row r="4817" spans="1:2">
      <c r="A4817" s="14">
        <v>41450</v>
      </c>
      <c r="B4817">
        <v>955.62300000000005</v>
      </c>
    </row>
    <row r="4818" spans="1:2">
      <c r="A4818" s="14">
        <v>41451</v>
      </c>
      <c r="B4818">
        <v>959.18600000000004</v>
      </c>
    </row>
    <row r="4819" spans="1:2">
      <c r="A4819" s="14">
        <v>41452</v>
      </c>
      <c r="B4819">
        <v>963.82500000000005</v>
      </c>
    </row>
    <row r="4820" spans="1:2">
      <c r="A4820" s="14">
        <v>41453</v>
      </c>
      <c r="B4820">
        <v>965.86500000000001</v>
      </c>
    </row>
    <row r="4821" spans="1:2">
      <c r="A4821" s="14">
        <v>41455</v>
      </c>
      <c r="B4821">
        <v>966.25099999999998</v>
      </c>
    </row>
    <row r="4822" spans="1:2">
      <c r="A4822" s="14">
        <v>41456</v>
      </c>
      <c r="B4822">
        <v>967.596</v>
      </c>
    </row>
    <row r="4823" spans="1:2">
      <c r="A4823" s="14">
        <v>41457</v>
      </c>
      <c r="B4823">
        <v>968.51499999999999</v>
      </c>
    </row>
    <row r="4824" spans="1:2">
      <c r="A4824" s="14">
        <v>41458</v>
      </c>
      <c r="B4824">
        <v>967.84799999999996</v>
      </c>
    </row>
    <row r="4825" spans="1:2">
      <c r="A4825" s="14">
        <v>41459</v>
      </c>
      <c r="B4825">
        <v>968.04200000000003</v>
      </c>
    </row>
    <row r="4826" spans="1:2">
      <c r="A4826" s="14">
        <v>41460</v>
      </c>
      <c r="B4826">
        <v>965.81100000000004</v>
      </c>
    </row>
    <row r="4827" spans="1:2">
      <c r="A4827" s="14">
        <v>41463</v>
      </c>
      <c r="B4827">
        <v>965.46199999999999</v>
      </c>
    </row>
    <row r="4828" spans="1:2">
      <c r="A4828" s="14">
        <v>41464</v>
      </c>
      <c r="B4828">
        <v>968.12099999999998</v>
      </c>
    </row>
    <row r="4829" spans="1:2">
      <c r="A4829" s="14">
        <v>41465</v>
      </c>
      <c r="B4829">
        <v>969.63199999999995</v>
      </c>
    </row>
    <row r="4830" spans="1:2">
      <c r="A4830" s="14">
        <v>41466</v>
      </c>
      <c r="B4830">
        <v>975.50699999999995</v>
      </c>
    </row>
    <row r="4831" spans="1:2">
      <c r="A4831" s="14">
        <v>41467</v>
      </c>
      <c r="B4831">
        <v>978.05</v>
      </c>
    </row>
    <row r="4832" spans="1:2">
      <c r="A4832" s="14">
        <v>41470</v>
      </c>
      <c r="B4832">
        <v>980.54899999999998</v>
      </c>
    </row>
    <row r="4833" spans="1:2">
      <c r="A4833" s="14">
        <v>41471</v>
      </c>
      <c r="B4833">
        <v>983.02</v>
      </c>
    </row>
    <row r="4834" spans="1:2">
      <c r="A4834" s="14">
        <v>41472</v>
      </c>
      <c r="B4834">
        <v>985.63800000000003</v>
      </c>
    </row>
    <row r="4835" spans="1:2">
      <c r="A4835" s="14">
        <v>41473</v>
      </c>
      <c r="B4835">
        <v>989.01</v>
      </c>
    </row>
    <row r="4836" spans="1:2">
      <c r="A4836" s="14">
        <v>41474</v>
      </c>
      <c r="B4836">
        <v>990.58299999999997</v>
      </c>
    </row>
    <row r="4837" spans="1:2">
      <c r="A4837" s="14">
        <v>41477</v>
      </c>
      <c r="B4837">
        <v>992.03399999999999</v>
      </c>
    </row>
    <row r="4838" spans="1:2">
      <c r="A4838" s="14">
        <v>41478</v>
      </c>
      <c r="B4838">
        <v>992.55899999999997</v>
      </c>
    </row>
    <row r="4839" spans="1:2">
      <c r="A4839" s="14">
        <v>41479</v>
      </c>
      <c r="B4839">
        <v>989.32399999999996</v>
      </c>
    </row>
    <row r="4840" spans="1:2">
      <c r="A4840" s="14">
        <v>41480</v>
      </c>
      <c r="B4840">
        <v>985.62199999999996</v>
      </c>
    </row>
    <row r="4841" spans="1:2">
      <c r="A4841" s="14">
        <v>41481</v>
      </c>
      <c r="B4841">
        <v>984.95399999999995</v>
      </c>
    </row>
    <row r="4842" spans="1:2">
      <c r="A4842" s="14">
        <v>41484</v>
      </c>
      <c r="B4842">
        <v>985.29100000000005</v>
      </c>
    </row>
    <row r="4843" spans="1:2">
      <c r="A4843" s="14">
        <v>41485</v>
      </c>
      <c r="B4843">
        <v>985.56299999999999</v>
      </c>
    </row>
    <row r="4844" spans="1:2">
      <c r="A4844" s="14">
        <v>41486</v>
      </c>
      <c r="B4844">
        <v>984.42200000000003</v>
      </c>
    </row>
    <row r="4845" spans="1:2">
      <c r="A4845" s="14">
        <v>41487</v>
      </c>
      <c r="B4845">
        <v>984.125</v>
      </c>
    </row>
    <row r="4846" spans="1:2">
      <c r="A4846" s="14">
        <v>41488</v>
      </c>
      <c r="B4846">
        <v>983.04899999999998</v>
      </c>
    </row>
    <row r="4847" spans="1:2">
      <c r="A4847" s="14">
        <v>41491</v>
      </c>
      <c r="B4847">
        <v>983.01599999999996</v>
      </c>
    </row>
    <row r="4848" spans="1:2">
      <c r="A4848" s="14">
        <v>41492</v>
      </c>
      <c r="B4848">
        <v>982.09900000000005</v>
      </c>
    </row>
    <row r="4849" spans="1:2">
      <c r="A4849" s="14">
        <v>41493</v>
      </c>
      <c r="B4849">
        <v>981.02700000000004</v>
      </c>
    </row>
    <row r="4850" spans="1:2">
      <c r="A4850" s="14">
        <v>41494</v>
      </c>
      <c r="B4850">
        <v>981.81899999999996</v>
      </c>
    </row>
    <row r="4851" spans="1:2">
      <c r="A4851" s="14">
        <v>41495</v>
      </c>
      <c r="B4851">
        <v>982.09299999999996</v>
      </c>
    </row>
    <row r="4852" spans="1:2">
      <c r="A4852" s="14">
        <v>41498</v>
      </c>
      <c r="B4852">
        <v>982.38599999999997</v>
      </c>
    </row>
    <row r="4853" spans="1:2">
      <c r="A4853" s="14">
        <v>41499</v>
      </c>
      <c r="B4853">
        <v>981.77300000000002</v>
      </c>
    </row>
    <row r="4854" spans="1:2">
      <c r="A4854" s="14">
        <v>41500</v>
      </c>
      <c r="B4854">
        <v>981.77700000000004</v>
      </c>
    </row>
    <row r="4855" spans="1:2">
      <c r="A4855" s="14">
        <v>41501</v>
      </c>
      <c r="B4855">
        <v>979.27499999999998</v>
      </c>
    </row>
    <row r="4856" spans="1:2">
      <c r="A4856" s="14">
        <v>41502</v>
      </c>
      <c r="B4856">
        <v>978.87199999999996</v>
      </c>
    </row>
    <row r="4857" spans="1:2">
      <c r="A4857" s="14">
        <v>41505</v>
      </c>
      <c r="B4857">
        <v>977.28399999999999</v>
      </c>
    </row>
    <row r="4858" spans="1:2">
      <c r="A4858" s="14">
        <v>41506</v>
      </c>
      <c r="B4858">
        <v>976.048</v>
      </c>
    </row>
    <row r="4859" spans="1:2">
      <c r="A4859" s="14">
        <v>41507</v>
      </c>
      <c r="B4859">
        <v>975.33399999999995</v>
      </c>
    </row>
    <row r="4860" spans="1:2">
      <c r="A4860" s="14">
        <v>41508</v>
      </c>
      <c r="B4860">
        <v>974.58100000000002</v>
      </c>
    </row>
    <row r="4861" spans="1:2">
      <c r="A4861" s="14">
        <v>41509</v>
      </c>
      <c r="B4861">
        <v>975.55499999999995</v>
      </c>
    </row>
    <row r="4862" spans="1:2">
      <c r="A4862" s="14">
        <v>41512</v>
      </c>
      <c r="B4862">
        <v>976.72799999999995</v>
      </c>
    </row>
    <row r="4863" spans="1:2">
      <c r="A4863" s="14">
        <v>41513</v>
      </c>
      <c r="B4863">
        <v>976.726</v>
      </c>
    </row>
    <row r="4864" spans="1:2">
      <c r="A4864" s="14">
        <v>41514</v>
      </c>
      <c r="B4864">
        <v>976.63599999999997</v>
      </c>
    </row>
    <row r="4865" spans="1:2">
      <c r="A4865" s="14">
        <v>41515</v>
      </c>
      <c r="B4865">
        <v>977.47900000000004</v>
      </c>
    </row>
    <row r="4866" spans="1:2">
      <c r="A4866" s="14">
        <v>41516</v>
      </c>
      <c r="B4866">
        <v>978.31</v>
      </c>
    </row>
    <row r="4867" spans="1:2">
      <c r="A4867" s="14">
        <v>41517</v>
      </c>
      <c r="B4867">
        <v>978.31799999999998</v>
      </c>
    </row>
    <row r="4868" spans="1:2">
      <c r="A4868" s="14">
        <v>41519</v>
      </c>
      <c r="B4868">
        <v>978.70799999999997</v>
      </c>
    </row>
    <row r="4869" spans="1:2">
      <c r="A4869" s="14">
        <v>41520</v>
      </c>
      <c r="B4869">
        <v>979.625</v>
      </c>
    </row>
    <row r="4870" spans="1:2">
      <c r="A4870" s="14">
        <v>41521</v>
      </c>
      <c r="B4870">
        <v>979.15899999999999</v>
      </c>
    </row>
    <row r="4871" spans="1:2">
      <c r="A4871" s="14">
        <v>41522</v>
      </c>
      <c r="B4871">
        <v>977.63800000000003</v>
      </c>
    </row>
    <row r="4872" spans="1:2">
      <c r="A4872" s="14">
        <v>41523</v>
      </c>
      <c r="B4872">
        <v>978.12199999999996</v>
      </c>
    </row>
    <row r="4873" spans="1:2">
      <c r="A4873" s="14">
        <v>41526</v>
      </c>
      <c r="B4873">
        <v>979.423</v>
      </c>
    </row>
    <row r="4874" spans="1:2">
      <c r="A4874" s="14">
        <v>41527</v>
      </c>
      <c r="B4874">
        <v>979.58600000000001</v>
      </c>
    </row>
    <row r="4875" spans="1:2">
      <c r="A4875" s="14">
        <v>41528</v>
      </c>
      <c r="B4875">
        <v>980.38300000000004</v>
      </c>
    </row>
    <row r="4876" spans="1:2">
      <c r="A4876" s="14">
        <v>41529</v>
      </c>
      <c r="B4876">
        <v>981.83799999999997</v>
      </c>
    </row>
    <row r="4877" spans="1:2">
      <c r="A4877" s="14">
        <v>41530</v>
      </c>
      <c r="B4877">
        <v>982.36199999999997</v>
      </c>
    </row>
    <row r="4878" spans="1:2">
      <c r="A4878" s="14">
        <v>41533</v>
      </c>
      <c r="B4878">
        <v>985.50199999999995</v>
      </c>
    </row>
    <row r="4879" spans="1:2">
      <c r="A4879" s="14">
        <v>41534</v>
      </c>
      <c r="B4879">
        <v>985.71100000000001</v>
      </c>
    </row>
    <row r="4880" spans="1:2">
      <c r="A4880" s="14">
        <v>41535</v>
      </c>
      <c r="B4880">
        <v>987.39099999999996</v>
      </c>
    </row>
    <row r="4881" spans="1:2">
      <c r="A4881" s="14">
        <v>41536</v>
      </c>
      <c r="B4881">
        <v>992.12099999999998</v>
      </c>
    </row>
    <row r="4882" spans="1:2">
      <c r="A4882" s="14">
        <v>41537</v>
      </c>
      <c r="B4882">
        <v>992.24300000000005</v>
      </c>
    </row>
    <row r="4883" spans="1:2">
      <c r="A4883" s="14">
        <v>41540</v>
      </c>
      <c r="B4883">
        <v>991.524</v>
      </c>
    </row>
    <row r="4884" spans="1:2">
      <c r="A4884" s="14">
        <v>41541</v>
      </c>
      <c r="B4884">
        <v>991.38099999999997</v>
      </c>
    </row>
    <row r="4885" spans="1:2">
      <c r="A4885" s="14">
        <v>41542</v>
      </c>
      <c r="B4885">
        <v>990.69100000000003</v>
      </c>
    </row>
    <row r="4886" spans="1:2">
      <c r="A4886" s="14">
        <v>41543</v>
      </c>
      <c r="B4886">
        <v>990.47500000000002</v>
      </c>
    </row>
    <row r="4887" spans="1:2">
      <c r="A4887" s="14">
        <v>41544</v>
      </c>
      <c r="B4887">
        <v>989.44200000000001</v>
      </c>
    </row>
    <row r="4888" spans="1:2">
      <c r="A4888" s="14">
        <v>41547</v>
      </c>
      <c r="B4888">
        <v>988.01700000000005</v>
      </c>
    </row>
    <row r="4889" spans="1:2">
      <c r="A4889" s="14">
        <v>41548</v>
      </c>
      <c r="B4889">
        <v>988.78</v>
      </c>
    </row>
    <row r="4890" spans="1:2">
      <c r="A4890" s="14">
        <v>41549</v>
      </c>
      <c r="B4890">
        <v>989.79899999999998</v>
      </c>
    </row>
    <row r="4891" spans="1:2">
      <c r="A4891" s="14">
        <v>41550</v>
      </c>
      <c r="B4891">
        <v>991.30399999999997</v>
      </c>
    </row>
    <row r="4892" spans="1:2">
      <c r="A4892" s="14">
        <v>41551</v>
      </c>
      <c r="B4892">
        <v>992.3</v>
      </c>
    </row>
    <row r="4893" spans="1:2">
      <c r="A4893" s="14">
        <v>41554</v>
      </c>
      <c r="B4893">
        <v>993.05899999999997</v>
      </c>
    </row>
    <row r="4894" spans="1:2">
      <c r="A4894" s="14">
        <v>41555</v>
      </c>
      <c r="B4894">
        <v>993.36099999999999</v>
      </c>
    </row>
    <row r="4895" spans="1:2">
      <c r="A4895" s="14">
        <v>41556</v>
      </c>
      <c r="B4895">
        <v>993.19</v>
      </c>
    </row>
    <row r="4896" spans="1:2">
      <c r="A4896" s="14">
        <v>41557</v>
      </c>
      <c r="B4896">
        <v>994.649</v>
      </c>
    </row>
    <row r="4897" spans="1:2">
      <c r="A4897" s="14">
        <v>41558</v>
      </c>
      <c r="B4897">
        <v>995.38699999999994</v>
      </c>
    </row>
    <row r="4898" spans="1:2">
      <c r="A4898" s="14">
        <v>41561</v>
      </c>
      <c r="B4898">
        <v>995.976</v>
      </c>
    </row>
    <row r="4899" spans="1:2">
      <c r="A4899" s="14">
        <v>41562</v>
      </c>
      <c r="B4899">
        <v>997.01</v>
      </c>
    </row>
    <row r="4900" spans="1:2">
      <c r="A4900" s="14">
        <v>41563</v>
      </c>
      <c r="B4900">
        <v>998.54300000000001</v>
      </c>
    </row>
    <row r="4901" spans="1:2">
      <c r="A4901" s="14">
        <v>41564</v>
      </c>
      <c r="B4901">
        <v>1001.75</v>
      </c>
    </row>
    <row r="4902" spans="1:2">
      <c r="A4902" s="14">
        <v>41565</v>
      </c>
      <c r="B4902">
        <v>1004.457</v>
      </c>
    </row>
    <row r="4903" spans="1:2">
      <c r="A4903" s="14">
        <v>41568</v>
      </c>
      <c r="B4903">
        <v>1006.353</v>
      </c>
    </row>
    <row r="4904" spans="1:2">
      <c r="A4904" s="14">
        <v>41569</v>
      </c>
      <c r="B4904">
        <v>1007.784</v>
      </c>
    </row>
    <row r="4905" spans="1:2">
      <c r="A4905" s="14">
        <v>41570</v>
      </c>
      <c r="B4905">
        <v>1008.4880000000001</v>
      </c>
    </row>
    <row r="4906" spans="1:2">
      <c r="A4906" s="14">
        <v>41571</v>
      </c>
      <c r="B4906">
        <v>1009.552</v>
      </c>
    </row>
    <row r="4907" spans="1:2">
      <c r="A4907" s="14">
        <v>41572</v>
      </c>
      <c r="B4907">
        <v>1009.78</v>
      </c>
    </row>
    <row r="4908" spans="1:2">
      <c r="A4908" s="14">
        <v>41575</v>
      </c>
      <c r="B4908">
        <v>1010.854</v>
      </c>
    </row>
    <row r="4909" spans="1:2">
      <c r="A4909" s="14">
        <v>41576</v>
      </c>
      <c r="B4909">
        <v>1011.282</v>
      </c>
    </row>
    <row r="4910" spans="1:2">
      <c r="A4910" s="14">
        <v>41577</v>
      </c>
      <c r="B4910">
        <v>1012.212</v>
      </c>
    </row>
    <row r="4911" spans="1:2">
      <c r="A4911" s="14">
        <v>41578</v>
      </c>
      <c r="B4911">
        <v>1012.3049999999999</v>
      </c>
    </row>
    <row r="4912" spans="1:2">
      <c r="A4912" s="14">
        <v>41579</v>
      </c>
      <c r="B4912">
        <v>1012.388</v>
      </c>
    </row>
    <row r="4913" spans="1:2">
      <c r="A4913" s="14">
        <v>41582</v>
      </c>
      <c r="B4913">
        <v>1012.508</v>
      </c>
    </row>
    <row r="4914" spans="1:2">
      <c r="A4914" s="14">
        <v>41583</v>
      </c>
      <c r="B4914">
        <v>1011.533</v>
      </c>
    </row>
    <row r="4915" spans="1:2">
      <c r="A4915" s="14">
        <v>41584</v>
      </c>
      <c r="B4915">
        <v>1011.754</v>
      </c>
    </row>
    <row r="4916" spans="1:2">
      <c r="A4916" s="14">
        <v>41585</v>
      </c>
      <c r="B4916">
        <v>1012.575</v>
      </c>
    </row>
    <row r="4917" spans="1:2">
      <c r="A4917" s="14">
        <v>41586</v>
      </c>
      <c r="B4917">
        <v>1009.199</v>
      </c>
    </row>
    <row r="4918" spans="1:2">
      <c r="A4918" s="14">
        <v>41589</v>
      </c>
      <c r="B4918">
        <v>1009.789</v>
      </c>
    </row>
    <row r="4919" spans="1:2">
      <c r="A4919" s="14">
        <v>41590</v>
      </c>
      <c r="B4919">
        <v>1008.741</v>
      </c>
    </row>
    <row r="4920" spans="1:2">
      <c r="A4920" s="14">
        <v>41591</v>
      </c>
      <c r="B4920">
        <v>1007.832</v>
      </c>
    </row>
    <row r="4921" spans="1:2">
      <c r="A4921" s="14">
        <v>41592</v>
      </c>
      <c r="B4921">
        <v>1009.537</v>
      </c>
    </row>
    <row r="4922" spans="1:2">
      <c r="A4922" s="14">
        <v>41593</v>
      </c>
      <c r="B4922">
        <v>1010.471</v>
      </c>
    </row>
    <row r="4923" spans="1:2">
      <c r="A4923" s="14">
        <v>41596</v>
      </c>
      <c r="B4923">
        <v>1012.451</v>
      </c>
    </row>
    <row r="4924" spans="1:2">
      <c r="A4924" s="14">
        <v>41597</v>
      </c>
      <c r="B4924">
        <v>1012.873</v>
      </c>
    </row>
    <row r="4925" spans="1:2">
      <c r="A4925" s="14">
        <v>41598</v>
      </c>
      <c r="B4925">
        <v>1013.152</v>
      </c>
    </row>
    <row r="4926" spans="1:2">
      <c r="A4926" s="14">
        <v>41599</v>
      </c>
      <c r="B4926">
        <v>1012.162</v>
      </c>
    </row>
    <row r="4927" spans="1:2">
      <c r="A4927" s="14">
        <v>41600</v>
      </c>
      <c r="B4927">
        <v>1013.204</v>
      </c>
    </row>
    <row r="4928" spans="1:2">
      <c r="A4928" s="14">
        <v>41603</v>
      </c>
      <c r="B4928">
        <v>1014.951</v>
      </c>
    </row>
    <row r="4929" spans="1:2">
      <c r="A4929" s="14">
        <v>41604</v>
      </c>
      <c r="B4929">
        <v>1015.69</v>
      </c>
    </row>
    <row r="4930" spans="1:2">
      <c r="A4930" s="14">
        <v>41605</v>
      </c>
      <c r="B4930">
        <v>1016.314</v>
      </c>
    </row>
    <row r="4931" spans="1:2">
      <c r="A4931" s="14">
        <v>41606</v>
      </c>
      <c r="B4931">
        <v>1016.51</v>
      </c>
    </row>
    <row r="4932" spans="1:2">
      <c r="A4932" s="14">
        <v>41607</v>
      </c>
      <c r="B4932">
        <v>1016.747</v>
      </c>
    </row>
    <row r="4933" spans="1:2">
      <c r="A4933" s="14">
        <v>41608</v>
      </c>
      <c r="B4933">
        <v>1017.013</v>
      </c>
    </row>
    <row r="4934" spans="1:2">
      <c r="A4934" s="14">
        <v>41610</v>
      </c>
      <c r="B4934">
        <v>1017.174</v>
      </c>
    </row>
    <row r="4935" spans="1:2">
      <c r="A4935" s="14">
        <v>41611</v>
      </c>
      <c r="B4935">
        <v>1017.225</v>
      </c>
    </row>
    <row r="4936" spans="1:2">
      <c r="A4936" s="14">
        <v>41612</v>
      </c>
      <c r="B4936">
        <v>1016.678</v>
      </c>
    </row>
    <row r="4937" spans="1:2">
      <c r="A4937" s="14">
        <v>41613</v>
      </c>
      <c r="B4937">
        <v>1016.801</v>
      </c>
    </row>
    <row r="4938" spans="1:2">
      <c r="A4938" s="14">
        <v>41614</v>
      </c>
      <c r="B4938">
        <v>1017.285</v>
      </c>
    </row>
    <row r="4939" spans="1:2">
      <c r="A4939" s="14">
        <v>41617</v>
      </c>
      <c r="B4939">
        <v>1018.463</v>
      </c>
    </row>
    <row r="4940" spans="1:2">
      <c r="A4940" s="14">
        <v>41618</v>
      </c>
      <c r="B4940">
        <v>1019.224</v>
      </c>
    </row>
    <row r="4941" spans="1:2">
      <c r="A4941" s="14">
        <v>41619</v>
      </c>
      <c r="B4941">
        <v>1019.47</v>
      </c>
    </row>
    <row r="4942" spans="1:2">
      <c r="A4942" s="14">
        <v>41620</v>
      </c>
      <c r="B4942">
        <v>1018.7089999999999</v>
      </c>
    </row>
    <row r="4943" spans="1:2">
      <c r="A4943" s="14">
        <v>41621</v>
      </c>
      <c r="B4943">
        <v>1018.362</v>
      </c>
    </row>
    <row r="4944" spans="1:2">
      <c r="A4944" s="14">
        <v>41624</v>
      </c>
      <c r="B4944">
        <v>1019.013</v>
      </c>
    </row>
    <row r="4945" spans="1:2">
      <c r="A4945" s="14">
        <v>41625</v>
      </c>
      <c r="B4945">
        <v>1018.829</v>
      </c>
    </row>
    <row r="4946" spans="1:2">
      <c r="A4946" s="14">
        <v>41626</v>
      </c>
      <c r="B4946">
        <v>1018.74</v>
      </c>
    </row>
    <row r="4947" spans="1:2">
      <c r="A4947" s="14">
        <v>41627</v>
      </c>
      <c r="B4947">
        <v>1019.44</v>
      </c>
    </row>
    <row r="4948" spans="1:2">
      <c r="A4948" s="14">
        <v>41628</v>
      </c>
      <c r="B4948">
        <v>1020.0410000000001</v>
      </c>
    </row>
    <row r="4949" spans="1:2">
      <c r="A4949" s="14">
        <v>41631</v>
      </c>
      <c r="B4949">
        <v>1020.8819999999999</v>
      </c>
    </row>
    <row r="4950" spans="1:2">
      <c r="A4950" s="14">
        <v>41632</v>
      </c>
      <c r="B4950">
        <v>1020.977</v>
      </c>
    </row>
    <row r="4951" spans="1:2">
      <c r="A4951" s="14">
        <v>41634</v>
      </c>
      <c r="B4951">
        <v>1021.215</v>
      </c>
    </row>
    <row r="4952" spans="1:2">
      <c r="A4952" s="14">
        <v>41635</v>
      </c>
      <c r="B4952">
        <v>1021.2809999999999</v>
      </c>
    </row>
    <row r="4953" spans="1:2">
      <c r="A4953" s="14">
        <v>41638</v>
      </c>
      <c r="B4953">
        <v>1022.128</v>
      </c>
    </row>
    <row r="4954" spans="1:2">
      <c r="A4954" s="14">
        <v>41639</v>
      </c>
      <c r="B4954">
        <v>1022.586</v>
      </c>
    </row>
    <row r="4955" spans="1:2">
      <c r="A4955" s="14">
        <v>41641</v>
      </c>
      <c r="B4955">
        <v>1023.7809999999999</v>
      </c>
    </row>
    <row r="4956" spans="1:2">
      <c r="A4956" s="14">
        <v>41642</v>
      </c>
      <c r="B4956">
        <v>1024.3309999999999</v>
      </c>
    </row>
    <row r="4957" spans="1:2">
      <c r="A4957" s="14">
        <v>41645</v>
      </c>
      <c r="B4957">
        <v>1025.962</v>
      </c>
    </row>
    <row r="4958" spans="1:2">
      <c r="A4958" s="14">
        <v>41646</v>
      </c>
      <c r="B4958">
        <v>1027.684</v>
      </c>
    </row>
    <row r="4959" spans="1:2">
      <c r="A4959" s="14">
        <v>41647</v>
      </c>
      <c r="B4959">
        <v>1027.9559999999999</v>
      </c>
    </row>
    <row r="4960" spans="1:2">
      <c r="A4960" s="14">
        <v>41648</v>
      </c>
      <c r="B4960">
        <v>1028.2059999999999</v>
      </c>
    </row>
    <row r="4961" spans="1:2">
      <c r="A4961" s="14">
        <v>41649</v>
      </c>
      <c r="B4961">
        <v>1029.3579999999999</v>
      </c>
    </row>
    <row r="4962" spans="1:2">
      <c r="A4962" s="14">
        <v>41652</v>
      </c>
      <c r="B4962">
        <v>1030.558</v>
      </c>
    </row>
    <row r="4963" spans="1:2">
      <c r="A4963" s="14">
        <v>41653</v>
      </c>
      <c r="B4963">
        <v>1030.915</v>
      </c>
    </row>
    <row r="4964" spans="1:2">
      <c r="A4964" s="14">
        <v>41654</v>
      </c>
      <c r="B4964">
        <v>1031.953</v>
      </c>
    </row>
    <row r="4965" spans="1:2">
      <c r="A4965" s="14">
        <v>41655</v>
      </c>
      <c r="B4965">
        <v>1032.7080000000001</v>
      </c>
    </row>
    <row r="4966" spans="1:2">
      <c r="A4966" s="14">
        <v>41656</v>
      </c>
      <c r="B4966">
        <v>1033.4079999999999</v>
      </c>
    </row>
    <row r="4967" spans="1:2">
      <c r="A4967" s="14">
        <v>41659</v>
      </c>
      <c r="B4967">
        <v>1034.002</v>
      </c>
    </row>
    <row r="4968" spans="1:2">
      <c r="A4968" s="14">
        <v>41660</v>
      </c>
      <c r="B4968">
        <v>1034.413</v>
      </c>
    </row>
    <row r="4969" spans="1:2">
      <c r="A4969" s="14">
        <v>41661</v>
      </c>
      <c r="B4969">
        <v>1034.6990000000001</v>
      </c>
    </row>
    <row r="4970" spans="1:2">
      <c r="A4970" s="14">
        <v>41662</v>
      </c>
      <c r="B4970">
        <v>1033.952</v>
      </c>
    </row>
    <row r="4971" spans="1:2">
      <c r="A4971" s="14">
        <v>41663</v>
      </c>
      <c r="B4971">
        <v>1030.4829999999999</v>
      </c>
    </row>
    <row r="4972" spans="1:2">
      <c r="A4972" s="14">
        <v>41666</v>
      </c>
      <c r="B4972">
        <v>1029.712</v>
      </c>
    </row>
    <row r="4973" spans="1:2">
      <c r="A4973" s="14">
        <v>41667</v>
      </c>
      <c r="B4973">
        <v>1030.17</v>
      </c>
    </row>
    <row r="4974" spans="1:2">
      <c r="A4974" s="14">
        <v>41668</v>
      </c>
      <c r="B4974">
        <v>1029.8130000000001</v>
      </c>
    </row>
    <row r="4975" spans="1:2">
      <c r="A4975" s="14">
        <v>41669</v>
      </c>
      <c r="B4975">
        <v>1030.6089999999999</v>
      </c>
    </row>
    <row r="4976" spans="1:2">
      <c r="A4976" s="14">
        <v>41670</v>
      </c>
      <c r="B4976">
        <v>1030.1510000000001</v>
      </c>
    </row>
    <row r="4977" spans="1:2">
      <c r="A4977" s="14">
        <v>41673</v>
      </c>
      <c r="B4977">
        <v>1030.085</v>
      </c>
    </row>
    <row r="4978" spans="1:2">
      <c r="A4978" s="14">
        <v>41674</v>
      </c>
      <c r="B4978">
        <v>1028.9010000000001</v>
      </c>
    </row>
    <row r="4979" spans="1:2">
      <c r="A4979" s="14">
        <v>41675</v>
      </c>
      <c r="B4979">
        <v>1029.28</v>
      </c>
    </row>
    <row r="4980" spans="1:2">
      <c r="A4980" s="14">
        <v>41676</v>
      </c>
      <c r="B4980">
        <v>1030.8679999999999</v>
      </c>
    </row>
    <row r="4981" spans="1:2">
      <c r="A4981" s="14">
        <v>41677</v>
      </c>
      <c r="B4981">
        <v>1032.702</v>
      </c>
    </row>
    <row r="4982" spans="1:2">
      <c r="A4982" s="14">
        <v>41680</v>
      </c>
      <c r="B4982">
        <v>1034.242</v>
      </c>
    </row>
    <row r="4983" spans="1:2">
      <c r="A4983" s="14">
        <v>41681</v>
      </c>
      <c r="B4983">
        <v>1036.0809999999999</v>
      </c>
    </row>
    <row r="4984" spans="1:2">
      <c r="A4984" s="14">
        <v>41682</v>
      </c>
      <c r="B4984">
        <v>1037.3330000000001</v>
      </c>
    </row>
    <row r="4985" spans="1:2">
      <c r="A4985" s="14">
        <v>41683</v>
      </c>
      <c r="B4985">
        <v>1037.6120000000001</v>
      </c>
    </row>
    <row r="4986" spans="1:2">
      <c r="A4986" s="14">
        <v>41684</v>
      </c>
      <c r="B4986">
        <v>1038.3510000000001</v>
      </c>
    </row>
    <row r="4987" spans="1:2">
      <c r="A4987" s="14">
        <v>41687</v>
      </c>
      <c r="B4987">
        <v>1038.9469999999999</v>
      </c>
    </row>
    <row r="4988" spans="1:2">
      <c r="A4988" s="14">
        <v>41688</v>
      </c>
      <c r="B4988">
        <v>1040.5440000000001</v>
      </c>
    </row>
    <row r="4989" spans="1:2">
      <c r="A4989" s="14">
        <v>41689</v>
      </c>
      <c r="B4989">
        <v>1041.9670000000001</v>
      </c>
    </row>
    <row r="4990" spans="1:2">
      <c r="A4990" s="14">
        <v>41690</v>
      </c>
      <c r="B4990">
        <v>1042.549</v>
      </c>
    </row>
    <row r="4991" spans="1:2">
      <c r="A4991" s="14">
        <v>41691</v>
      </c>
      <c r="B4991">
        <v>1043.7539999999999</v>
      </c>
    </row>
    <row r="4992" spans="1:2">
      <c r="A4992" s="14">
        <v>41694</v>
      </c>
      <c r="B4992">
        <v>1045.48</v>
      </c>
    </row>
    <row r="4993" spans="1:2">
      <c r="A4993" s="14">
        <v>41695</v>
      </c>
      <c r="B4993">
        <v>1047.133</v>
      </c>
    </row>
    <row r="4994" spans="1:2">
      <c r="A4994" s="14">
        <v>41696</v>
      </c>
      <c r="B4994">
        <v>1048.309</v>
      </c>
    </row>
    <row r="4995" spans="1:2">
      <c r="A4995" s="14">
        <v>41697</v>
      </c>
      <c r="B4995">
        <v>1049.462</v>
      </c>
    </row>
    <row r="4996" spans="1:2">
      <c r="A4996" s="14">
        <v>41698</v>
      </c>
      <c r="B4996">
        <v>1050.797</v>
      </c>
    </row>
    <row r="4997" spans="1:2">
      <c r="A4997" s="14">
        <v>41701</v>
      </c>
      <c r="B4997">
        <v>1050.383</v>
      </c>
    </row>
    <row r="4998" spans="1:2">
      <c r="A4998" s="14">
        <v>41702</v>
      </c>
      <c r="B4998">
        <v>1051.114</v>
      </c>
    </row>
    <row r="4999" spans="1:2">
      <c r="A4999" s="14">
        <v>41703</v>
      </c>
      <c r="B4999">
        <v>1051.3440000000001</v>
      </c>
    </row>
    <row r="5000" spans="1:2">
      <c r="A5000" s="14">
        <v>41704</v>
      </c>
      <c r="B5000">
        <v>1050.798</v>
      </c>
    </row>
    <row r="5001" spans="1:2">
      <c r="A5001" s="14">
        <v>41705</v>
      </c>
      <c r="B5001">
        <v>1048.865</v>
      </c>
    </row>
    <row r="5002" spans="1:2">
      <c r="A5002" s="14">
        <v>41708</v>
      </c>
      <c r="B5002">
        <v>1048.508</v>
      </c>
    </row>
    <row r="5003" spans="1:2">
      <c r="A5003" s="14">
        <v>41709</v>
      </c>
      <c r="B5003">
        <v>1048.886</v>
      </c>
    </row>
    <row r="5004" spans="1:2">
      <c r="A5004" s="14">
        <v>41710</v>
      </c>
      <c r="B5004">
        <v>1048.2239999999999</v>
      </c>
    </row>
    <row r="5005" spans="1:2">
      <c r="A5005" s="14">
        <v>41711</v>
      </c>
      <c r="B5005">
        <v>1048.5999999999999</v>
      </c>
    </row>
    <row r="5006" spans="1:2">
      <c r="A5006" s="14">
        <v>41712</v>
      </c>
      <c r="B5006">
        <v>1047.1969999999999</v>
      </c>
    </row>
    <row r="5007" spans="1:2">
      <c r="A5007" s="14">
        <v>41715</v>
      </c>
      <c r="B5007">
        <v>1048.1679999999999</v>
      </c>
    </row>
    <row r="5008" spans="1:2">
      <c r="A5008" s="14">
        <v>41716</v>
      </c>
      <c r="B5008">
        <v>1049.6949999999999</v>
      </c>
    </row>
    <row r="5009" spans="1:2">
      <c r="A5009" s="14">
        <v>41717</v>
      </c>
      <c r="B5009">
        <v>1050.518</v>
      </c>
    </row>
    <row r="5010" spans="1:2">
      <c r="A5010" s="14">
        <v>41718</v>
      </c>
      <c r="B5010">
        <v>1048.8599999999999</v>
      </c>
    </row>
    <row r="5011" spans="1:2">
      <c r="A5011" s="14">
        <v>41719</v>
      </c>
      <c r="B5011">
        <v>1049.9369999999999</v>
      </c>
    </row>
    <row r="5012" spans="1:2">
      <c r="A5012" s="14">
        <v>41722</v>
      </c>
      <c r="B5012">
        <v>1050.711</v>
      </c>
    </row>
    <row r="5013" spans="1:2">
      <c r="A5013" s="14">
        <v>41723</v>
      </c>
      <c r="B5013">
        <v>1051.0360000000001</v>
      </c>
    </row>
    <row r="5014" spans="1:2">
      <c r="A5014" s="14">
        <v>41724</v>
      </c>
      <c r="B5014">
        <v>1051.8989999999999</v>
      </c>
    </row>
    <row r="5015" spans="1:2">
      <c r="A5015" s="14">
        <v>41725</v>
      </c>
      <c r="B5015">
        <v>1051.77</v>
      </c>
    </row>
    <row r="5016" spans="1:2">
      <c r="A5016" s="14">
        <v>41726</v>
      </c>
      <c r="B5016">
        <v>1052.1669999999999</v>
      </c>
    </row>
    <row r="5017" spans="1:2">
      <c r="A5017" s="14">
        <v>41729</v>
      </c>
      <c r="B5017">
        <v>1053.229</v>
      </c>
    </row>
    <row r="5018" spans="1:2">
      <c r="A5018" s="14">
        <v>41730</v>
      </c>
      <c r="B5018">
        <v>1054.028</v>
      </c>
    </row>
    <row r="5019" spans="1:2">
      <c r="A5019" s="14">
        <v>41731</v>
      </c>
      <c r="B5019">
        <v>1054.1890000000001</v>
      </c>
    </row>
    <row r="5020" spans="1:2">
      <c r="A5020" s="14">
        <v>41732</v>
      </c>
      <c r="B5020">
        <v>1054.559</v>
      </c>
    </row>
    <row r="5021" spans="1:2">
      <c r="A5021" s="14">
        <v>41733</v>
      </c>
      <c r="B5021">
        <v>1055.692</v>
      </c>
    </row>
    <row r="5022" spans="1:2">
      <c r="A5022" s="14">
        <v>41736</v>
      </c>
      <c r="B5022">
        <v>1055.731</v>
      </c>
    </row>
    <row r="5023" spans="1:2">
      <c r="A5023" s="14">
        <v>41737</v>
      </c>
      <c r="B5023">
        <v>1055.7070000000001</v>
      </c>
    </row>
    <row r="5024" spans="1:2">
      <c r="A5024" s="14">
        <v>41738</v>
      </c>
      <c r="B5024">
        <v>1056.3050000000001</v>
      </c>
    </row>
    <row r="5025" spans="1:2">
      <c r="A5025" s="14">
        <v>41739</v>
      </c>
      <c r="B5025">
        <v>1057.348</v>
      </c>
    </row>
    <row r="5026" spans="1:2">
      <c r="A5026" s="14">
        <v>41740</v>
      </c>
      <c r="B5026">
        <v>1055.942</v>
      </c>
    </row>
    <row r="5027" spans="1:2">
      <c r="A5027" s="14">
        <v>41743</v>
      </c>
      <c r="B5027">
        <v>1056.5909999999999</v>
      </c>
    </row>
    <row r="5028" spans="1:2">
      <c r="A5028" s="14">
        <v>41744</v>
      </c>
      <c r="B5028">
        <v>1056.808</v>
      </c>
    </row>
    <row r="5029" spans="1:2">
      <c r="A5029" s="14">
        <v>41745</v>
      </c>
      <c r="B5029">
        <v>1057.0070000000001</v>
      </c>
    </row>
    <row r="5030" spans="1:2">
      <c r="A5030" s="14">
        <v>41746</v>
      </c>
      <c r="B5030">
        <v>1056.8340000000001</v>
      </c>
    </row>
    <row r="5031" spans="1:2">
      <c r="A5031" s="14">
        <v>41750</v>
      </c>
      <c r="B5031">
        <v>1057.4670000000001</v>
      </c>
    </row>
    <row r="5032" spans="1:2">
      <c r="A5032" s="14">
        <v>41751</v>
      </c>
      <c r="B5032">
        <v>1057.848</v>
      </c>
    </row>
    <row r="5033" spans="1:2">
      <c r="A5033" s="14">
        <v>41752</v>
      </c>
      <c r="B5033">
        <v>1058.328</v>
      </c>
    </row>
    <row r="5034" spans="1:2">
      <c r="A5034" s="14">
        <v>41753</v>
      </c>
      <c r="B5034">
        <v>1058.9290000000001</v>
      </c>
    </row>
    <row r="5035" spans="1:2">
      <c r="A5035" s="14">
        <v>41754</v>
      </c>
      <c r="B5035">
        <v>1058.8420000000001</v>
      </c>
    </row>
    <row r="5036" spans="1:2">
      <c r="A5036" s="14">
        <v>41757</v>
      </c>
      <c r="B5036">
        <v>1059.202</v>
      </c>
    </row>
    <row r="5037" spans="1:2">
      <c r="A5037" s="14">
        <v>41758</v>
      </c>
      <c r="B5037">
        <v>1059.634</v>
      </c>
    </row>
    <row r="5038" spans="1:2">
      <c r="A5038" s="14">
        <v>41759</v>
      </c>
      <c r="B5038">
        <v>1060.5250000000001</v>
      </c>
    </row>
    <row r="5039" spans="1:2">
      <c r="A5039" s="14">
        <v>41760</v>
      </c>
      <c r="B5039">
        <v>1061.009</v>
      </c>
    </row>
    <row r="5040" spans="1:2">
      <c r="A5040" s="14">
        <v>41761</v>
      </c>
      <c r="B5040">
        <v>1061.482</v>
      </c>
    </row>
    <row r="5041" spans="1:2">
      <c r="A5041" s="14">
        <v>41764</v>
      </c>
      <c r="B5041">
        <v>1061.8989999999999</v>
      </c>
    </row>
    <row r="5042" spans="1:2">
      <c r="A5042" s="14">
        <v>41765</v>
      </c>
      <c r="B5042">
        <v>1062.6369999999999</v>
      </c>
    </row>
    <row r="5043" spans="1:2">
      <c r="A5043" s="14">
        <v>41766</v>
      </c>
      <c r="B5043">
        <v>1063.163</v>
      </c>
    </row>
    <row r="5044" spans="1:2">
      <c r="A5044" s="14">
        <v>41767</v>
      </c>
      <c r="B5044">
        <v>1064.172</v>
      </c>
    </row>
    <row r="5045" spans="1:2">
      <c r="A5045" s="14">
        <v>41768</v>
      </c>
      <c r="B5045">
        <v>1064.48</v>
      </c>
    </row>
    <row r="5046" spans="1:2">
      <c r="A5046" s="14">
        <v>41771</v>
      </c>
      <c r="B5046">
        <v>1065.48</v>
      </c>
    </row>
    <row r="5047" spans="1:2">
      <c r="A5047" s="14">
        <v>41772</v>
      </c>
      <c r="B5047">
        <v>1066.3510000000001</v>
      </c>
    </row>
    <row r="5048" spans="1:2">
      <c r="A5048" s="14">
        <v>41773</v>
      </c>
      <c r="B5048">
        <v>1067.154</v>
      </c>
    </row>
    <row r="5049" spans="1:2">
      <c r="A5049" s="14">
        <v>41774</v>
      </c>
      <c r="B5049">
        <v>1066.722</v>
      </c>
    </row>
    <row r="5050" spans="1:2">
      <c r="A5050" s="14">
        <v>41775</v>
      </c>
      <c r="B5050">
        <v>1066.838</v>
      </c>
    </row>
    <row r="5051" spans="1:2">
      <c r="A5051" s="14">
        <v>41778</v>
      </c>
      <c r="B5051">
        <v>1067.519</v>
      </c>
    </row>
    <row r="5052" spans="1:2">
      <c r="A5052" s="14">
        <v>41779</v>
      </c>
      <c r="B5052">
        <v>1068.0219999999999</v>
      </c>
    </row>
    <row r="5053" spans="1:2">
      <c r="A5053" s="14">
        <v>41780</v>
      </c>
      <c r="B5053">
        <v>1067.6179999999999</v>
      </c>
    </row>
    <row r="5054" spans="1:2">
      <c r="A5054" s="14">
        <v>41781</v>
      </c>
      <c r="B5054">
        <v>1067.422</v>
      </c>
    </row>
    <row r="5055" spans="1:2">
      <c r="A5055" s="14">
        <v>41782</v>
      </c>
      <c r="B5055">
        <v>1067.422</v>
      </c>
    </row>
    <row r="5056" spans="1:2">
      <c r="A5056" s="14">
        <v>41785</v>
      </c>
      <c r="B5056">
        <v>1068.01</v>
      </c>
    </row>
    <row r="5057" spans="1:2">
      <c r="A5057" s="14">
        <v>41786</v>
      </c>
      <c r="B5057">
        <v>1068.604</v>
      </c>
    </row>
    <row r="5058" spans="1:2">
      <c r="A5058" s="14">
        <v>41787</v>
      </c>
      <c r="B5058">
        <v>1069.3</v>
      </c>
    </row>
    <row r="5059" spans="1:2">
      <c r="A5059" s="14">
        <v>41788</v>
      </c>
      <c r="B5059">
        <v>1070.0550000000001</v>
      </c>
    </row>
    <row r="5060" spans="1:2">
      <c r="A5060" s="14">
        <v>41789</v>
      </c>
      <c r="B5060">
        <v>1071.077</v>
      </c>
    </row>
    <row r="5061" spans="1:2">
      <c r="A5061" s="14">
        <v>41790</v>
      </c>
      <c r="B5061">
        <v>1071.203</v>
      </c>
    </row>
    <row r="5062" spans="1:2">
      <c r="A5062" s="14">
        <v>41792</v>
      </c>
      <c r="B5062">
        <v>1071.796</v>
      </c>
    </row>
    <row r="5063" spans="1:2">
      <c r="A5063" s="14">
        <v>41793</v>
      </c>
      <c r="B5063">
        <v>1071.463</v>
      </c>
    </row>
    <row r="5064" spans="1:2">
      <c r="A5064" s="14">
        <v>41794</v>
      </c>
      <c r="B5064">
        <v>1071.54</v>
      </c>
    </row>
    <row r="5065" spans="1:2">
      <c r="A5065" s="14">
        <v>41795</v>
      </c>
      <c r="B5065">
        <v>1072.4839999999999</v>
      </c>
    </row>
    <row r="5066" spans="1:2">
      <c r="A5066" s="14">
        <v>41796</v>
      </c>
      <c r="B5066">
        <v>1074.0730000000001</v>
      </c>
    </row>
    <row r="5067" spans="1:2">
      <c r="A5067" s="14">
        <v>41799</v>
      </c>
      <c r="B5067">
        <v>1075.374</v>
      </c>
    </row>
    <row r="5068" spans="1:2">
      <c r="A5068" s="14">
        <v>41800</v>
      </c>
      <c r="B5068">
        <v>1076.021</v>
      </c>
    </row>
    <row r="5069" spans="1:2">
      <c r="A5069" s="14">
        <v>41801</v>
      </c>
      <c r="B5069">
        <v>1076.0540000000001</v>
      </c>
    </row>
    <row r="5070" spans="1:2">
      <c r="A5070" s="14">
        <v>41802</v>
      </c>
      <c r="B5070">
        <v>1076.3969999999999</v>
      </c>
    </row>
    <row r="5071" spans="1:2">
      <c r="A5071" s="14">
        <v>41803</v>
      </c>
      <c r="B5071">
        <v>1076.5550000000001</v>
      </c>
    </row>
    <row r="5072" spans="1:2">
      <c r="A5072" s="14">
        <v>41806</v>
      </c>
      <c r="B5072">
        <v>1077.347</v>
      </c>
    </row>
    <row r="5073" spans="1:2">
      <c r="A5073" s="14">
        <v>41807</v>
      </c>
      <c r="B5073">
        <v>1077.6780000000001</v>
      </c>
    </row>
    <row r="5074" spans="1:2">
      <c r="A5074" s="14">
        <v>41808</v>
      </c>
      <c r="B5074">
        <v>1077.848</v>
      </c>
    </row>
    <row r="5075" spans="1:2">
      <c r="A5075" s="14">
        <v>41809</v>
      </c>
      <c r="B5075">
        <v>1079.3389999999999</v>
      </c>
    </row>
    <row r="5076" spans="1:2">
      <c r="A5076" s="14">
        <v>41810</v>
      </c>
      <c r="B5076">
        <v>1080.2650000000001</v>
      </c>
    </row>
    <row r="5077" spans="1:2">
      <c r="A5077" s="14">
        <v>41813</v>
      </c>
      <c r="B5077">
        <v>1081.04</v>
      </c>
    </row>
    <row r="5078" spans="1:2">
      <c r="A5078" s="14">
        <v>41814</v>
      </c>
      <c r="B5078">
        <v>1081.1489999999999</v>
      </c>
    </row>
    <row r="5079" spans="1:2">
      <c r="A5079" s="14">
        <v>41815</v>
      </c>
      <c r="B5079">
        <v>1080.336</v>
      </c>
    </row>
    <row r="5080" spans="1:2">
      <c r="A5080" s="14">
        <v>41816</v>
      </c>
      <c r="B5080">
        <v>1080.271</v>
      </c>
    </row>
    <row r="5081" spans="1:2">
      <c r="A5081" s="14">
        <v>41817</v>
      </c>
      <c r="B5081">
        <v>1080.175</v>
      </c>
    </row>
    <row r="5082" spans="1:2">
      <c r="A5082" s="14">
        <v>41820</v>
      </c>
      <c r="B5082">
        <v>1080.2560000000001</v>
      </c>
    </row>
    <row r="5083" spans="1:2">
      <c r="A5083" s="14">
        <v>41821</v>
      </c>
      <c r="B5083">
        <v>1080.5930000000001</v>
      </c>
    </row>
    <row r="5084" spans="1:2">
      <c r="A5084" s="14">
        <v>41822</v>
      </c>
      <c r="B5084">
        <v>1080.6199999999999</v>
      </c>
    </row>
    <row r="5085" spans="1:2">
      <c r="A5085" s="14">
        <v>41823</v>
      </c>
      <c r="B5085">
        <v>1080.6479999999999</v>
      </c>
    </row>
    <row r="5086" spans="1:2">
      <c r="A5086" s="14">
        <v>41824</v>
      </c>
      <c r="B5086">
        <v>1080.845</v>
      </c>
    </row>
    <row r="5087" spans="1:2">
      <c r="A5087" s="14">
        <v>41827</v>
      </c>
      <c r="B5087">
        <v>1081.394</v>
      </c>
    </row>
    <row r="5088" spans="1:2">
      <c r="A5088" s="14">
        <v>41828</v>
      </c>
      <c r="B5088">
        <v>1081.1110000000001</v>
      </c>
    </row>
    <row r="5089" spans="1:2">
      <c r="A5089" s="14">
        <v>41829</v>
      </c>
      <c r="B5089">
        <v>1080.768</v>
      </c>
    </row>
    <row r="5090" spans="1:2">
      <c r="A5090" s="14">
        <v>41830</v>
      </c>
      <c r="B5090">
        <v>1078.546</v>
      </c>
    </row>
    <row r="5091" spans="1:2">
      <c r="A5091" s="14">
        <v>41831</v>
      </c>
      <c r="B5091">
        <v>1078.8599999999999</v>
      </c>
    </row>
    <row r="5092" spans="1:2">
      <c r="A5092" s="14">
        <v>41834</v>
      </c>
      <c r="B5092">
        <v>1079.471</v>
      </c>
    </row>
    <row r="5093" spans="1:2">
      <c r="A5093" s="14">
        <v>41835</v>
      </c>
      <c r="B5093">
        <v>1078.251</v>
      </c>
    </row>
    <row r="5094" spans="1:2">
      <c r="A5094" s="14">
        <v>41836</v>
      </c>
      <c r="B5094">
        <v>1077.2560000000001</v>
      </c>
    </row>
    <row r="5095" spans="1:2">
      <c r="A5095" s="14">
        <v>41837</v>
      </c>
      <c r="B5095">
        <v>1075.2819999999999</v>
      </c>
    </row>
    <row r="5096" spans="1:2">
      <c r="A5096" s="14">
        <v>41838</v>
      </c>
      <c r="B5096">
        <v>1073.5</v>
      </c>
    </row>
    <row r="5097" spans="1:2">
      <c r="A5097" s="14">
        <v>41841</v>
      </c>
      <c r="B5097">
        <v>1073.0740000000001</v>
      </c>
    </row>
    <row r="5098" spans="1:2">
      <c r="A5098" s="14">
        <v>41842</v>
      </c>
      <c r="B5098">
        <v>1074.2170000000001</v>
      </c>
    </row>
    <row r="5099" spans="1:2">
      <c r="A5099" s="14">
        <v>41843</v>
      </c>
      <c r="B5099">
        <v>1075.4349999999999</v>
      </c>
    </row>
    <row r="5100" spans="1:2">
      <c r="A5100" s="14">
        <v>41844</v>
      </c>
      <c r="B5100">
        <v>1075.921</v>
      </c>
    </row>
    <row r="5101" spans="1:2">
      <c r="A5101" s="14">
        <v>41845</v>
      </c>
      <c r="B5101">
        <v>1075.5139999999999</v>
      </c>
    </row>
    <row r="5102" spans="1:2">
      <c r="A5102" s="14">
        <v>41848</v>
      </c>
      <c r="B5102">
        <v>1075.415</v>
      </c>
    </row>
    <row r="5103" spans="1:2">
      <c r="A5103" s="14">
        <v>41849</v>
      </c>
      <c r="B5103">
        <v>1074.367</v>
      </c>
    </row>
    <row r="5104" spans="1:2">
      <c r="A5104" s="14">
        <v>41850</v>
      </c>
      <c r="B5104">
        <v>1072.5820000000001</v>
      </c>
    </row>
    <row r="5105" spans="1:2">
      <c r="A5105" s="14">
        <v>41851</v>
      </c>
      <c r="B5105">
        <v>1065.971</v>
      </c>
    </row>
    <row r="5106" spans="1:2">
      <c r="A5106" s="14">
        <v>41852</v>
      </c>
      <c r="B5106">
        <v>1060.248</v>
      </c>
    </row>
    <row r="5107" spans="1:2">
      <c r="A5107" s="14">
        <v>41855</v>
      </c>
      <c r="B5107">
        <v>1061.463</v>
      </c>
    </row>
    <row r="5108" spans="1:2">
      <c r="A5108" s="14">
        <v>41856</v>
      </c>
      <c r="B5108">
        <v>1064.251</v>
      </c>
    </row>
    <row r="5109" spans="1:2">
      <c r="A5109" s="14">
        <v>41857</v>
      </c>
      <c r="B5109">
        <v>1063.066</v>
      </c>
    </row>
    <row r="5110" spans="1:2">
      <c r="A5110" s="14">
        <v>41858</v>
      </c>
      <c r="B5110">
        <v>1065.1079999999999</v>
      </c>
    </row>
    <row r="5111" spans="1:2">
      <c r="A5111" s="14">
        <v>41859</v>
      </c>
      <c r="B5111">
        <v>1064.828</v>
      </c>
    </row>
    <row r="5112" spans="1:2">
      <c r="A5112" s="14">
        <v>41862</v>
      </c>
      <c r="B5112">
        <v>1068.202</v>
      </c>
    </row>
    <row r="5113" spans="1:2">
      <c r="A5113" s="14">
        <v>41863</v>
      </c>
      <c r="B5113">
        <v>1069.7370000000001</v>
      </c>
    </row>
    <row r="5114" spans="1:2">
      <c r="A5114" s="14">
        <v>41864</v>
      </c>
      <c r="B5114">
        <v>1072.54</v>
      </c>
    </row>
    <row r="5115" spans="1:2">
      <c r="A5115" s="14">
        <v>41865</v>
      </c>
      <c r="B5115">
        <v>1074.8489999999999</v>
      </c>
    </row>
    <row r="5116" spans="1:2">
      <c r="A5116" s="14">
        <v>41866</v>
      </c>
      <c r="B5116">
        <v>1076.087</v>
      </c>
    </row>
    <row r="5117" spans="1:2">
      <c r="A5117" s="14">
        <v>41869</v>
      </c>
      <c r="B5117">
        <v>1077.8820000000001</v>
      </c>
    </row>
    <row r="5118" spans="1:2">
      <c r="A5118" s="14">
        <v>41870</v>
      </c>
      <c r="B5118">
        <v>1079.078</v>
      </c>
    </row>
    <row r="5119" spans="1:2">
      <c r="A5119" s="14">
        <v>41871</v>
      </c>
      <c r="B5119">
        <v>1079.68</v>
      </c>
    </row>
    <row r="5120" spans="1:2">
      <c r="A5120" s="14">
        <v>41872</v>
      </c>
      <c r="B5120">
        <v>1080.0820000000001</v>
      </c>
    </row>
    <row r="5121" spans="1:2">
      <c r="A5121" s="14">
        <v>41873</v>
      </c>
      <c r="B5121">
        <v>1080.1769999999999</v>
      </c>
    </row>
    <row r="5122" spans="1:2">
      <c r="A5122" s="14">
        <v>41876</v>
      </c>
      <c r="B5122">
        <v>1080.9649999999999</v>
      </c>
    </row>
    <row r="5123" spans="1:2">
      <c r="A5123" s="14">
        <v>41877</v>
      </c>
      <c r="B5123">
        <v>1081.424</v>
      </c>
    </row>
    <row r="5124" spans="1:2">
      <c r="A5124" s="14">
        <v>41878</v>
      </c>
      <c r="B5124">
        <v>1081.672</v>
      </c>
    </row>
    <row r="5125" spans="1:2">
      <c r="A5125" s="14">
        <v>41879</v>
      </c>
      <c r="B5125">
        <v>1081.806</v>
      </c>
    </row>
    <row r="5126" spans="1:2">
      <c r="A5126" s="14">
        <v>41880</v>
      </c>
      <c r="B5126">
        <v>1081.9770000000001</v>
      </c>
    </row>
    <row r="5127" spans="1:2">
      <c r="A5127" s="14">
        <v>41882</v>
      </c>
      <c r="B5127">
        <v>1082.174</v>
      </c>
    </row>
    <row r="5128" spans="1:2">
      <c r="A5128" s="14">
        <v>41883</v>
      </c>
      <c r="B5128">
        <v>1082.3720000000001</v>
      </c>
    </row>
    <row r="5129" spans="1:2">
      <c r="A5129" s="14">
        <v>41884</v>
      </c>
      <c r="B5129">
        <v>1081.9559999999999</v>
      </c>
    </row>
    <row r="5130" spans="1:2">
      <c r="A5130" s="14">
        <v>41885</v>
      </c>
      <c r="B5130">
        <v>1081.0940000000001</v>
      </c>
    </row>
    <row r="5131" spans="1:2">
      <c r="A5131" s="14">
        <v>41886</v>
      </c>
      <c r="B5131">
        <v>1079.5319999999999</v>
      </c>
    </row>
    <row r="5132" spans="1:2">
      <c r="A5132" s="14">
        <v>41887</v>
      </c>
      <c r="B5132">
        <v>1077.2429999999999</v>
      </c>
    </row>
    <row r="5133" spans="1:2">
      <c r="A5133" s="14">
        <v>41890</v>
      </c>
      <c r="B5133">
        <v>1077.5139999999999</v>
      </c>
    </row>
    <row r="5134" spans="1:2">
      <c r="A5134" s="14">
        <v>41891</v>
      </c>
      <c r="B5134">
        <v>1075.8689999999999</v>
      </c>
    </row>
    <row r="5135" spans="1:2">
      <c r="A5135" s="14">
        <v>41892</v>
      </c>
      <c r="B5135">
        <v>1072.471</v>
      </c>
    </row>
    <row r="5136" spans="1:2">
      <c r="A5136" s="14">
        <v>41893</v>
      </c>
      <c r="B5136">
        <v>1071.056</v>
      </c>
    </row>
    <row r="5137" spans="1:2">
      <c r="A5137" s="14">
        <v>41894</v>
      </c>
      <c r="B5137">
        <v>1070.4110000000001</v>
      </c>
    </row>
    <row r="5138" spans="1:2">
      <c r="A5138" s="14">
        <v>41897</v>
      </c>
      <c r="B5138">
        <v>1069.981</v>
      </c>
    </row>
    <row r="5139" spans="1:2">
      <c r="A5139" s="14">
        <v>41898</v>
      </c>
      <c r="B5139">
        <v>1068.8530000000001</v>
      </c>
    </row>
    <row r="5140" spans="1:2">
      <c r="A5140" s="14">
        <v>41899</v>
      </c>
      <c r="B5140">
        <v>1069.9749999999999</v>
      </c>
    </row>
    <row r="5141" spans="1:2">
      <c r="A5141" s="14">
        <v>41900</v>
      </c>
      <c r="B5141">
        <v>1071.796</v>
      </c>
    </row>
    <row r="5142" spans="1:2">
      <c r="A5142" s="14">
        <v>41901</v>
      </c>
      <c r="B5142">
        <v>1072.69</v>
      </c>
    </row>
    <row r="5143" spans="1:2">
      <c r="A5143" s="14">
        <v>41904</v>
      </c>
      <c r="B5143">
        <v>1071.9690000000001</v>
      </c>
    </row>
    <row r="5144" spans="1:2">
      <c r="A5144" s="14">
        <v>41905</v>
      </c>
      <c r="B5144">
        <v>1069.2329999999999</v>
      </c>
    </row>
    <row r="5145" spans="1:2">
      <c r="A5145" s="14">
        <v>41906</v>
      </c>
      <c r="B5145">
        <v>1066.49</v>
      </c>
    </row>
    <row r="5146" spans="1:2">
      <c r="A5146" s="14">
        <v>41907</v>
      </c>
      <c r="B5146">
        <v>1062.423</v>
      </c>
    </row>
    <row r="5147" spans="1:2">
      <c r="A5147" s="14">
        <v>41908</v>
      </c>
      <c r="B5147">
        <v>1058.2249999999999</v>
      </c>
    </row>
    <row r="5148" spans="1:2">
      <c r="A5148" s="14">
        <v>41911</v>
      </c>
      <c r="B5148">
        <v>1055.492</v>
      </c>
    </row>
    <row r="5149" spans="1:2">
      <c r="A5149" s="14">
        <v>41912</v>
      </c>
      <c r="B5149">
        <v>1059.4670000000001</v>
      </c>
    </row>
    <row r="5150" spans="1:2">
      <c r="A5150" s="14">
        <v>41913</v>
      </c>
      <c r="B5150">
        <v>1061.153</v>
      </c>
    </row>
    <row r="5151" spans="1:2">
      <c r="A5151" s="14">
        <v>41914</v>
      </c>
      <c r="B5151">
        <v>1061.4880000000001</v>
      </c>
    </row>
    <row r="5152" spans="1:2">
      <c r="A5152" s="14">
        <v>41915</v>
      </c>
      <c r="B5152">
        <v>1065.117</v>
      </c>
    </row>
    <row r="5153" spans="1:2">
      <c r="A5153" s="14">
        <v>41918</v>
      </c>
      <c r="B5153">
        <v>1068.175</v>
      </c>
    </row>
    <row r="5154" spans="1:2">
      <c r="A5154" s="14">
        <v>41919</v>
      </c>
      <c r="B5154">
        <v>1066.521</v>
      </c>
    </row>
    <row r="5155" spans="1:2">
      <c r="A5155" s="14">
        <v>41920</v>
      </c>
      <c r="B5155">
        <v>1063.8879999999999</v>
      </c>
    </row>
    <row r="5156" spans="1:2">
      <c r="A5156" s="14">
        <v>41921</v>
      </c>
      <c r="B5156">
        <v>1061.9480000000001</v>
      </c>
    </row>
    <row r="5157" spans="1:2">
      <c r="A5157" s="14">
        <v>41922</v>
      </c>
      <c r="B5157">
        <v>1056.8320000000001</v>
      </c>
    </row>
    <row r="5158" spans="1:2">
      <c r="A5158" s="14">
        <v>41925</v>
      </c>
      <c r="B5158">
        <v>1057.4280000000001</v>
      </c>
    </row>
    <row r="5159" spans="1:2">
      <c r="A5159" s="14">
        <v>41926</v>
      </c>
      <c r="B5159">
        <v>1053.9559999999999</v>
      </c>
    </row>
    <row r="5160" spans="1:2">
      <c r="A5160" s="14">
        <v>41927</v>
      </c>
      <c r="B5160">
        <v>1048.143</v>
      </c>
    </row>
    <row r="5161" spans="1:2">
      <c r="A5161" s="14">
        <v>41928</v>
      </c>
      <c r="B5161">
        <v>1049.56</v>
      </c>
    </row>
    <row r="5162" spans="1:2">
      <c r="A5162" s="14">
        <v>41929</v>
      </c>
      <c r="B5162">
        <v>1060.748</v>
      </c>
    </row>
    <row r="5163" spans="1:2">
      <c r="A5163" s="14">
        <v>41932</v>
      </c>
      <c r="B5163">
        <v>1062.001</v>
      </c>
    </row>
    <row r="5164" spans="1:2">
      <c r="A5164" s="14">
        <v>41933</v>
      </c>
      <c r="B5164">
        <v>1068.5219999999999</v>
      </c>
    </row>
    <row r="5165" spans="1:2">
      <c r="A5165" s="14">
        <v>41934</v>
      </c>
      <c r="B5165">
        <v>1069.8779999999999</v>
      </c>
    </row>
    <row r="5166" spans="1:2">
      <c r="A5166" s="14">
        <v>41935</v>
      </c>
      <c r="B5166">
        <v>1070.69</v>
      </c>
    </row>
    <row r="5167" spans="1:2">
      <c r="A5167" s="14">
        <v>41936</v>
      </c>
      <c r="B5167">
        <v>1070.7449999999999</v>
      </c>
    </row>
    <row r="5168" spans="1:2">
      <c r="A5168" s="14">
        <v>41939</v>
      </c>
      <c r="B5168">
        <v>1070.3720000000001</v>
      </c>
    </row>
    <row r="5169" spans="1:2">
      <c r="A5169" s="14">
        <v>41940</v>
      </c>
      <c r="B5169">
        <v>1070.567</v>
      </c>
    </row>
    <row r="5170" spans="1:2">
      <c r="A5170" s="14">
        <v>41941</v>
      </c>
      <c r="B5170">
        <v>1070.7750000000001</v>
      </c>
    </row>
    <row r="5171" spans="1:2">
      <c r="A5171" s="14">
        <v>41942</v>
      </c>
      <c r="B5171">
        <v>1070.3610000000001</v>
      </c>
    </row>
    <row r="5172" spans="1:2">
      <c r="A5172" s="14">
        <v>41943</v>
      </c>
      <c r="B5172">
        <v>1071.528</v>
      </c>
    </row>
    <row r="5173" spans="1:2">
      <c r="A5173" s="14">
        <v>41946</v>
      </c>
      <c r="B5173">
        <v>1071.8409999999999</v>
      </c>
    </row>
    <row r="5174" spans="1:2">
      <c r="A5174" s="14">
        <v>41947</v>
      </c>
      <c r="B5174">
        <v>1069.2380000000001</v>
      </c>
    </row>
    <row r="5175" spans="1:2">
      <c r="A5175" s="14">
        <v>41948</v>
      </c>
      <c r="B5175">
        <v>1070.0809999999999</v>
      </c>
    </row>
    <row r="5176" spans="1:2">
      <c r="A5176" s="14">
        <v>41949</v>
      </c>
      <c r="B5176">
        <v>1069.867</v>
      </c>
    </row>
    <row r="5177" spans="1:2">
      <c r="A5177" s="14">
        <v>41950</v>
      </c>
      <c r="B5177">
        <v>1070.001</v>
      </c>
    </row>
    <row r="5178" spans="1:2">
      <c r="A5178" s="14">
        <v>41953</v>
      </c>
      <c r="B5178">
        <v>1070.28</v>
      </c>
    </row>
    <row r="5179" spans="1:2">
      <c r="A5179" s="14">
        <v>41954</v>
      </c>
      <c r="B5179">
        <v>1070.479</v>
      </c>
    </row>
    <row r="5180" spans="1:2">
      <c r="A5180" s="14">
        <v>41955</v>
      </c>
      <c r="B5180">
        <v>1070.296</v>
      </c>
    </row>
    <row r="5181" spans="1:2">
      <c r="A5181" s="14">
        <v>41956</v>
      </c>
      <c r="B5181">
        <v>1069.441</v>
      </c>
    </row>
    <row r="5182" spans="1:2">
      <c r="A5182" s="14">
        <v>41957</v>
      </c>
      <c r="B5182">
        <v>1067.1320000000001</v>
      </c>
    </row>
    <row r="5183" spans="1:2">
      <c r="A5183" s="14">
        <v>41960</v>
      </c>
      <c r="B5183">
        <v>1065.5340000000001</v>
      </c>
    </row>
    <row r="5184" spans="1:2">
      <c r="A5184" s="14">
        <v>41961</v>
      </c>
      <c r="B5184">
        <v>1063.249</v>
      </c>
    </row>
    <row r="5185" spans="1:2">
      <c r="A5185" s="14">
        <v>41962</v>
      </c>
      <c r="B5185">
        <v>1060.663</v>
      </c>
    </row>
    <row r="5186" spans="1:2">
      <c r="A5186" s="14">
        <v>41963</v>
      </c>
      <c r="B5186">
        <v>1059.748</v>
      </c>
    </row>
    <row r="5187" spans="1:2">
      <c r="A5187" s="14">
        <v>41964</v>
      </c>
      <c r="B5187">
        <v>1063.2329999999999</v>
      </c>
    </row>
    <row r="5188" spans="1:2">
      <c r="A5188" s="14">
        <v>41967</v>
      </c>
      <c r="B5188">
        <v>1064.287</v>
      </c>
    </row>
    <row r="5189" spans="1:2">
      <c r="A5189" s="14">
        <v>41968</v>
      </c>
      <c r="B5189">
        <v>1065.2470000000001</v>
      </c>
    </row>
    <row r="5190" spans="1:2">
      <c r="A5190" s="14">
        <v>41969</v>
      </c>
      <c r="B5190">
        <v>1065.7</v>
      </c>
    </row>
    <row r="5191" spans="1:2">
      <c r="A5191" s="14">
        <v>41970</v>
      </c>
      <c r="B5191">
        <v>1065.8989999999999</v>
      </c>
    </row>
    <row r="5192" spans="1:2">
      <c r="A5192" s="14">
        <v>41971</v>
      </c>
      <c r="B5192">
        <v>1063.472</v>
      </c>
    </row>
    <row r="5193" spans="1:2">
      <c r="A5193" s="14">
        <v>41973</v>
      </c>
      <c r="B5193">
        <v>1063.8689999999999</v>
      </c>
    </row>
    <row r="5194" spans="1:2">
      <c r="A5194" s="14">
        <v>41974</v>
      </c>
      <c r="B5194">
        <v>1056.5329999999999</v>
      </c>
    </row>
    <row r="5195" spans="1:2">
      <c r="A5195" s="14">
        <v>41975</v>
      </c>
      <c r="B5195">
        <v>1054.124</v>
      </c>
    </row>
    <row r="5196" spans="1:2">
      <c r="A5196" s="14">
        <v>41976</v>
      </c>
      <c r="B5196">
        <v>1054.327</v>
      </c>
    </row>
    <row r="5197" spans="1:2">
      <c r="A5197" s="14">
        <v>41977</v>
      </c>
      <c r="B5197">
        <v>1054.4659999999999</v>
      </c>
    </row>
    <row r="5198" spans="1:2">
      <c r="A5198" s="14">
        <v>41978</v>
      </c>
      <c r="B5198">
        <v>1053.297</v>
      </c>
    </row>
    <row r="5199" spans="1:2">
      <c r="A5199" s="14">
        <v>41981</v>
      </c>
      <c r="B5199">
        <v>1050.625</v>
      </c>
    </row>
    <row r="5200" spans="1:2">
      <c r="A5200" s="14">
        <v>41982</v>
      </c>
      <c r="B5200">
        <v>1044.2940000000001</v>
      </c>
    </row>
    <row r="5201" spans="1:2">
      <c r="A5201" s="14">
        <v>41983</v>
      </c>
      <c r="B5201">
        <v>1040.1279999999999</v>
      </c>
    </row>
    <row r="5202" spans="1:2">
      <c r="A5202" s="14">
        <v>41984</v>
      </c>
      <c r="B5202">
        <v>1037.5809999999999</v>
      </c>
    </row>
    <row r="5203" spans="1:2">
      <c r="A5203" s="14">
        <v>41985</v>
      </c>
      <c r="B5203">
        <v>1031.2439999999999</v>
      </c>
    </row>
    <row r="5204" spans="1:2">
      <c r="A5204" s="14">
        <v>41988</v>
      </c>
      <c r="B5204">
        <v>1026.307</v>
      </c>
    </row>
    <row r="5205" spans="1:2">
      <c r="A5205" s="14">
        <v>41989</v>
      </c>
      <c r="B5205">
        <v>1019.95</v>
      </c>
    </row>
    <row r="5206" spans="1:2">
      <c r="A5206" s="14">
        <v>41990</v>
      </c>
      <c r="B5206">
        <v>1026.519</v>
      </c>
    </row>
    <row r="5207" spans="1:2">
      <c r="A5207" s="14">
        <v>41991</v>
      </c>
      <c r="B5207">
        <v>1038.8689999999999</v>
      </c>
    </row>
    <row r="5208" spans="1:2">
      <c r="A5208" s="14">
        <v>41992</v>
      </c>
      <c r="B5208">
        <v>1042.126</v>
      </c>
    </row>
    <row r="5209" spans="1:2">
      <c r="A5209" s="14">
        <v>41995</v>
      </c>
      <c r="B5209">
        <v>1044.9179999999999</v>
      </c>
    </row>
    <row r="5210" spans="1:2">
      <c r="A5210" s="14">
        <v>41996</v>
      </c>
      <c r="B5210">
        <v>1046.347</v>
      </c>
    </row>
    <row r="5211" spans="1:2">
      <c r="A5211" s="14">
        <v>41997</v>
      </c>
      <c r="B5211">
        <v>1046.7449999999999</v>
      </c>
    </row>
    <row r="5212" spans="1:2">
      <c r="A5212" s="14">
        <v>41999</v>
      </c>
      <c r="B5212">
        <v>1047.1279999999999</v>
      </c>
    </row>
    <row r="5213" spans="1:2">
      <c r="A5213" s="14">
        <v>42002</v>
      </c>
      <c r="B5213">
        <v>1048.1120000000001</v>
      </c>
    </row>
    <row r="5214" spans="1:2">
      <c r="A5214" s="14">
        <v>42003</v>
      </c>
      <c r="B5214">
        <v>1048.1769999999999</v>
      </c>
    </row>
    <row r="5215" spans="1:2">
      <c r="A5215" s="14">
        <v>42004</v>
      </c>
      <c r="B5215">
        <v>1048.184</v>
      </c>
    </row>
    <row r="5216" spans="1:2">
      <c r="A5216" s="14">
        <v>42006</v>
      </c>
      <c r="B5216">
        <v>1048.4110000000001</v>
      </c>
    </row>
    <row r="5217" spans="1:2">
      <c r="A5217" s="14">
        <v>42009</v>
      </c>
      <c r="B5217">
        <v>1045.607</v>
      </c>
    </row>
    <row r="5218" spans="1:2">
      <c r="A5218" s="14">
        <v>42010</v>
      </c>
      <c r="B5218">
        <v>1042</v>
      </c>
    </row>
    <row r="5219" spans="1:2">
      <c r="A5219" s="14">
        <v>42011</v>
      </c>
      <c r="B5219">
        <v>1045.068</v>
      </c>
    </row>
    <row r="5220" spans="1:2">
      <c r="A5220" s="14">
        <v>42012</v>
      </c>
      <c r="B5220">
        <v>1049.32</v>
      </c>
    </row>
    <row r="5221" spans="1:2">
      <c r="A5221" s="14">
        <v>42013</v>
      </c>
      <c r="B5221">
        <v>1050.634</v>
      </c>
    </row>
    <row r="5222" spans="1:2">
      <c r="A5222" s="14">
        <v>42016</v>
      </c>
      <c r="B5222">
        <v>1050.222</v>
      </c>
    </row>
    <row r="5223" spans="1:2">
      <c r="A5223" s="14">
        <v>42017</v>
      </c>
      <c r="B5223">
        <v>1050.2460000000001</v>
      </c>
    </row>
    <row r="5224" spans="1:2">
      <c r="A5224" s="14">
        <v>42018</v>
      </c>
      <c r="B5224">
        <v>1047.4110000000001</v>
      </c>
    </row>
    <row r="5225" spans="1:2">
      <c r="A5225" s="14">
        <v>42019</v>
      </c>
      <c r="B5225">
        <v>1048.4259999999999</v>
      </c>
    </row>
    <row r="5226" spans="1:2">
      <c r="A5226" s="14">
        <v>42020</v>
      </c>
      <c r="B5226">
        <v>1047.518</v>
      </c>
    </row>
    <row r="5227" spans="1:2">
      <c r="A5227" s="14">
        <v>42023</v>
      </c>
      <c r="B5227">
        <v>1048.1089999999999</v>
      </c>
    </row>
    <row r="5228" spans="1:2">
      <c r="A5228" s="14">
        <v>42024</v>
      </c>
      <c r="B5228">
        <v>1048.393</v>
      </c>
    </row>
    <row r="5229" spans="1:2">
      <c r="A5229" s="14">
        <v>42025</v>
      </c>
      <c r="B5229">
        <v>1048.451</v>
      </c>
    </row>
    <row r="5230" spans="1:2">
      <c r="A5230" s="14">
        <v>42026</v>
      </c>
      <c r="B5230">
        <v>1050.317</v>
      </c>
    </row>
    <row r="5231" spans="1:2">
      <c r="A5231" s="14">
        <v>42027</v>
      </c>
      <c r="B5231">
        <v>1051.7909999999999</v>
      </c>
    </row>
    <row r="5232" spans="1:2">
      <c r="A5232" s="14">
        <v>42030</v>
      </c>
      <c r="B5232">
        <v>1052.8910000000001</v>
      </c>
    </row>
    <row r="5233" spans="1:2">
      <c r="A5233" s="14">
        <v>42031</v>
      </c>
      <c r="B5233">
        <v>1052.8979999999999</v>
      </c>
    </row>
    <row r="5234" spans="1:2">
      <c r="A5234" s="14">
        <v>42032</v>
      </c>
      <c r="B5234">
        <v>1055.127</v>
      </c>
    </row>
    <row r="5235" spans="1:2">
      <c r="A5235" s="14">
        <v>42033</v>
      </c>
      <c r="B5235">
        <v>1055.22</v>
      </c>
    </row>
    <row r="5236" spans="1:2">
      <c r="A5236" s="14">
        <v>42034</v>
      </c>
      <c r="B5236">
        <v>1055.4000000000001</v>
      </c>
    </row>
    <row r="5237" spans="1:2">
      <c r="A5237" s="14">
        <v>42035</v>
      </c>
      <c r="B5237">
        <v>1055.413</v>
      </c>
    </row>
    <row r="5238" spans="1:2">
      <c r="A5238" s="14">
        <v>42037</v>
      </c>
      <c r="B5238">
        <v>1055.7619999999999</v>
      </c>
    </row>
    <row r="5239" spans="1:2">
      <c r="A5239" s="14">
        <v>42038</v>
      </c>
      <c r="B5239">
        <v>1058.9449999999999</v>
      </c>
    </row>
    <row r="5240" spans="1:2">
      <c r="A5240" s="14">
        <v>42039</v>
      </c>
      <c r="B5240">
        <v>1060.329</v>
      </c>
    </row>
    <row r="5241" spans="1:2">
      <c r="A5241" s="14">
        <v>42040</v>
      </c>
      <c r="B5241">
        <v>1062.662</v>
      </c>
    </row>
    <row r="5242" spans="1:2">
      <c r="A5242" s="14">
        <v>42041</v>
      </c>
      <c r="B5242">
        <v>1065.569</v>
      </c>
    </row>
    <row r="5243" spans="1:2">
      <c r="A5243" s="14">
        <v>42044</v>
      </c>
      <c r="B5243">
        <v>1065.68</v>
      </c>
    </row>
    <row r="5244" spans="1:2">
      <c r="A5244" s="14">
        <v>42045</v>
      </c>
      <c r="B5244">
        <v>1066.097</v>
      </c>
    </row>
    <row r="5245" spans="1:2">
      <c r="A5245" s="14">
        <v>42046</v>
      </c>
      <c r="B5245">
        <v>1066.1110000000001</v>
      </c>
    </row>
    <row r="5246" spans="1:2">
      <c r="A5246" s="14">
        <v>42047</v>
      </c>
      <c r="B5246">
        <v>1067.2560000000001</v>
      </c>
    </row>
    <row r="5247" spans="1:2">
      <c r="A5247" s="14">
        <v>42048</v>
      </c>
      <c r="B5247">
        <v>1068.165</v>
      </c>
    </row>
    <row r="5248" spans="1:2">
      <c r="A5248" s="14">
        <v>42051</v>
      </c>
      <c r="B5248">
        <v>1068.7619999999999</v>
      </c>
    </row>
    <row r="5249" spans="1:2">
      <c r="A5249" s="14">
        <v>42052</v>
      </c>
      <c r="B5249">
        <v>1069.567</v>
      </c>
    </row>
    <row r="5250" spans="1:2">
      <c r="A5250" s="14">
        <v>42053</v>
      </c>
      <c r="B5250">
        <v>1071.01</v>
      </c>
    </row>
    <row r="5251" spans="1:2">
      <c r="A5251" s="14">
        <v>42054</v>
      </c>
      <c r="B5251">
        <v>1071.1569999999999</v>
      </c>
    </row>
    <row r="5252" spans="1:2">
      <c r="A5252" s="14">
        <v>42055</v>
      </c>
      <c r="B5252">
        <v>1072.18</v>
      </c>
    </row>
    <row r="5253" spans="1:2">
      <c r="A5253" s="14">
        <v>42058</v>
      </c>
      <c r="B5253">
        <v>1073.433</v>
      </c>
    </row>
    <row r="5254" spans="1:2">
      <c r="A5254" s="14">
        <v>42059</v>
      </c>
      <c r="B5254">
        <v>1075.412</v>
      </c>
    </row>
    <row r="5255" spans="1:2">
      <c r="A5255" s="14">
        <v>42060</v>
      </c>
      <c r="B5255">
        <v>1077.098</v>
      </c>
    </row>
    <row r="5256" spans="1:2">
      <c r="A5256" s="14">
        <v>42061</v>
      </c>
      <c r="B5256">
        <v>1079.3209999999999</v>
      </c>
    </row>
    <row r="5257" spans="1:2">
      <c r="A5257" s="14">
        <v>42062</v>
      </c>
      <c r="B5257">
        <v>1080.0039999999999</v>
      </c>
    </row>
    <row r="5258" spans="1:2">
      <c r="A5258" s="14">
        <v>42063</v>
      </c>
      <c r="B5258">
        <v>1080.5930000000001</v>
      </c>
    </row>
    <row r="5259" spans="1:2">
      <c r="A5259" s="14">
        <v>42065</v>
      </c>
      <c r="B5259">
        <v>1080.94</v>
      </c>
    </row>
    <row r="5260" spans="1:2">
      <c r="A5260" s="14">
        <v>42066</v>
      </c>
      <c r="B5260">
        <v>1079.796</v>
      </c>
    </row>
    <row r="5261" spans="1:2">
      <c r="A5261" s="14">
        <v>42067</v>
      </c>
      <c r="B5261">
        <v>1078.0229999999999</v>
      </c>
    </row>
    <row r="5262" spans="1:2">
      <c r="A5262" s="14">
        <v>42068</v>
      </c>
      <c r="B5262">
        <v>1078.2329999999999</v>
      </c>
    </row>
    <row r="5263" spans="1:2">
      <c r="A5263" s="14">
        <v>42069</v>
      </c>
      <c r="B5263">
        <v>1075.557</v>
      </c>
    </row>
    <row r="5264" spans="1:2">
      <c r="A5264" s="14">
        <v>42072</v>
      </c>
      <c r="B5264">
        <v>1074.4570000000001</v>
      </c>
    </row>
    <row r="5265" spans="1:2">
      <c r="A5265" s="14">
        <v>42073</v>
      </c>
      <c r="B5265">
        <v>1070.703</v>
      </c>
    </row>
    <row r="5266" spans="1:2">
      <c r="A5266" s="14">
        <v>42074</v>
      </c>
      <c r="B5266">
        <v>1071.944</v>
      </c>
    </row>
    <row r="5267" spans="1:2">
      <c r="A5267" s="14">
        <v>42075</v>
      </c>
      <c r="B5267">
        <v>1072.712</v>
      </c>
    </row>
    <row r="5268" spans="1:2">
      <c r="A5268" s="14">
        <v>42076</v>
      </c>
      <c r="B5268">
        <v>1069.6279999999999</v>
      </c>
    </row>
    <row r="5269" spans="1:2">
      <c r="A5269" s="14">
        <v>42079</v>
      </c>
      <c r="B5269">
        <v>1068.3979999999999</v>
      </c>
    </row>
    <row r="5270" spans="1:2">
      <c r="A5270" s="14">
        <v>42080</v>
      </c>
      <c r="B5270">
        <v>1066.0050000000001</v>
      </c>
    </row>
    <row r="5271" spans="1:2">
      <c r="A5271" s="14">
        <v>42081</v>
      </c>
      <c r="B5271">
        <v>1065.8389999999999</v>
      </c>
    </row>
    <row r="5272" spans="1:2">
      <c r="A5272" s="14">
        <v>42082</v>
      </c>
      <c r="B5272">
        <v>1068.97</v>
      </c>
    </row>
    <row r="5273" spans="1:2">
      <c r="A5273" s="14">
        <v>42083</v>
      </c>
      <c r="B5273">
        <v>1070.107</v>
      </c>
    </row>
    <row r="5274" spans="1:2">
      <c r="A5274" s="14">
        <v>42086</v>
      </c>
      <c r="B5274">
        <v>1071.076</v>
      </c>
    </row>
    <row r="5275" spans="1:2">
      <c r="A5275" s="14">
        <v>42087</v>
      </c>
      <c r="B5275">
        <v>1072.271</v>
      </c>
    </row>
    <row r="5276" spans="1:2">
      <c r="A5276" s="14">
        <v>42088</v>
      </c>
      <c r="B5276">
        <v>1073.2429999999999</v>
      </c>
    </row>
    <row r="5277" spans="1:2">
      <c r="A5277" s="14">
        <v>42089</v>
      </c>
      <c r="B5277">
        <v>1072.3040000000001</v>
      </c>
    </row>
    <row r="5278" spans="1:2">
      <c r="A5278" s="14">
        <v>42090</v>
      </c>
      <c r="B5278">
        <v>1073.098</v>
      </c>
    </row>
    <row r="5279" spans="1:2">
      <c r="A5279" s="14">
        <v>42093</v>
      </c>
      <c r="B5279">
        <v>1074.4849999999999</v>
      </c>
    </row>
    <row r="5280" spans="1:2">
      <c r="A5280" s="14">
        <v>42094</v>
      </c>
      <c r="B5280">
        <v>1074.8530000000001</v>
      </c>
    </row>
    <row r="5281" spans="1:2">
      <c r="A5281" s="14">
        <v>42095</v>
      </c>
      <c r="B5281">
        <v>1075.0840000000001</v>
      </c>
    </row>
    <row r="5282" spans="1:2">
      <c r="A5282" s="14">
        <v>42096</v>
      </c>
      <c r="B5282">
        <v>1075.7070000000001</v>
      </c>
    </row>
    <row r="5283" spans="1:2">
      <c r="A5283" s="14">
        <v>42100</v>
      </c>
      <c r="B5283">
        <v>1077.962</v>
      </c>
    </row>
    <row r="5284" spans="1:2">
      <c r="A5284" s="14">
        <v>42101</v>
      </c>
      <c r="B5284">
        <v>1080.855</v>
      </c>
    </row>
    <row r="5285" spans="1:2">
      <c r="A5285" s="14">
        <v>42102</v>
      </c>
      <c r="B5285">
        <v>1082.921</v>
      </c>
    </row>
    <row r="5286" spans="1:2">
      <c r="A5286" s="14">
        <v>42103</v>
      </c>
      <c r="B5286">
        <v>1082.97</v>
      </c>
    </row>
    <row r="5287" spans="1:2">
      <c r="A5287" s="14">
        <v>42104</v>
      </c>
      <c r="B5287">
        <v>1083.925</v>
      </c>
    </row>
    <row r="5288" spans="1:2">
      <c r="A5288" s="14">
        <v>42107</v>
      </c>
      <c r="B5288">
        <v>1085.1690000000001</v>
      </c>
    </row>
    <row r="5289" spans="1:2">
      <c r="A5289" s="14">
        <v>42108</v>
      </c>
      <c r="B5289">
        <v>1085.0530000000001</v>
      </c>
    </row>
    <row r="5290" spans="1:2">
      <c r="A5290" s="14">
        <v>42109</v>
      </c>
      <c r="B5290">
        <v>1086.9659999999999</v>
      </c>
    </row>
    <row r="5291" spans="1:2">
      <c r="A5291" s="14">
        <v>42110</v>
      </c>
      <c r="B5291">
        <v>1087.385</v>
      </c>
    </row>
    <row r="5292" spans="1:2">
      <c r="A5292" s="14">
        <v>42111</v>
      </c>
      <c r="B5292">
        <v>1086.3889999999999</v>
      </c>
    </row>
    <row r="5293" spans="1:2">
      <c r="A5293" s="14">
        <v>42114</v>
      </c>
      <c r="B5293">
        <v>1087.546</v>
      </c>
    </row>
    <row r="5294" spans="1:2">
      <c r="A5294" s="14">
        <v>42115</v>
      </c>
      <c r="B5294">
        <v>1088.193</v>
      </c>
    </row>
    <row r="5295" spans="1:2">
      <c r="A5295" s="14">
        <v>42116</v>
      </c>
      <c r="B5295">
        <v>1087.9469999999999</v>
      </c>
    </row>
    <row r="5296" spans="1:2">
      <c r="A5296" s="14">
        <v>42117</v>
      </c>
      <c r="B5296">
        <v>1088.0530000000001</v>
      </c>
    </row>
    <row r="5297" spans="1:2">
      <c r="A5297" s="14">
        <v>42118</v>
      </c>
      <c r="B5297">
        <v>1089.03</v>
      </c>
    </row>
    <row r="5298" spans="1:2">
      <c r="A5298" s="14">
        <v>42121</v>
      </c>
      <c r="B5298">
        <v>1089.607</v>
      </c>
    </row>
    <row r="5299" spans="1:2">
      <c r="A5299" s="14">
        <v>42122</v>
      </c>
      <c r="B5299">
        <v>1089.174</v>
      </c>
    </row>
    <row r="5300" spans="1:2">
      <c r="A5300" s="14">
        <v>42123</v>
      </c>
      <c r="B5300">
        <v>1087.6790000000001</v>
      </c>
    </row>
    <row r="5301" spans="1:2">
      <c r="A5301" s="14">
        <v>42124</v>
      </c>
      <c r="B5301">
        <v>1087.74</v>
      </c>
    </row>
    <row r="5302" spans="1:2">
      <c r="A5302" s="14">
        <v>42125</v>
      </c>
      <c r="B5302">
        <v>1087.9179999999999</v>
      </c>
    </row>
    <row r="5303" spans="1:2">
      <c r="A5303" s="14">
        <v>42128</v>
      </c>
      <c r="B5303">
        <v>1088.991</v>
      </c>
    </row>
    <row r="5304" spans="1:2">
      <c r="A5304" s="14">
        <v>42129</v>
      </c>
      <c r="B5304">
        <v>1088.854</v>
      </c>
    </row>
    <row r="5305" spans="1:2">
      <c r="A5305" s="14">
        <v>42130</v>
      </c>
      <c r="B5305">
        <v>1086.9390000000001</v>
      </c>
    </row>
    <row r="5306" spans="1:2">
      <c r="A5306" s="14">
        <v>42131</v>
      </c>
      <c r="B5306">
        <v>1086.175</v>
      </c>
    </row>
    <row r="5307" spans="1:2">
      <c r="A5307" s="14">
        <v>42132</v>
      </c>
      <c r="B5307">
        <v>1088.7739999999999</v>
      </c>
    </row>
    <row r="5308" spans="1:2">
      <c r="A5308" s="14">
        <v>42135</v>
      </c>
      <c r="B5308">
        <v>1088.8430000000001</v>
      </c>
    </row>
    <row r="5309" spans="1:2">
      <c r="A5309" s="14">
        <v>42136</v>
      </c>
      <c r="B5309">
        <v>1085.402</v>
      </c>
    </row>
    <row r="5310" spans="1:2">
      <c r="A5310" s="14">
        <v>42137</v>
      </c>
      <c r="B5310">
        <v>1087.277</v>
      </c>
    </row>
    <row r="5311" spans="1:2">
      <c r="A5311" s="14">
        <v>42138</v>
      </c>
      <c r="B5311">
        <v>1087.79</v>
      </c>
    </row>
    <row r="5312" spans="1:2">
      <c r="A5312" s="14">
        <v>42139</v>
      </c>
      <c r="B5312">
        <v>1089.173</v>
      </c>
    </row>
    <row r="5313" spans="1:2">
      <c r="A5313" s="14">
        <v>42142</v>
      </c>
      <c r="B5313">
        <v>1088.913</v>
      </c>
    </row>
    <row r="5314" spans="1:2">
      <c r="A5314" s="14">
        <v>42143</v>
      </c>
      <c r="B5314">
        <v>1088.261</v>
      </c>
    </row>
    <row r="5315" spans="1:2">
      <c r="A5315" s="14">
        <v>42144</v>
      </c>
      <c r="B5315">
        <v>1087.6210000000001</v>
      </c>
    </row>
    <row r="5316" spans="1:2">
      <c r="A5316" s="14">
        <v>42145</v>
      </c>
      <c r="B5316">
        <v>1088.931</v>
      </c>
    </row>
    <row r="5317" spans="1:2">
      <c r="A5317" s="14">
        <v>42146</v>
      </c>
      <c r="B5317">
        <v>1089.0260000000001</v>
      </c>
    </row>
    <row r="5318" spans="1:2">
      <c r="A5318" s="14">
        <v>42150</v>
      </c>
      <c r="B5318">
        <v>1089.8040000000001</v>
      </c>
    </row>
    <row r="5319" spans="1:2">
      <c r="A5319" s="14">
        <v>42151</v>
      </c>
      <c r="B5319">
        <v>1090.307</v>
      </c>
    </row>
    <row r="5320" spans="1:2">
      <c r="A5320" s="14">
        <v>42152</v>
      </c>
      <c r="B5320">
        <v>1090.373</v>
      </c>
    </row>
    <row r="5321" spans="1:2">
      <c r="A5321" s="14">
        <v>42153</v>
      </c>
      <c r="B5321">
        <v>1090.7619999999999</v>
      </c>
    </row>
    <row r="5322" spans="1:2">
      <c r="A5322" s="14">
        <v>42155</v>
      </c>
      <c r="B5322">
        <v>1090.962</v>
      </c>
    </row>
    <row r="5323" spans="1:2">
      <c r="A5323" s="14">
        <v>42156</v>
      </c>
      <c r="B5323">
        <v>1090.634</v>
      </c>
    </row>
    <row r="5324" spans="1:2">
      <c r="A5324" s="14">
        <v>42157</v>
      </c>
      <c r="B5324">
        <v>1089.6310000000001</v>
      </c>
    </row>
    <row r="5325" spans="1:2">
      <c r="A5325" s="14">
        <v>42158</v>
      </c>
      <c r="B5325">
        <v>1087.9449999999999</v>
      </c>
    </row>
    <row r="5326" spans="1:2">
      <c r="A5326" s="14">
        <v>42159</v>
      </c>
      <c r="B5326">
        <v>1085.9849999999999</v>
      </c>
    </row>
    <row r="5327" spans="1:2">
      <c r="A5327" s="14">
        <v>42160</v>
      </c>
      <c r="B5327">
        <v>1082.6990000000001</v>
      </c>
    </row>
    <row r="5328" spans="1:2">
      <c r="A5328" s="14">
        <v>42163</v>
      </c>
      <c r="B5328">
        <v>1081.99</v>
      </c>
    </row>
    <row r="5329" spans="1:2">
      <c r="A5329" s="14">
        <v>42164</v>
      </c>
      <c r="B5329">
        <v>1079.2449999999999</v>
      </c>
    </row>
    <row r="5330" spans="1:2">
      <c r="A5330" s="14">
        <v>42165</v>
      </c>
      <c r="B5330">
        <v>1079.7729999999999</v>
      </c>
    </row>
    <row r="5331" spans="1:2">
      <c r="A5331" s="14">
        <v>42166</v>
      </c>
      <c r="B5331">
        <v>1081.587</v>
      </c>
    </row>
    <row r="5332" spans="1:2">
      <c r="A5332" s="14">
        <v>42167</v>
      </c>
      <c r="B5332">
        <v>1080.605</v>
      </c>
    </row>
    <row r="5333" spans="1:2">
      <c r="A5333" s="14">
        <v>42170</v>
      </c>
      <c r="B5333">
        <v>1078.2760000000001</v>
      </c>
    </row>
    <row r="5334" spans="1:2">
      <c r="A5334" s="14">
        <v>42171</v>
      </c>
      <c r="B5334">
        <v>1077.095</v>
      </c>
    </row>
    <row r="5335" spans="1:2">
      <c r="A5335" s="14">
        <v>42172</v>
      </c>
      <c r="B5335">
        <v>1078.521</v>
      </c>
    </row>
    <row r="5336" spans="1:2">
      <c r="A5336" s="14">
        <v>42173</v>
      </c>
      <c r="B5336">
        <v>1079.624</v>
      </c>
    </row>
    <row r="5337" spans="1:2">
      <c r="A5337" s="14">
        <v>42174</v>
      </c>
      <c r="B5337">
        <v>1081.2739999999999</v>
      </c>
    </row>
    <row r="5338" spans="1:2">
      <c r="A5338" s="14">
        <v>42177</v>
      </c>
      <c r="B5338">
        <v>1082.771</v>
      </c>
    </row>
    <row r="5339" spans="1:2">
      <c r="A5339" s="14">
        <v>42178</v>
      </c>
      <c r="B5339">
        <v>1082.1300000000001</v>
      </c>
    </row>
    <row r="5340" spans="1:2">
      <c r="A5340" s="14">
        <v>42179</v>
      </c>
      <c r="B5340">
        <v>1081.5329999999999</v>
      </c>
    </row>
    <row r="5341" spans="1:2">
      <c r="A5341" s="14">
        <v>42180</v>
      </c>
      <c r="B5341">
        <v>1080.604</v>
      </c>
    </row>
    <row r="5342" spans="1:2">
      <c r="A5342" s="14">
        <v>42181</v>
      </c>
      <c r="B5342">
        <v>1078.595</v>
      </c>
    </row>
    <row r="5343" spans="1:2">
      <c r="A5343" s="14">
        <v>42184</v>
      </c>
      <c r="B5343">
        <v>1073.8530000000001</v>
      </c>
    </row>
    <row r="5344" spans="1:2">
      <c r="A5344" s="14">
        <v>42185</v>
      </c>
      <c r="B5344">
        <v>1074.3209999999999</v>
      </c>
    </row>
    <row r="5345" spans="1:2">
      <c r="A5345" s="14">
        <v>42186</v>
      </c>
      <c r="B5345">
        <v>1076.5550000000001</v>
      </c>
    </row>
    <row r="5346" spans="1:2">
      <c r="A5346" s="14">
        <v>42187</v>
      </c>
      <c r="B5346">
        <v>1077.058</v>
      </c>
    </row>
    <row r="5347" spans="1:2">
      <c r="A5347" s="14">
        <v>42188</v>
      </c>
      <c r="B5347">
        <v>1077.26</v>
      </c>
    </row>
    <row r="5348" spans="1:2">
      <c r="A5348" s="14">
        <v>42191</v>
      </c>
      <c r="B5348">
        <v>1074.3779999999999</v>
      </c>
    </row>
    <row r="5349" spans="1:2">
      <c r="A5349" s="14">
        <v>42192</v>
      </c>
      <c r="B5349">
        <v>1072.422</v>
      </c>
    </row>
    <row r="5350" spans="1:2">
      <c r="A5350" s="14">
        <v>42193</v>
      </c>
      <c r="B5350">
        <v>1070.9960000000001</v>
      </c>
    </row>
    <row r="5351" spans="1:2">
      <c r="A5351" s="14">
        <v>42194</v>
      </c>
      <c r="B5351">
        <v>1071.9280000000001</v>
      </c>
    </row>
    <row r="5352" spans="1:2">
      <c r="A5352" s="14">
        <v>42195</v>
      </c>
      <c r="B5352">
        <v>1073.1790000000001</v>
      </c>
    </row>
    <row r="5353" spans="1:2">
      <c r="A5353" s="14">
        <v>42198</v>
      </c>
      <c r="B5353">
        <v>1074.7750000000001</v>
      </c>
    </row>
    <row r="5354" spans="1:2">
      <c r="A5354" s="14">
        <v>42199</v>
      </c>
      <c r="B5354">
        <v>1075.2280000000001</v>
      </c>
    </row>
    <row r="5355" spans="1:2">
      <c r="A5355" s="14">
        <v>42200</v>
      </c>
      <c r="B5355">
        <v>1076.4760000000001</v>
      </c>
    </row>
    <row r="5356" spans="1:2">
      <c r="A5356" s="14">
        <v>42201</v>
      </c>
      <c r="B5356">
        <v>1076.4739999999999</v>
      </c>
    </row>
    <row r="5357" spans="1:2">
      <c r="A5357" s="14">
        <v>42202</v>
      </c>
      <c r="B5357">
        <v>1073.8879999999999</v>
      </c>
    </row>
    <row r="5358" spans="1:2">
      <c r="A5358" s="14">
        <v>42205</v>
      </c>
      <c r="B5358">
        <v>1072.5119999999999</v>
      </c>
    </row>
    <row r="5359" spans="1:2">
      <c r="A5359" s="14">
        <v>42206</v>
      </c>
      <c r="B5359">
        <v>1069.501</v>
      </c>
    </row>
    <row r="5360" spans="1:2">
      <c r="A5360" s="14">
        <v>42207</v>
      </c>
      <c r="B5360">
        <v>1065.19</v>
      </c>
    </row>
    <row r="5361" spans="1:2">
      <c r="A5361" s="14">
        <v>42208</v>
      </c>
      <c r="B5361">
        <v>1064.441</v>
      </c>
    </row>
    <row r="5362" spans="1:2">
      <c r="A5362" s="14">
        <v>42209</v>
      </c>
      <c r="B5362">
        <v>1063.0450000000001</v>
      </c>
    </row>
    <row r="5363" spans="1:2">
      <c r="A5363" s="14">
        <v>42212</v>
      </c>
      <c r="B5363">
        <v>1059.0119999999999</v>
      </c>
    </row>
    <row r="5364" spans="1:2">
      <c r="A5364" s="14">
        <v>42213</v>
      </c>
      <c r="B5364">
        <v>1060.4680000000001</v>
      </c>
    </row>
    <row r="5365" spans="1:2">
      <c r="A5365" s="14">
        <v>42214</v>
      </c>
      <c r="B5365">
        <v>1064.759</v>
      </c>
    </row>
    <row r="5366" spans="1:2">
      <c r="A5366" s="14">
        <v>42215</v>
      </c>
      <c r="B5366">
        <v>1067.6320000000001</v>
      </c>
    </row>
    <row r="5367" spans="1:2">
      <c r="A5367" s="14">
        <v>42216</v>
      </c>
      <c r="B5367">
        <v>1067.7070000000001</v>
      </c>
    </row>
    <row r="5368" spans="1:2">
      <c r="A5368" s="14">
        <v>42219</v>
      </c>
      <c r="B5368">
        <v>1066.6959999999999</v>
      </c>
    </row>
    <row r="5369" spans="1:2">
      <c r="A5369" s="14">
        <v>42220</v>
      </c>
      <c r="B5369">
        <v>1066.2280000000001</v>
      </c>
    </row>
    <row r="5370" spans="1:2">
      <c r="A5370" s="14">
        <v>42221</v>
      </c>
      <c r="B5370">
        <v>1065.9960000000001</v>
      </c>
    </row>
    <row r="5371" spans="1:2">
      <c r="A5371" s="14">
        <v>42222</v>
      </c>
      <c r="B5371">
        <v>1062.759</v>
      </c>
    </row>
    <row r="5372" spans="1:2">
      <c r="A5372" s="14">
        <v>42223</v>
      </c>
      <c r="B5372">
        <v>1059.1489999999999</v>
      </c>
    </row>
    <row r="5373" spans="1:2">
      <c r="A5373" s="14">
        <v>42226</v>
      </c>
      <c r="B5373">
        <v>1058.731</v>
      </c>
    </row>
    <row r="5374" spans="1:2">
      <c r="A5374" s="14">
        <v>42227</v>
      </c>
      <c r="B5374">
        <v>1054.5319999999999</v>
      </c>
    </row>
    <row r="5375" spans="1:2">
      <c r="A5375" s="14">
        <v>42228</v>
      </c>
      <c r="B5375">
        <v>1050.8489999999999</v>
      </c>
    </row>
    <row r="5376" spans="1:2">
      <c r="A5376" s="14">
        <v>42229</v>
      </c>
      <c r="B5376">
        <v>1053.096</v>
      </c>
    </row>
    <row r="5377" spans="1:2">
      <c r="A5377" s="14">
        <v>42230</v>
      </c>
      <c r="B5377">
        <v>1052.836</v>
      </c>
    </row>
    <row r="5378" spans="1:2">
      <c r="A5378" s="14">
        <v>42233</v>
      </c>
      <c r="B5378">
        <v>1052.925</v>
      </c>
    </row>
    <row r="5379" spans="1:2">
      <c r="A5379" s="14">
        <v>42234</v>
      </c>
      <c r="B5379">
        <v>1052.248</v>
      </c>
    </row>
    <row r="5380" spans="1:2">
      <c r="A5380" s="14">
        <v>42235</v>
      </c>
      <c r="B5380">
        <v>1050.116</v>
      </c>
    </row>
    <row r="5381" spans="1:2">
      <c r="A5381" s="14">
        <v>42236</v>
      </c>
      <c r="B5381">
        <v>1047.8630000000001</v>
      </c>
    </row>
    <row r="5382" spans="1:2">
      <c r="A5382" s="14">
        <v>42237</v>
      </c>
      <c r="B5382">
        <v>1044.7950000000001</v>
      </c>
    </row>
    <row r="5383" spans="1:2">
      <c r="A5383" s="14">
        <v>42240</v>
      </c>
      <c r="B5383">
        <v>1036.277</v>
      </c>
    </row>
    <row r="5384" spans="1:2">
      <c r="A5384" s="14">
        <v>42241</v>
      </c>
      <c r="B5384">
        <v>1041.7539999999999</v>
      </c>
    </row>
    <row r="5385" spans="1:2">
      <c r="A5385" s="14">
        <v>42242</v>
      </c>
      <c r="B5385">
        <v>1040.9949999999999</v>
      </c>
    </row>
    <row r="5386" spans="1:2">
      <c r="A5386" s="14">
        <v>42243</v>
      </c>
      <c r="B5386">
        <v>1045.8499999999999</v>
      </c>
    </row>
    <row r="5387" spans="1:2">
      <c r="A5387" s="14">
        <v>42244</v>
      </c>
      <c r="B5387">
        <v>1047.68</v>
      </c>
    </row>
    <row r="5388" spans="1:2">
      <c r="A5388" s="14">
        <v>42247</v>
      </c>
      <c r="B5388">
        <v>1048.903</v>
      </c>
    </row>
    <row r="5389" spans="1:2">
      <c r="A5389" s="14">
        <v>42248</v>
      </c>
      <c r="B5389">
        <v>1047.6310000000001</v>
      </c>
    </row>
    <row r="5390" spans="1:2">
      <c r="A5390" s="14">
        <v>42249</v>
      </c>
      <c r="B5390">
        <v>1048.4680000000001</v>
      </c>
    </row>
    <row r="5391" spans="1:2">
      <c r="A5391" s="14">
        <v>42250</v>
      </c>
      <c r="B5391">
        <v>1051.0129999999999</v>
      </c>
    </row>
    <row r="5392" spans="1:2">
      <c r="A5392" s="14">
        <v>42251</v>
      </c>
      <c r="B5392">
        <v>1050.569</v>
      </c>
    </row>
    <row r="5393" spans="1:2">
      <c r="A5393" s="14">
        <v>42254</v>
      </c>
      <c r="B5393">
        <v>1051.1780000000001</v>
      </c>
    </row>
    <row r="5394" spans="1:2">
      <c r="A5394" s="14">
        <v>42255</v>
      </c>
      <c r="B5394">
        <v>1053.425</v>
      </c>
    </row>
    <row r="5395" spans="1:2">
      <c r="A5395" s="14">
        <v>42256</v>
      </c>
      <c r="B5395">
        <v>1055.979</v>
      </c>
    </row>
    <row r="5396" spans="1:2">
      <c r="A5396" s="14">
        <v>42257</v>
      </c>
      <c r="B5396">
        <v>1055.4690000000001</v>
      </c>
    </row>
    <row r="5397" spans="1:2">
      <c r="A5397" s="14">
        <v>42258</v>
      </c>
      <c r="B5397">
        <v>1055.3620000000001</v>
      </c>
    </row>
    <row r="5398" spans="1:2">
      <c r="A5398" s="14">
        <v>42261</v>
      </c>
      <c r="B5398">
        <v>1055.1679999999999</v>
      </c>
    </row>
    <row r="5399" spans="1:2">
      <c r="A5399" s="14">
        <v>42262</v>
      </c>
      <c r="B5399">
        <v>1054.4259999999999</v>
      </c>
    </row>
    <row r="5400" spans="1:2">
      <c r="A5400" s="14">
        <v>42263</v>
      </c>
      <c r="B5400">
        <v>1051.5340000000001</v>
      </c>
    </row>
    <row r="5401" spans="1:2">
      <c r="A5401" s="14">
        <v>42264</v>
      </c>
      <c r="B5401">
        <v>1051.0250000000001</v>
      </c>
    </row>
    <row r="5402" spans="1:2">
      <c r="A5402" s="14">
        <v>42265</v>
      </c>
      <c r="B5402">
        <v>1049.597</v>
      </c>
    </row>
    <row r="5403" spans="1:2">
      <c r="A5403" s="14">
        <v>42268</v>
      </c>
      <c r="B5403">
        <v>1048.7170000000001</v>
      </c>
    </row>
    <row r="5404" spans="1:2">
      <c r="A5404" s="14">
        <v>42269</v>
      </c>
      <c r="B5404">
        <v>1042.6890000000001</v>
      </c>
    </row>
    <row r="5405" spans="1:2">
      <c r="A5405" s="14">
        <v>42270</v>
      </c>
      <c r="B5405">
        <v>1042.1600000000001</v>
      </c>
    </row>
    <row r="5406" spans="1:2">
      <c r="A5406" s="14">
        <v>42271</v>
      </c>
      <c r="B5406">
        <v>1036.3040000000001</v>
      </c>
    </row>
    <row r="5407" spans="1:2">
      <c r="A5407" s="14">
        <v>42272</v>
      </c>
      <c r="B5407">
        <v>1034.4290000000001</v>
      </c>
    </row>
    <row r="5408" spans="1:2">
      <c r="A5408" s="14">
        <v>42275</v>
      </c>
      <c r="B5408">
        <v>1023.748</v>
      </c>
    </row>
    <row r="5409" spans="1:2">
      <c r="A5409" s="14">
        <v>42276</v>
      </c>
      <c r="B5409">
        <v>1020.178</v>
      </c>
    </row>
    <row r="5410" spans="1:2">
      <c r="A5410" s="14">
        <v>42277</v>
      </c>
      <c r="B5410">
        <v>1021.693</v>
      </c>
    </row>
    <row r="5411" spans="1:2">
      <c r="A5411" s="14">
        <v>42278</v>
      </c>
      <c r="B5411">
        <v>1019.633</v>
      </c>
    </row>
    <row r="5412" spans="1:2">
      <c r="A5412" s="14">
        <v>42279</v>
      </c>
      <c r="B5412">
        <v>1016.019</v>
      </c>
    </row>
    <row r="5413" spans="1:2">
      <c r="A5413" s="14">
        <v>42282</v>
      </c>
      <c r="B5413">
        <v>1023.253</v>
      </c>
    </row>
    <row r="5414" spans="1:2">
      <c r="A5414" s="14">
        <v>42283</v>
      </c>
      <c r="B5414">
        <v>1028.278</v>
      </c>
    </row>
    <row r="5415" spans="1:2">
      <c r="A5415" s="14">
        <v>42284</v>
      </c>
      <c r="B5415">
        <v>1036.232</v>
      </c>
    </row>
    <row r="5416" spans="1:2">
      <c r="A5416" s="14">
        <v>42285</v>
      </c>
      <c r="B5416">
        <v>1037.741</v>
      </c>
    </row>
    <row r="5417" spans="1:2">
      <c r="A5417" s="14">
        <v>42286</v>
      </c>
      <c r="B5417">
        <v>1043.472</v>
      </c>
    </row>
    <row r="5418" spans="1:2">
      <c r="A5418" s="14">
        <v>42289</v>
      </c>
      <c r="B5418">
        <v>1044.085</v>
      </c>
    </row>
    <row r="5419" spans="1:2">
      <c r="A5419" s="14">
        <v>42290</v>
      </c>
      <c r="B5419">
        <v>1042.2249999999999</v>
      </c>
    </row>
    <row r="5420" spans="1:2">
      <c r="A5420" s="14">
        <v>42291</v>
      </c>
      <c r="B5420">
        <v>1041.452</v>
      </c>
    </row>
    <row r="5421" spans="1:2">
      <c r="A5421" s="14">
        <v>42292</v>
      </c>
      <c r="B5421">
        <v>1041.2840000000001</v>
      </c>
    </row>
    <row r="5422" spans="1:2">
      <c r="A5422" s="14">
        <v>42293</v>
      </c>
      <c r="B5422">
        <v>1044.1790000000001</v>
      </c>
    </row>
    <row r="5423" spans="1:2">
      <c r="A5423" s="14">
        <v>42296</v>
      </c>
      <c r="B5423">
        <v>1045.3230000000001</v>
      </c>
    </row>
    <row r="5424" spans="1:2">
      <c r="A5424" s="14">
        <v>42297</v>
      </c>
      <c r="B5424">
        <v>1047.7919999999999</v>
      </c>
    </row>
    <row r="5425" spans="1:2">
      <c r="A5425" s="14">
        <v>42298</v>
      </c>
      <c r="B5425">
        <v>1048.425</v>
      </c>
    </row>
    <row r="5426" spans="1:2">
      <c r="A5426" s="14">
        <v>42299</v>
      </c>
      <c r="B5426">
        <v>1047.5250000000001</v>
      </c>
    </row>
    <row r="5427" spans="1:2">
      <c r="A5427" s="14">
        <v>42300</v>
      </c>
      <c r="B5427">
        <v>1050.4670000000001</v>
      </c>
    </row>
    <row r="5428" spans="1:2">
      <c r="A5428" s="14">
        <v>42303</v>
      </c>
      <c r="B5428">
        <v>1050.3520000000001</v>
      </c>
    </row>
    <row r="5429" spans="1:2">
      <c r="A5429" s="14">
        <v>42304</v>
      </c>
      <c r="B5429">
        <v>1048.6880000000001</v>
      </c>
    </row>
    <row r="5430" spans="1:2">
      <c r="A5430" s="14">
        <v>42305</v>
      </c>
      <c r="B5430">
        <v>1049.482</v>
      </c>
    </row>
    <row r="5431" spans="1:2">
      <c r="A5431" s="14">
        <v>42306</v>
      </c>
      <c r="B5431">
        <v>1049.614</v>
      </c>
    </row>
    <row r="5432" spans="1:2">
      <c r="A5432" s="14">
        <v>42307</v>
      </c>
      <c r="B5432">
        <v>1049.5360000000001</v>
      </c>
    </row>
    <row r="5433" spans="1:2">
      <c r="A5433" s="14">
        <v>42308</v>
      </c>
      <c r="B5433">
        <v>1049.5440000000001</v>
      </c>
    </row>
    <row r="5434" spans="1:2">
      <c r="A5434" s="14">
        <v>42310</v>
      </c>
      <c r="B5434">
        <v>1051.261</v>
      </c>
    </row>
    <row r="5435" spans="1:2">
      <c r="A5435" s="14">
        <v>42311</v>
      </c>
      <c r="B5435">
        <v>1052.838</v>
      </c>
    </row>
    <row r="5436" spans="1:2">
      <c r="A5436" s="14">
        <v>42312</v>
      </c>
      <c r="B5436">
        <v>1052.8150000000001</v>
      </c>
    </row>
    <row r="5437" spans="1:2">
      <c r="A5437" s="14">
        <v>42313</v>
      </c>
      <c r="B5437">
        <v>1049.9259999999999</v>
      </c>
    </row>
    <row r="5438" spans="1:2">
      <c r="A5438" s="14">
        <v>42314</v>
      </c>
      <c r="B5438">
        <v>1045.8340000000001</v>
      </c>
    </row>
    <row r="5439" spans="1:2">
      <c r="A5439" s="14">
        <v>42317</v>
      </c>
      <c r="B5439">
        <v>1041.8920000000001</v>
      </c>
    </row>
    <row r="5440" spans="1:2">
      <c r="A5440" s="14">
        <v>42318</v>
      </c>
      <c r="B5440">
        <v>1039.5350000000001</v>
      </c>
    </row>
    <row r="5441" spans="1:2">
      <c r="A5441" s="14">
        <v>42319</v>
      </c>
      <c r="B5441">
        <v>1039.741</v>
      </c>
    </row>
    <row r="5442" spans="1:2">
      <c r="A5442" s="14">
        <v>42320</v>
      </c>
      <c r="B5442">
        <v>1034.691</v>
      </c>
    </row>
    <row r="5443" spans="1:2">
      <c r="A5443" s="14">
        <v>42321</v>
      </c>
      <c r="B5443">
        <v>1031.1969999999999</v>
      </c>
    </row>
    <row r="5444" spans="1:2">
      <c r="A5444" s="14">
        <v>42324</v>
      </c>
      <c r="B5444">
        <v>1029.1579999999999</v>
      </c>
    </row>
    <row r="5445" spans="1:2">
      <c r="A5445" s="14">
        <v>42325</v>
      </c>
      <c r="B5445">
        <v>1032.8050000000001</v>
      </c>
    </row>
    <row r="5446" spans="1:2">
      <c r="A5446" s="14">
        <v>42326</v>
      </c>
      <c r="B5446">
        <v>1031.74</v>
      </c>
    </row>
    <row r="5447" spans="1:2">
      <c r="A5447" s="14">
        <v>42327</v>
      </c>
      <c r="B5447">
        <v>1028.0719999999999</v>
      </c>
    </row>
    <row r="5448" spans="1:2">
      <c r="A5448" s="14">
        <v>42328</v>
      </c>
      <c r="B5448">
        <v>1025.67</v>
      </c>
    </row>
    <row r="5449" spans="1:2">
      <c r="A5449" s="14">
        <v>42331</v>
      </c>
      <c r="B5449">
        <v>1024.924</v>
      </c>
    </row>
    <row r="5450" spans="1:2">
      <c r="A5450" s="14">
        <v>42332</v>
      </c>
      <c r="B5450">
        <v>1023.016</v>
      </c>
    </row>
    <row r="5451" spans="1:2">
      <c r="A5451" s="14">
        <v>42333</v>
      </c>
      <c r="B5451">
        <v>1024.1130000000001</v>
      </c>
    </row>
    <row r="5452" spans="1:2">
      <c r="A5452" s="14">
        <v>42334</v>
      </c>
      <c r="B5452">
        <v>1024.3030000000001</v>
      </c>
    </row>
    <row r="5453" spans="1:2">
      <c r="A5453" s="14">
        <v>42335</v>
      </c>
      <c r="B5453">
        <v>1024.2950000000001</v>
      </c>
    </row>
    <row r="5454" spans="1:2">
      <c r="A5454" s="14">
        <v>42338</v>
      </c>
      <c r="B5454">
        <v>1025.982</v>
      </c>
    </row>
    <row r="5455" spans="1:2">
      <c r="A5455" s="14">
        <v>42339</v>
      </c>
      <c r="B5455">
        <v>1028.376</v>
      </c>
    </row>
    <row r="5456" spans="1:2">
      <c r="A5456" s="14">
        <v>42340</v>
      </c>
      <c r="B5456">
        <v>1029.7370000000001</v>
      </c>
    </row>
    <row r="5457" spans="1:2">
      <c r="A5457" s="14">
        <v>42341</v>
      </c>
      <c r="B5457">
        <v>1025.9970000000001</v>
      </c>
    </row>
    <row r="5458" spans="1:2">
      <c r="A5458" s="14">
        <v>42342</v>
      </c>
      <c r="B5458">
        <v>1023.5359999999999</v>
      </c>
    </row>
    <row r="5459" spans="1:2">
      <c r="A5459" s="14">
        <v>42345</v>
      </c>
      <c r="B5459">
        <v>1019.456</v>
      </c>
    </row>
    <row r="5460" spans="1:2">
      <c r="A5460" s="14">
        <v>42346</v>
      </c>
      <c r="B5460">
        <v>1012.644</v>
      </c>
    </row>
    <row r="5461" spans="1:2">
      <c r="A5461" s="14">
        <v>42347</v>
      </c>
      <c r="B5461">
        <v>1011.691</v>
      </c>
    </row>
    <row r="5462" spans="1:2">
      <c r="A5462" s="14">
        <v>42348</v>
      </c>
      <c r="B5462">
        <v>1010.128</v>
      </c>
    </row>
    <row r="5463" spans="1:2">
      <c r="A5463" s="14">
        <v>42349</v>
      </c>
      <c r="B5463">
        <v>999.21600000000001</v>
      </c>
    </row>
    <row r="5464" spans="1:2">
      <c r="A5464" s="14">
        <v>42352</v>
      </c>
      <c r="B5464">
        <v>985.74400000000003</v>
      </c>
    </row>
    <row r="5465" spans="1:2">
      <c r="A5465" s="14">
        <v>42353</v>
      </c>
      <c r="B5465">
        <v>993.76300000000003</v>
      </c>
    </row>
    <row r="5466" spans="1:2">
      <c r="A5466" s="14">
        <v>42354</v>
      </c>
      <c r="B5466">
        <v>996.74900000000002</v>
      </c>
    </row>
    <row r="5467" spans="1:2">
      <c r="A5467" s="14">
        <v>42355</v>
      </c>
      <c r="B5467">
        <v>996.35400000000004</v>
      </c>
    </row>
    <row r="5468" spans="1:2">
      <c r="A5468" s="14">
        <v>42356</v>
      </c>
      <c r="B5468">
        <v>989.45899999999995</v>
      </c>
    </row>
    <row r="5469" spans="1:2">
      <c r="A5469" s="14">
        <v>42359</v>
      </c>
      <c r="B5469">
        <v>989.03300000000002</v>
      </c>
    </row>
    <row r="5470" spans="1:2">
      <c r="A5470" s="14">
        <v>42360</v>
      </c>
      <c r="B5470">
        <v>991.01800000000003</v>
      </c>
    </row>
    <row r="5471" spans="1:2">
      <c r="A5471" s="14">
        <v>42361</v>
      </c>
      <c r="B5471">
        <v>994.74599999999998</v>
      </c>
    </row>
    <row r="5472" spans="1:2">
      <c r="A5472" s="14">
        <v>42362</v>
      </c>
      <c r="B5472">
        <v>995.553</v>
      </c>
    </row>
    <row r="5473" spans="1:2">
      <c r="A5473" s="14">
        <v>42366</v>
      </c>
      <c r="B5473">
        <v>996.32500000000005</v>
      </c>
    </row>
    <row r="5474" spans="1:2">
      <c r="A5474" s="14">
        <v>42367</v>
      </c>
      <c r="B5474">
        <v>998.63900000000001</v>
      </c>
    </row>
    <row r="5475" spans="1:2">
      <c r="A5475" s="14">
        <v>42368</v>
      </c>
      <c r="B5475">
        <v>999.08299999999997</v>
      </c>
    </row>
    <row r="5476" spans="1:2">
      <c r="A5476" s="14">
        <v>42369</v>
      </c>
      <c r="B5476">
        <v>999.51700000000005</v>
      </c>
    </row>
    <row r="5477" spans="1:2">
      <c r="A5477" s="14">
        <v>42373</v>
      </c>
      <c r="B5477">
        <v>996.26700000000005</v>
      </c>
    </row>
    <row r="5478" spans="1:2">
      <c r="A5478" s="14">
        <v>42374</v>
      </c>
      <c r="B5478">
        <v>999.47799999999995</v>
      </c>
    </row>
    <row r="5479" spans="1:2">
      <c r="A5479" s="14">
        <v>42375</v>
      </c>
      <c r="B5479">
        <v>999.47199999999998</v>
      </c>
    </row>
    <row r="5480" spans="1:2">
      <c r="A5480" s="14">
        <v>42376</v>
      </c>
      <c r="B5480">
        <v>995.69600000000003</v>
      </c>
    </row>
    <row r="5481" spans="1:2">
      <c r="A5481" s="14">
        <v>42377</v>
      </c>
      <c r="B5481">
        <v>996.78899999999999</v>
      </c>
    </row>
    <row r="5482" spans="1:2">
      <c r="A5482" s="14">
        <v>42380</v>
      </c>
      <c r="B5482">
        <v>994.12</v>
      </c>
    </row>
    <row r="5483" spans="1:2">
      <c r="A5483" s="14">
        <v>42381</v>
      </c>
      <c r="B5483">
        <v>992.33</v>
      </c>
    </row>
    <row r="5484" spans="1:2">
      <c r="A5484" s="14">
        <v>42382</v>
      </c>
      <c r="B5484">
        <v>988.23</v>
      </c>
    </row>
    <row r="5485" spans="1:2">
      <c r="A5485" s="14">
        <v>42383</v>
      </c>
      <c r="B5485">
        <v>982.61800000000005</v>
      </c>
    </row>
    <row r="5486" spans="1:2">
      <c r="A5486" s="14">
        <v>42384</v>
      </c>
      <c r="B5486">
        <v>971.66399999999999</v>
      </c>
    </row>
    <row r="5487" spans="1:2">
      <c r="A5487" s="14">
        <v>42387</v>
      </c>
      <c r="B5487">
        <v>972.279</v>
      </c>
    </row>
    <row r="5488" spans="1:2">
      <c r="A5488" s="14">
        <v>42388</v>
      </c>
      <c r="B5488">
        <v>972.35500000000002</v>
      </c>
    </row>
    <row r="5489" spans="1:2">
      <c r="A5489" s="14">
        <v>42389</v>
      </c>
      <c r="B5489">
        <v>958.58600000000001</v>
      </c>
    </row>
    <row r="5490" spans="1:2">
      <c r="A5490" s="14">
        <v>42390</v>
      </c>
      <c r="B5490">
        <v>963.26300000000003</v>
      </c>
    </row>
    <row r="5491" spans="1:2">
      <c r="A5491" s="14">
        <v>42391</v>
      </c>
      <c r="B5491">
        <v>972.74300000000005</v>
      </c>
    </row>
    <row r="5492" spans="1:2">
      <c r="A5492" s="14">
        <v>42394</v>
      </c>
      <c r="B5492">
        <v>974.93</v>
      </c>
    </row>
    <row r="5493" spans="1:2">
      <c r="A5493" s="14">
        <v>42395</v>
      </c>
      <c r="B5493">
        <v>976.16</v>
      </c>
    </row>
    <row r="5494" spans="1:2">
      <c r="A5494" s="14">
        <v>42396</v>
      </c>
      <c r="B5494">
        <v>977.87199999999996</v>
      </c>
    </row>
    <row r="5495" spans="1:2">
      <c r="A5495" s="14">
        <v>42397</v>
      </c>
      <c r="B5495">
        <v>980.28099999999995</v>
      </c>
    </row>
    <row r="5496" spans="1:2">
      <c r="A5496" s="14">
        <v>42398</v>
      </c>
      <c r="B5496">
        <v>983.50300000000004</v>
      </c>
    </row>
    <row r="5497" spans="1:2">
      <c r="A5497" s="14">
        <v>42400</v>
      </c>
      <c r="B5497">
        <v>983.70799999999997</v>
      </c>
    </row>
    <row r="5498" spans="1:2">
      <c r="A5498" s="14">
        <v>42401</v>
      </c>
      <c r="B5498">
        <v>981.84299999999996</v>
      </c>
    </row>
    <row r="5499" spans="1:2">
      <c r="A5499" s="14">
        <v>42402</v>
      </c>
      <c r="B5499">
        <v>976.89800000000002</v>
      </c>
    </row>
    <row r="5500" spans="1:2">
      <c r="A5500" s="14">
        <v>42403</v>
      </c>
      <c r="B5500">
        <v>974.69899999999996</v>
      </c>
    </row>
    <row r="5501" spans="1:2">
      <c r="A5501" s="14">
        <v>42404</v>
      </c>
      <c r="B5501">
        <v>975.8</v>
      </c>
    </row>
    <row r="5502" spans="1:2">
      <c r="A5502" s="14">
        <v>42405</v>
      </c>
      <c r="B5502">
        <v>972.65200000000004</v>
      </c>
    </row>
    <row r="5503" spans="1:2">
      <c r="A5503" s="14">
        <v>42408</v>
      </c>
      <c r="B5503">
        <v>960.74599999999998</v>
      </c>
    </row>
    <row r="5504" spans="1:2">
      <c r="A5504" s="14">
        <v>42409</v>
      </c>
      <c r="B5504">
        <v>955.89400000000001</v>
      </c>
    </row>
    <row r="5505" spans="1:2">
      <c r="A5505" s="14">
        <v>42410</v>
      </c>
      <c r="B5505">
        <v>958.84900000000005</v>
      </c>
    </row>
    <row r="5506" spans="1:2">
      <c r="A5506" s="14">
        <v>42411</v>
      </c>
      <c r="B5506">
        <v>948.12400000000002</v>
      </c>
    </row>
    <row r="5507" spans="1:2">
      <c r="A5507" s="14">
        <v>42412</v>
      </c>
      <c r="B5507">
        <v>953.43799999999999</v>
      </c>
    </row>
    <row r="5508" spans="1:2">
      <c r="A5508" s="14">
        <v>42415</v>
      </c>
      <c r="B5508">
        <v>954.07799999999997</v>
      </c>
    </row>
    <row r="5509" spans="1:2">
      <c r="A5509" s="14">
        <v>42416</v>
      </c>
      <c r="B5509">
        <v>958.721</v>
      </c>
    </row>
    <row r="5510" spans="1:2">
      <c r="A5510" s="14">
        <v>42417</v>
      </c>
      <c r="B5510">
        <v>966.3</v>
      </c>
    </row>
    <row r="5511" spans="1:2">
      <c r="A5511" s="14">
        <v>42418</v>
      </c>
      <c r="B5511">
        <v>970.35</v>
      </c>
    </row>
    <row r="5512" spans="1:2">
      <c r="A5512" s="14">
        <v>42419</v>
      </c>
      <c r="B5512">
        <v>967.92100000000005</v>
      </c>
    </row>
    <row r="5513" spans="1:2">
      <c r="A5513" s="14">
        <v>42422</v>
      </c>
      <c r="B5513">
        <v>972.82</v>
      </c>
    </row>
    <row r="5514" spans="1:2">
      <c r="A5514" s="14">
        <v>42423</v>
      </c>
      <c r="B5514">
        <v>972.83100000000002</v>
      </c>
    </row>
    <row r="5515" spans="1:2">
      <c r="A5515" s="14">
        <v>42424</v>
      </c>
      <c r="B5515">
        <v>970.25400000000002</v>
      </c>
    </row>
    <row r="5516" spans="1:2">
      <c r="A5516" s="14">
        <v>42425</v>
      </c>
      <c r="B5516">
        <v>975.73400000000004</v>
      </c>
    </row>
    <row r="5517" spans="1:2">
      <c r="A5517" s="14">
        <v>42426</v>
      </c>
      <c r="B5517">
        <v>982.654</v>
      </c>
    </row>
    <row r="5518" spans="1:2">
      <c r="A5518" s="14">
        <v>42429</v>
      </c>
      <c r="B5518">
        <v>988.28300000000002</v>
      </c>
    </row>
    <row r="5519" spans="1:2">
      <c r="A5519" s="14">
        <v>42430</v>
      </c>
      <c r="B5519">
        <v>996.56299999999999</v>
      </c>
    </row>
    <row r="5520" spans="1:2">
      <c r="A5520" s="14">
        <v>42431</v>
      </c>
      <c r="B5520">
        <v>1002.742</v>
      </c>
    </row>
    <row r="5521" spans="1:2">
      <c r="A5521" s="14">
        <v>42432</v>
      </c>
      <c r="B5521">
        <v>1005.9829999999999</v>
      </c>
    </row>
    <row r="5522" spans="1:2">
      <c r="A5522" s="14">
        <v>42433</v>
      </c>
      <c r="B5522">
        <v>1012.996</v>
      </c>
    </row>
    <row r="5523" spans="1:2">
      <c r="A5523" s="14">
        <v>42436</v>
      </c>
      <c r="B5523">
        <v>1016.255</v>
      </c>
    </row>
    <row r="5524" spans="1:2">
      <c r="A5524" s="14">
        <v>42437</v>
      </c>
      <c r="B5524">
        <v>1015.32</v>
      </c>
    </row>
    <row r="5525" spans="1:2">
      <c r="A5525" s="14">
        <v>42438</v>
      </c>
      <c r="B5525">
        <v>1013.504</v>
      </c>
    </row>
    <row r="5526" spans="1:2">
      <c r="A5526" s="14">
        <v>42439</v>
      </c>
      <c r="B5526">
        <v>1016.812</v>
      </c>
    </row>
    <row r="5527" spans="1:2">
      <c r="A5527" s="14">
        <v>42440</v>
      </c>
      <c r="B5527">
        <v>1024.684</v>
      </c>
    </row>
    <row r="5528" spans="1:2">
      <c r="A5528" s="14">
        <v>42443</v>
      </c>
      <c r="B5528">
        <v>1027.385</v>
      </c>
    </row>
    <row r="5529" spans="1:2">
      <c r="A5529" s="14">
        <v>42444</v>
      </c>
      <c r="B5529">
        <v>1024.1469999999999</v>
      </c>
    </row>
    <row r="5530" spans="1:2">
      <c r="A5530" s="14">
        <v>42445</v>
      </c>
      <c r="B5530">
        <v>1022.8869999999999</v>
      </c>
    </row>
    <row r="5531" spans="1:2">
      <c r="A5531" s="14">
        <v>42446</v>
      </c>
      <c r="B5531">
        <v>1029.4159999999999</v>
      </c>
    </row>
    <row r="5532" spans="1:2">
      <c r="A5532" s="14">
        <v>42447</v>
      </c>
      <c r="B5532">
        <v>1035.4870000000001</v>
      </c>
    </row>
    <row r="5533" spans="1:2">
      <c r="A5533" s="14">
        <v>42450</v>
      </c>
      <c r="B5533">
        <v>1037.17</v>
      </c>
    </row>
    <row r="5534" spans="1:2">
      <c r="A5534" s="14">
        <v>42451</v>
      </c>
      <c r="B5534">
        <v>1036</v>
      </c>
    </row>
    <row r="5535" spans="1:2">
      <c r="A5535" s="14">
        <v>42452</v>
      </c>
      <c r="B5535">
        <v>1034.499</v>
      </c>
    </row>
    <row r="5536" spans="1:2">
      <c r="A5536" s="14">
        <v>42453</v>
      </c>
      <c r="B5536">
        <v>1028.347</v>
      </c>
    </row>
    <row r="5537" spans="1:2">
      <c r="A5537" s="14">
        <v>42457</v>
      </c>
      <c r="B5537">
        <v>1027.4839999999999</v>
      </c>
    </row>
    <row r="5538" spans="1:2">
      <c r="A5538" s="14">
        <v>42458</v>
      </c>
      <c r="B5538">
        <v>1024.3520000000001</v>
      </c>
    </row>
    <row r="5539" spans="1:2">
      <c r="A5539" s="14">
        <v>42459</v>
      </c>
      <c r="B5539">
        <v>1029.3630000000001</v>
      </c>
    </row>
    <row r="5540" spans="1:2">
      <c r="A5540" s="14">
        <v>42460</v>
      </c>
      <c r="B5540">
        <v>1031.9690000000001</v>
      </c>
    </row>
    <row r="5541" spans="1:2">
      <c r="A5541" s="14">
        <v>42461</v>
      </c>
      <c r="B5541">
        <v>1031.837</v>
      </c>
    </row>
    <row r="5542" spans="1:2">
      <c r="A5542" s="14">
        <v>42464</v>
      </c>
      <c r="B5542">
        <v>1033.67</v>
      </c>
    </row>
    <row r="5543" spans="1:2">
      <c r="A5543" s="14">
        <v>42465</v>
      </c>
      <c r="B5543">
        <v>1031.056</v>
      </c>
    </row>
    <row r="5544" spans="1:2">
      <c r="A5544" s="14">
        <v>42466</v>
      </c>
      <c r="B5544">
        <v>1034.47</v>
      </c>
    </row>
    <row r="5545" spans="1:2">
      <c r="A5545" s="14">
        <v>42467</v>
      </c>
      <c r="B5545">
        <v>1033.8140000000001</v>
      </c>
    </row>
    <row r="5546" spans="1:2">
      <c r="A5546" s="14">
        <v>42468</v>
      </c>
      <c r="B5546">
        <v>1036.6289999999999</v>
      </c>
    </row>
    <row r="5547" spans="1:2">
      <c r="A5547" s="14">
        <v>42471</v>
      </c>
      <c r="B5547">
        <v>1038.9390000000001</v>
      </c>
    </row>
    <row r="5548" spans="1:2">
      <c r="A5548" s="14">
        <v>42472</v>
      </c>
      <c r="B5548">
        <v>1042.692</v>
      </c>
    </row>
    <row r="5549" spans="1:2">
      <c r="A5549" s="14">
        <v>42473</v>
      </c>
      <c r="B5549">
        <v>1049.913</v>
      </c>
    </row>
    <row r="5550" spans="1:2">
      <c r="A5550" s="14">
        <v>42474</v>
      </c>
      <c r="B5550">
        <v>1052.7670000000001</v>
      </c>
    </row>
    <row r="5551" spans="1:2">
      <c r="A5551" s="14">
        <v>42475</v>
      </c>
      <c r="B5551">
        <v>1052.9970000000001</v>
      </c>
    </row>
    <row r="5552" spans="1:2">
      <c r="A5552" s="14">
        <v>42478</v>
      </c>
      <c r="B5552">
        <v>1053.095</v>
      </c>
    </row>
    <row r="5553" spans="1:2">
      <c r="A5553" s="14">
        <v>42479</v>
      </c>
      <c r="B5553">
        <v>1059.7760000000001</v>
      </c>
    </row>
    <row r="5554" spans="1:2">
      <c r="A5554" s="14">
        <v>42480</v>
      </c>
      <c r="B5554">
        <v>1064.317</v>
      </c>
    </row>
    <row r="5555" spans="1:2">
      <c r="A5555" s="14">
        <v>42481</v>
      </c>
      <c r="B5555">
        <v>1065.1279999999999</v>
      </c>
    </row>
    <row r="5556" spans="1:2">
      <c r="A5556" s="14">
        <v>42482</v>
      </c>
      <c r="B5556">
        <v>1064.873</v>
      </c>
    </row>
    <row r="5557" spans="1:2">
      <c r="A5557" s="14">
        <v>42485</v>
      </c>
      <c r="B5557">
        <v>1063.942</v>
      </c>
    </row>
    <row r="5558" spans="1:2">
      <c r="A5558" s="14">
        <v>42486</v>
      </c>
      <c r="B5558">
        <v>1065.5840000000001</v>
      </c>
    </row>
    <row r="5559" spans="1:2">
      <c r="A5559" s="14">
        <v>42487</v>
      </c>
      <c r="B5559">
        <v>1068.682</v>
      </c>
    </row>
    <row r="5560" spans="1:2">
      <c r="A5560" s="14">
        <v>42488</v>
      </c>
      <c r="B5560">
        <v>1073.3900000000001</v>
      </c>
    </row>
    <row r="5561" spans="1:2">
      <c r="A5561" s="14">
        <v>42489</v>
      </c>
      <c r="B5561">
        <v>1072.9580000000001</v>
      </c>
    </row>
    <row r="5562" spans="1:2">
      <c r="A5562" s="14">
        <v>42490</v>
      </c>
      <c r="B5562">
        <v>1073.204</v>
      </c>
    </row>
    <row r="5563" spans="1:2">
      <c r="A5563" s="14">
        <v>42492</v>
      </c>
      <c r="B5563">
        <v>1073.461</v>
      </c>
    </row>
    <row r="5564" spans="1:2">
      <c r="A5564" s="14">
        <v>42493</v>
      </c>
      <c r="B5564">
        <v>1069.675</v>
      </c>
    </row>
    <row r="5565" spans="1:2">
      <c r="A5565" s="14">
        <v>42494</v>
      </c>
      <c r="B5565">
        <v>1067.3869999999999</v>
      </c>
    </row>
    <row r="5566" spans="1:2">
      <c r="A5566" s="14">
        <v>42495</v>
      </c>
      <c r="B5566">
        <v>1067.1410000000001</v>
      </c>
    </row>
    <row r="5567" spans="1:2">
      <c r="A5567" s="14">
        <v>42496</v>
      </c>
      <c r="B5567">
        <v>1063.6389999999999</v>
      </c>
    </row>
    <row r="5568" spans="1:2">
      <c r="A5568" s="14">
        <v>42499</v>
      </c>
      <c r="B5568">
        <v>1063.415</v>
      </c>
    </row>
    <row r="5569" spans="1:2">
      <c r="A5569" s="14">
        <v>42500</v>
      </c>
      <c r="B5569">
        <v>1065.7860000000001</v>
      </c>
    </row>
    <row r="5570" spans="1:2">
      <c r="A5570" s="14">
        <v>42501</v>
      </c>
      <c r="B5570">
        <v>1068.836</v>
      </c>
    </row>
    <row r="5571" spans="1:2">
      <c r="A5571" s="14">
        <v>42502</v>
      </c>
      <c r="B5571">
        <v>1069.384</v>
      </c>
    </row>
    <row r="5572" spans="1:2">
      <c r="A5572" s="14">
        <v>42503</v>
      </c>
      <c r="B5572">
        <v>1068.5640000000001</v>
      </c>
    </row>
    <row r="5573" spans="1:2">
      <c r="A5573" s="14">
        <v>42506</v>
      </c>
      <c r="B5573">
        <v>1071.0170000000001</v>
      </c>
    </row>
    <row r="5574" spans="1:2">
      <c r="A5574" s="14">
        <v>42507</v>
      </c>
      <c r="B5574">
        <v>1072.441</v>
      </c>
    </row>
    <row r="5575" spans="1:2">
      <c r="A5575" s="14">
        <v>42508</v>
      </c>
      <c r="B5575">
        <v>1072.2380000000001</v>
      </c>
    </row>
    <row r="5576" spans="1:2">
      <c r="A5576" s="14">
        <v>42509</v>
      </c>
      <c r="B5576">
        <v>1067.962</v>
      </c>
    </row>
    <row r="5577" spans="1:2">
      <c r="A5577" s="14">
        <v>42510</v>
      </c>
      <c r="B5577">
        <v>1071.086</v>
      </c>
    </row>
    <row r="5578" spans="1:2">
      <c r="A5578" s="14">
        <v>42513</v>
      </c>
      <c r="B5578">
        <v>1072.2260000000001</v>
      </c>
    </row>
    <row r="5579" spans="1:2">
      <c r="A5579" s="14">
        <v>42514</v>
      </c>
      <c r="B5579">
        <v>1074.9780000000001</v>
      </c>
    </row>
    <row r="5580" spans="1:2">
      <c r="A5580" s="14">
        <v>42515</v>
      </c>
      <c r="B5580">
        <v>1078.0170000000001</v>
      </c>
    </row>
    <row r="5581" spans="1:2">
      <c r="A5581" s="14">
        <v>42516</v>
      </c>
      <c r="B5581">
        <v>1079.42</v>
      </c>
    </row>
    <row r="5582" spans="1:2">
      <c r="A5582" s="14">
        <v>42517</v>
      </c>
      <c r="B5582">
        <v>1079.575</v>
      </c>
    </row>
    <row r="5583" spans="1:2">
      <c r="A5583" s="14">
        <v>42520</v>
      </c>
      <c r="B5583">
        <v>1080.1790000000001</v>
      </c>
    </row>
    <row r="5584" spans="1:2">
      <c r="A5584" s="14">
        <v>42521</v>
      </c>
      <c r="B5584">
        <v>1080.9480000000001</v>
      </c>
    </row>
    <row r="5585" spans="1:2">
      <c r="A5585" s="14">
        <v>42522</v>
      </c>
      <c r="B5585">
        <v>1078.799</v>
      </c>
    </row>
    <row r="5586" spans="1:2">
      <c r="A5586" s="14">
        <v>42523</v>
      </c>
      <c r="B5586">
        <v>1080.0709999999999</v>
      </c>
    </row>
    <row r="5587" spans="1:2">
      <c r="A5587" s="14">
        <v>42524</v>
      </c>
      <c r="B5587">
        <v>1081.3720000000001</v>
      </c>
    </row>
    <row r="5588" spans="1:2">
      <c r="A5588" s="14">
        <v>42527</v>
      </c>
      <c r="B5588">
        <v>1085.453</v>
      </c>
    </row>
    <row r="5589" spans="1:2">
      <c r="A5589" s="14">
        <v>42528</v>
      </c>
      <c r="B5589">
        <v>1089.433</v>
      </c>
    </row>
    <row r="5590" spans="1:2">
      <c r="A5590" s="14">
        <v>42529</v>
      </c>
      <c r="B5590">
        <v>1093.799</v>
      </c>
    </row>
    <row r="5591" spans="1:2">
      <c r="A5591" s="14">
        <v>42530</v>
      </c>
      <c r="B5591">
        <v>1093.6890000000001</v>
      </c>
    </row>
    <row r="5592" spans="1:2">
      <c r="A5592" s="14">
        <v>42531</v>
      </c>
      <c r="B5592">
        <v>1090.817</v>
      </c>
    </row>
    <row r="5593" spans="1:2">
      <c r="A5593" s="14">
        <v>42534</v>
      </c>
      <c r="B5593">
        <v>1088.4390000000001</v>
      </c>
    </row>
    <row r="5594" spans="1:2">
      <c r="A5594" s="14">
        <v>42535</v>
      </c>
      <c r="B5594">
        <v>1082.655</v>
      </c>
    </row>
    <row r="5595" spans="1:2">
      <c r="A5595" s="14">
        <v>42536</v>
      </c>
      <c r="B5595">
        <v>1084.386</v>
      </c>
    </row>
    <row r="5596" spans="1:2">
      <c r="A5596" s="14">
        <v>42537</v>
      </c>
      <c r="B5596">
        <v>1079.6880000000001</v>
      </c>
    </row>
    <row r="5597" spans="1:2">
      <c r="A5597" s="14">
        <v>42538</v>
      </c>
      <c r="B5597">
        <v>1082.9179999999999</v>
      </c>
    </row>
    <row r="5598" spans="1:2">
      <c r="A5598" s="14">
        <v>42541</v>
      </c>
      <c r="B5598">
        <v>1090.4690000000001</v>
      </c>
    </row>
    <row r="5599" spans="1:2">
      <c r="A5599" s="14">
        <v>42542</v>
      </c>
      <c r="B5599">
        <v>1090.076</v>
      </c>
    </row>
    <row r="5600" spans="1:2">
      <c r="A5600" s="14">
        <v>42543</v>
      </c>
      <c r="B5600">
        <v>1092.6969999999999</v>
      </c>
    </row>
    <row r="5601" spans="1:2">
      <c r="A5601" s="14">
        <v>42544</v>
      </c>
      <c r="B5601">
        <v>1096.3489999999999</v>
      </c>
    </row>
    <row r="5602" spans="1:2">
      <c r="A5602" s="14">
        <v>42545</v>
      </c>
      <c r="B5602">
        <v>1084.374</v>
      </c>
    </row>
    <row r="5603" spans="1:2">
      <c r="A5603" s="14">
        <v>42548</v>
      </c>
      <c r="B5603">
        <v>1078.123</v>
      </c>
    </row>
    <row r="5604" spans="1:2">
      <c r="A5604" s="14">
        <v>42549</v>
      </c>
      <c r="B5604">
        <v>1081.0619999999999</v>
      </c>
    </row>
    <row r="5605" spans="1:2">
      <c r="A5605" s="14">
        <v>42550</v>
      </c>
      <c r="B5605">
        <v>1089.277</v>
      </c>
    </row>
    <row r="5606" spans="1:2">
      <c r="A5606" s="14">
        <v>42551</v>
      </c>
      <c r="B5606">
        <v>1092.664</v>
      </c>
    </row>
    <row r="5607" spans="1:2">
      <c r="A5607" s="14">
        <v>42552</v>
      </c>
      <c r="B5607">
        <v>1096.837</v>
      </c>
    </row>
    <row r="5608" spans="1:2">
      <c r="A5608" s="14">
        <v>42555</v>
      </c>
      <c r="B5608">
        <v>1097.4570000000001</v>
      </c>
    </row>
    <row r="5609" spans="1:2">
      <c r="A5609" s="14">
        <v>42556</v>
      </c>
      <c r="B5609">
        <v>1098.191</v>
      </c>
    </row>
    <row r="5610" spans="1:2">
      <c r="A5610" s="14">
        <v>42557</v>
      </c>
      <c r="B5610">
        <v>1098.135</v>
      </c>
    </row>
    <row r="5611" spans="1:2">
      <c r="A5611" s="14">
        <v>42558</v>
      </c>
      <c r="B5611">
        <v>1102.771</v>
      </c>
    </row>
    <row r="5612" spans="1:2">
      <c r="A5612" s="14">
        <v>42559</v>
      </c>
      <c r="B5612">
        <v>1108.318</v>
      </c>
    </row>
    <row r="5613" spans="1:2">
      <c r="A5613" s="14">
        <v>42562</v>
      </c>
      <c r="B5613">
        <v>1115.461</v>
      </c>
    </row>
    <row r="5614" spans="1:2">
      <c r="A5614" s="14">
        <v>42563</v>
      </c>
      <c r="B5614">
        <v>1121.6890000000001</v>
      </c>
    </row>
    <row r="5615" spans="1:2">
      <c r="A5615" s="14">
        <v>42564</v>
      </c>
      <c r="B5615">
        <v>1118.9369999999999</v>
      </c>
    </row>
    <row r="5616" spans="1:2">
      <c r="A5616" s="14">
        <v>42565</v>
      </c>
      <c r="B5616">
        <v>1121.681</v>
      </c>
    </row>
    <row r="5617" spans="1:2">
      <c r="A5617" s="14">
        <v>42566</v>
      </c>
      <c r="B5617">
        <v>1121.3889999999999</v>
      </c>
    </row>
    <row r="5618" spans="1:2">
      <c r="A5618" s="14">
        <v>42569</v>
      </c>
      <c r="B5618">
        <v>1121.6279999999999</v>
      </c>
    </row>
    <row r="5619" spans="1:2">
      <c r="A5619" s="14">
        <v>42570</v>
      </c>
      <c r="B5619">
        <v>1121.8989999999999</v>
      </c>
    </row>
    <row r="5620" spans="1:2">
      <c r="A5620" s="14">
        <v>42571</v>
      </c>
      <c r="B5620">
        <v>1123.338</v>
      </c>
    </row>
    <row r="5621" spans="1:2">
      <c r="A5621" s="14">
        <v>42572</v>
      </c>
      <c r="B5621">
        <v>1124.4059999999999</v>
      </c>
    </row>
    <row r="5622" spans="1:2">
      <c r="A5622" s="14">
        <v>42573</v>
      </c>
      <c r="B5622">
        <v>1124.6610000000001</v>
      </c>
    </row>
    <row r="5623" spans="1:2">
      <c r="A5623" s="14">
        <v>42576</v>
      </c>
      <c r="B5623">
        <v>1124.914</v>
      </c>
    </row>
    <row r="5624" spans="1:2">
      <c r="A5624" s="14">
        <v>42577</v>
      </c>
      <c r="B5624">
        <v>1122.6969999999999</v>
      </c>
    </row>
    <row r="5625" spans="1:2">
      <c r="A5625" s="14">
        <v>42578</v>
      </c>
      <c r="B5625">
        <v>1122.1959999999999</v>
      </c>
    </row>
    <row r="5626" spans="1:2">
      <c r="A5626" s="14">
        <v>42579</v>
      </c>
      <c r="B5626">
        <v>1121.027</v>
      </c>
    </row>
    <row r="5627" spans="1:2">
      <c r="A5627" s="14">
        <v>42580</v>
      </c>
      <c r="B5627">
        <v>1120.05</v>
      </c>
    </row>
    <row r="5628" spans="1:2">
      <c r="A5628" s="14">
        <v>42582</v>
      </c>
      <c r="B5628">
        <v>1120.2619999999999</v>
      </c>
    </row>
    <row r="5629" spans="1:2">
      <c r="A5629" s="14">
        <v>42583</v>
      </c>
      <c r="B5629">
        <v>1119.7280000000001</v>
      </c>
    </row>
    <row r="5630" spans="1:2">
      <c r="A5630" s="14">
        <v>42584</v>
      </c>
      <c r="B5630">
        <v>1117.5119999999999</v>
      </c>
    </row>
    <row r="5631" spans="1:2">
      <c r="A5631" s="14">
        <v>42585</v>
      </c>
      <c r="B5631">
        <v>1118.136</v>
      </c>
    </row>
    <row r="5632" spans="1:2">
      <c r="A5632" s="14">
        <v>42586</v>
      </c>
      <c r="B5632">
        <v>1122.5229999999999</v>
      </c>
    </row>
    <row r="5633" spans="1:2">
      <c r="A5633" s="14">
        <v>42587</v>
      </c>
      <c r="B5633">
        <v>1126.164</v>
      </c>
    </row>
    <row r="5634" spans="1:2">
      <c r="A5634" s="14">
        <v>42590</v>
      </c>
      <c r="B5634">
        <v>1129.029</v>
      </c>
    </row>
    <row r="5635" spans="1:2">
      <c r="A5635" s="14">
        <v>42591</v>
      </c>
      <c r="B5635">
        <v>1132.9870000000001</v>
      </c>
    </row>
    <row r="5636" spans="1:2">
      <c r="A5636" s="14">
        <v>42592</v>
      </c>
      <c r="B5636">
        <v>1133.8340000000001</v>
      </c>
    </row>
    <row r="5637" spans="1:2">
      <c r="A5637" s="14">
        <v>42593</v>
      </c>
      <c r="B5637">
        <v>1134.2809999999999</v>
      </c>
    </row>
    <row r="5638" spans="1:2">
      <c r="A5638" s="14">
        <v>42594</v>
      </c>
      <c r="B5638">
        <v>1135.3399999999999</v>
      </c>
    </row>
    <row r="5639" spans="1:2">
      <c r="A5639" s="14">
        <v>42597</v>
      </c>
      <c r="B5639">
        <v>1137.816</v>
      </c>
    </row>
    <row r="5640" spans="1:2">
      <c r="A5640" s="14">
        <v>42598</v>
      </c>
      <c r="B5640">
        <v>1139.4849999999999</v>
      </c>
    </row>
    <row r="5641" spans="1:2">
      <c r="A5641" s="14">
        <v>42599</v>
      </c>
      <c r="B5641">
        <v>1139.7860000000001</v>
      </c>
    </row>
    <row r="5642" spans="1:2">
      <c r="A5642" s="14">
        <v>42600</v>
      </c>
      <c r="B5642">
        <v>1140.973</v>
      </c>
    </row>
    <row r="5643" spans="1:2">
      <c r="A5643" s="14">
        <v>42601</v>
      </c>
      <c r="B5643">
        <v>1141.1310000000001</v>
      </c>
    </row>
    <row r="5644" spans="1:2">
      <c r="A5644" s="14">
        <v>42604</v>
      </c>
      <c r="B5644">
        <v>1141.5340000000001</v>
      </c>
    </row>
    <row r="5645" spans="1:2">
      <c r="A5645" s="14">
        <v>42605</v>
      </c>
      <c r="B5645">
        <v>1143.328</v>
      </c>
    </row>
    <row r="5646" spans="1:2">
      <c r="A5646" s="14">
        <v>42606</v>
      </c>
      <c r="B5646">
        <v>1143.739</v>
      </c>
    </row>
    <row r="5647" spans="1:2">
      <c r="A5647" s="14">
        <v>42607</v>
      </c>
      <c r="B5647">
        <v>1143.46</v>
      </c>
    </row>
    <row r="5648" spans="1:2">
      <c r="A5648" s="14">
        <v>42608</v>
      </c>
      <c r="B5648">
        <v>1144.1110000000001</v>
      </c>
    </row>
    <row r="5649" spans="1:2">
      <c r="A5649" s="14">
        <v>42611</v>
      </c>
      <c r="B5649">
        <v>1144.8679999999999</v>
      </c>
    </row>
    <row r="5650" spans="1:2">
      <c r="A5650" s="14">
        <v>42612</v>
      </c>
      <c r="B5650">
        <v>1145.96</v>
      </c>
    </row>
    <row r="5651" spans="1:2">
      <c r="A5651" s="14">
        <v>42613</v>
      </c>
      <c r="B5651">
        <v>1145.2149999999999</v>
      </c>
    </row>
    <row r="5652" spans="1:2">
      <c r="A5652" s="14">
        <v>42614</v>
      </c>
      <c r="B5652">
        <v>1144.5440000000001</v>
      </c>
    </row>
    <row r="5653" spans="1:2">
      <c r="A5653" s="14">
        <v>42615</v>
      </c>
      <c r="B5653">
        <v>1145.366</v>
      </c>
    </row>
    <row r="5654" spans="1:2">
      <c r="A5654" s="14">
        <v>42618</v>
      </c>
      <c r="B5654">
        <v>1145.989</v>
      </c>
    </row>
    <row r="5655" spans="1:2">
      <c r="A5655" s="14">
        <v>42619</v>
      </c>
      <c r="B5655">
        <v>1147.7539999999999</v>
      </c>
    </row>
    <row r="5656" spans="1:2">
      <c r="A5656" s="14">
        <v>42620</v>
      </c>
      <c r="B5656">
        <v>1148.7570000000001</v>
      </c>
    </row>
    <row r="5657" spans="1:2">
      <c r="A5657" s="14">
        <v>42621</v>
      </c>
      <c r="B5657">
        <v>1149.3599999999999</v>
      </c>
    </row>
    <row r="5658" spans="1:2">
      <c r="A5658" s="14">
        <v>42622</v>
      </c>
      <c r="B5658">
        <v>1144.9280000000001</v>
      </c>
    </row>
    <row r="5659" spans="1:2">
      <c r="A5659" s="14">
        <v>42625</v>
      </c>
      <c r="B5659">
        <v>1142.511</v>
      </c>
    </row>
    <row r="5660" spans="1:2">
      <c r="A5660" s="14">
        <v>42626</v>
      </c>
      <c r="B5660">
        <v>1138.972</v>
      </c>
    </row>
    <row r="5661" spans="1:2">
      <c r="A5661" s="14">
        <v>42627</v>
      </c>
      <c r="B5661">
        <v>1138.6500000000001</v>
      </c>
    </row>
    <row r="5662" spans="1:2">
      <c r="A5662" s="14">
        <v>42628</v>
      </c>
      <c r="B5662">
        <v>1138.883</v>
      </c>
    </row>
    <row r="5663" spans="1:2">
      <c r="A5663" s="14">
        <v>42629</v>
      </c>
      <c r="B5663">
        <v>1137.6099999999999</v>
      </c>
    </row>
    <row r="5664" spans="1:2">
      <c r="A5664" s="14">
        <v>42632</v>
      </c>
      <c r="B5664">
        <v>1139.0899999999999</v>
      </c>
    </row>
    <row r="5665" spans="1:2">
      <c r="A5665" s="14">
        <v>42633</v>
      </c>
      <c r="B5665">
        <v>1139.6500000000001</v>
      </c>
    </row>
    <row r="5666" spans="1:2">
      <c r="A5666" s="14">
        <v>42634</v>
      </c>
      <c r="B5666">
        <v>1141.3130000000001</v>
      </c>
    </row>
    <row r="5667" spans="1:2">
      <c r="A5667" s="14">
        <v>42635</v>
      </c>
      <c r="B5667">
        <v>1147.6289999999999</v>
      </c>
    </row>
    <row r="5668" spans="1:2">
      <c r="A5668" s="14">
        <v>42636</v>
      </c>
      <c r="B5668">
        <v>1147.8679999999999</v>
      </c>
    </row>
    <row r="5669" spans="1:2">
      <c r="A5669" s="14">
        <v>42639</v>
      </c>
      <c r="B5669">
        <v>1146.902</v>
      </c>
    </row>
    <row r="5670" spans="1:2">
      <c r="A5670" s="14">
        <v>42640</v>
      </c>
      <c r="B5670">
        <v>1146.527</v>
      </c>
    </row>
    <row r="5671" spans="1:2">
      <c r="A5671" s="14">
        <v>42641</v>
      </c>
      <c r="B5671">
        <v>1148.336</v>
      </c>
    </row>
    <row r="5672" spans="1:2">
      <c r="A5672" s="14">
        <v>42642</v>
      </c>
      <c r="B5672">
        <v>1150.943</v>
      </c>
    </row>
    <row r="5673" spans="1:2">
      <c r="A5673" s="14">
        <v>42643</v>
      </c>
      <c r="B5673">
        <v>1152.624</v>
      </c>
    </row>
    <row r="5674" spans="1:2">
      <c r="A5674" s="14">
        <v>42646</v>
      </c>
      <c r="B5674">
        <v>1153.904</v>
      </c>
    </row>
    <row r="5675" spans="1:2">
      <c r="A5675" s="14">
        <v>42647</v>
      </c>
      <c r="B5675">
        <v>1155.2049999999999</v>
      </c>
    </row>
    <row r="5676" spans="1:2">
      <c r="A5676" s="14">
        <v>42648</v>
      </c>
      <c r="B5676">
        <v>1156.7149999999999</v>
      </c>
    </row>
    <row r="5677" spans="1:2">
      <c r="A5677" s="14">
        <v>42649</v>
      </c>
      <c r="B5677">
        <v>1157.386</v>
      </c>
    </row>
    <row r="5678" spans="1:2">
      <c r="A5678" s="14">
        <v>42650</v>
      </c>
      <c r="B5678">
        <v>1157.7539999999999</v>
      </c>
    </row>
    <row r="5679" spans="1:2">
      <c r="A5679" s="14">
        <v>42653</v>
      </c>
      <c r="B5679">
        <v>1158.373</v>
      </c>
    </row>
    <row r="5680" spans="1:2">
      <c r="A5680" s="14">
        <v>42654</v>
      </c>
      <c r="B5680">
        <v>1158.3009999999999</v>
      </c>
    </row>
    <row r="5681" spans="1:2">
      <c r="A5681" s="14">
        <v>42655</v>
      </c>
      <c r="B5681">
        <v>1157.877</v>
      </c>
    </row>
    <row r="5682" spans="1:2">
      <c r="A5682" s="14">
        <v>42656</v>
      </c>
      <c r="B5682">
        <v>1156.607</v>
      </c>
    </row>
    <row r="5683" spans="1:2">
      <c r="A5683" s="14">
        <v>42657</v>
      </c>
      <c r="B5683">
        <v>1158.653</v>
      </c>
    </row>
    <row r="5684" spans="1:2">
      <c r="A5684" s="14">
        <v>42660</v>
      </c>
      <c r="B5684">
        <v>1159.325</v>
      </c>
    </row>
    <row r="5685" spans="1:2">
      <c r="A5685" s="14">
        <v>42661</v>
      </c>
      <c r="B5685">
        <v>1161.864</v>
      </c>
    </row>
    <row r="5686" spans="1:2">
      <c r="A5686" s="14">
        <v>42662</v>
      </c>
      <c r="B5686">
        <v>1164.4290000000001</v>
      </c>
    </row>
    <row r="5687" spans="1:2">
      <c r="A5687" s="14">
        <v>42663</v>
      </c>
      <c r="B5687">
        <v>1165.903</v>
      </c>
    </row>
    <row r="5688" spans="1:2">
      <c r="A5688" s="14">
        <v>42664</v>
      </c>
      <c r="B5688">
        <v>1165.758</v>
      </c>
    </row>
    <row r="5689" spans="1:2">
      <c r="A5689" s="14">
        <v>42667</v>
      </c>
      <c r="B5689">
        <v>1167.057</v>
      </c>
    </row>
    <row r="5690" spans="1:2">
      <c r="A5690" s="14">
        <v>42668</v>
      </c>
      <c r="B5690">
        <v>1167.1179999999999</v>
      </c>
    </row>
    <row r="5691" spans="1:2">
      <c r="A5691" s="14">
        <v>42669</v>
      </c>
      <c r="B5691">
        <v>1164.357</v>
      </c>
    </row>
    <row r="5692" spans="1:2">
      <c r="A5692" s="14">
        <v>42670</v>
      </c>
      <c r="B5692">
        <v>1162.0350000000001</v>
      </c>
    </row>
    <row r="5693" spans="1:2">
      <c r="A5693" s="14">
        <v>42671</v>
      </c>
      <c r="B5693">
        <v>1159.6769999999999</v>
      </c>
    </row>
    <row r="5694" spans="1:2">
      <c r="A5694" s="14">
        <v>42674</v>
      </c>
      <c r="B5694">
        <v>1156.2260000000001</v>
      </c>
    </row>
    <row r="5695" spans="1:2">
      <c r="A5695" s="14">
        <v>42675</v>
      </c>
      <c r="B5695">
        <v>1151.57</v>
      </c>
    </row>
    <row r="5696" spans="1:2">
      <c r="A5696" s="14">
        <v>42676</v>
      </c>
      <c r="B5696">
        <v>1147.739</v>
      </c>
    </row>
    <row r="5697" spans="1:2">
      <c r="A5697" s="14">
        <v>42677</v>
      </c>
      <c r="B5697">
        <v>1147.788</v>
      </c>
    </row>
    <row r="5698" spans="1:2">
      <c r="A5698" s="14">
        <v>42678</v>
      </c>
      <c r="B5698">
        <v>1146.557</v>
      </c>
    </row>
    <row r="5699" spans="1:2">
      <c r="A5699" s="14">
        <v>42681</v>
      </c>
      <c r="B5699">
        <v>1152.7280000000001</v>
      </c>
    </row>
    <row r="5700" spans="1:2">
      <c r="A5700" s="14">
        <v>42682</v>
      </c>
      <c r="B5700">
        <v>1152.3109999999999</v>
      </c>
    </row>
    <row r="5701" spans="1:2">
      <c r="A5701" s="14">
        <v>42683</v>
      </c>
      <c r="B5701">
        <v>1149.258</v>
      </c>
    </row>
    <row r="5702" spans="1:2">
      <c r="A5702" s="14">
        <v>42684</v>
      </c>
      <c r="B5702">
        <v>1146.018</v>
      </c>
    </row>
    <row r="5703" spans="1:2">
      <c r="A5703" s="14">
        <v>42685</v>
      </c>
      <c r="B5703">
        <v>1146.2249999999999</v>
      </c>
    </row>
    <row r="5704" spans="1:2">
      <c r="A5704" s="14">
        <v>42688</v>
      </c>
      <c r="B5704">
        <v>1135.5160000000001</v>
      </c>
    </row>
    <row r="5705" spans="1:2">
      <c r="A5705" s="14">
        <v>42689</v>
      </c>
      <c r="B5705">
        <v>1141.4849999999999</v>
      </c>
    </row>
    <row r="5706" spans="1:2">
      <c r="A5706" s="14">
        <v>42690</v>
      </c>
      <c r="B5706">
        <v>1141.9960000000001</v>
      </c>
    </row>
    <row r="5707" spans="1:2">
      <c r="A5707" s="14">
        <v>42691</v>
      </c>
      <c r="B5707">
        <v>1143.9269999999999</v>
      </c>
    </row>
    <row r="5708" spans="1:2">
      <c r="A5708" s="14">
        <v>42692</v>
      </c>
      <c r="B5708">
        <v>1142.2470000000001</v>
      </c>
    </row>
    <row r="5709" spans="1:2">
      <c r="A5709" s="14">
        <v>42695</v>
      </c>
      <c r="B5709">
        <v>1144.4359999999999</v>
      </c>
    </row>
    <row r="5710" spans="1:2">
      <c r="A5710" s="14">
        <v>42696</v>
      </c>
      <c r="B5710">
        <v>1148.2660000000001</v>
      </c>
    </row>
    <row r="5711" spans="1:2">
      <c r="A5711" s="14">
        <v>42697</v>
      </c>
      <c r="B5711">
        <v>1148.578</v>
      </c>
    </row>
    <row r="5712" spans="1:2">
      <c r="A5712" s="14">
        <v>42698</v>
      </c>
      <c r="B5712">
        <v>1148.7840000000001</v>
      </c>
    </row>
    <row r="5713" spans="1:2">
      <c r="A5713" s="14">
        <v>42699</v>
      </c>
      <c r="B5713">
        <v>1148.912</v>
      </c>
    </row>
    <row r="5714" spans="1:2">
      <c r="A5714" s="14">
        <v>42702</v>
      </c>
      <c r="B5714">
        <v>1150.538</v>
      </c>
    </row>
    <row r="5715" spans="1:2">
      <c r="A5715" s="14">
        <v>42703</v>
      </c>
      <c r="B5715">
        <v>1149.8720000000001</v>
      </c>
    </row>
    <row r="5716" spans="1:2">
      <c r="A5716" s="14">
        <v>42704</v>
      </c>
      <c r="B5716">
        <v>1151.6659999999999</v>
      </c>
    </row>
    <row r="5717" spans="1:2">
      <c r="A5717" s="14">
        <v>42705</v>
      </c>
      <c r="B5717">
        <v>1151.777</v>
      </c>
    </row>
    <row r="5718" spans="1:2">
      <c r="A5718" s="14">
        <v>42706</v>
      </c>
      <c r="B5718">
        <v>1152.537</v>
      </c>
    </row>
    <row r="5719" spans="1:2">
      <c r="A5719" s="14">
        <v>42709</v>
      </c>
      <c r="B5719">
        <v>1155.239</v>
      </c>
    </row>
    <row r="5720" spans="1:2">
      <c r="A5720" s="14">
        <v>42710</v>
      </c>
      <c r="B5720">
        <v>1158.8399999999999</v>
      </c>
    </row>
    <row r="5721" spans="1:2">
      <c r="A5721" s="14">
        <v>42711</v>
      </c>
      <c r="B5721">
        <v>1163.625</v>
      </c>
    </row>
    <row r="5722" spans="1:2">
      <c r="A5722" s="14">
        <v>42712</v>
      </c>
      <c r="B5722">
        <v>1165.3589999999999</v>
      </c>
    </row>
    <row r="5723" spans="1:2">
      <c r="A5723" s="14">
        <v>42713</v>
      </c>
      <c r="B5723">
        <v>1167.3969999999999</v>
      </c>
    </row>
    <row r="5724" spans="1:2">
      <c r="A5724" s="14">
        <v>42716</v>
      </c>
      <c r="B5724">
        <v>1169.3109999999999</v>
      </c>
    </row>
    <row r="5725" spans="1:2">
      <c r="A5725" s="14">
        <v>42717</v>
      </c>
      <c r="B5725">
        <v>1170.9549999999999</v>
      </c>
    </row>
    <row r="5726" spans="1:2">
      <c r="A5726" s="14">
        <v>42718</v>
      </c>
      <c r="B5726">
        <v>1170.9549999999999</v>
      </c>
    </row>
    <row r="5727" spans="1:2">
      <c r="A5727" s="14">
        <v>42719</v>
      </c>
      <c r="B5727">
        <v>1166.259</v>
      </c>
    </row>
    <row r="5728" spans="1:2">
      <c r="A5728" s="14">
        <v>42720</v>
      </c>
      <c r="B5728">
        <v>1165.8430000000001</v>
      </c>
    </row>
    <row r="5729" spans="1:2">
      <c r="A5729" s="14">
        <v>42723</v>
      </c>
      <c r="B5729">
        <v>1167.0619999999999</v>
      </c>
    </row>
    <row r="5730" spans="1:2">
      <c r="A5730" s="14">
        <v>42724</v>
      </c>
      <c r="B5730">
        <v>1167.69</v>
      </c>
    </row>
    <row r="5731" spans="1:2">
      <c r="A5731" s="14">
        <v>42725</v>
      </c>
      <c r="B5731">
        <v>1168.8900000000001</v>
      </c>
    </row>
    <row r="5732" spans="1:2">
      <c r="A5732" s="14">
        <v>42726</v>
      </c>
      <c r="B5732">
        <v>1169.7940000000001</v>
      </c>
    </row>
    <row r="5733" spans="1:2">
      <c r="A5733" s="14">
        <v>42727</v>
      </c>
      <c r="B5733">
        <v>1170.797</v>
      </c>
    </row>
    <row r="5734" spans="1:2">
      <c r="A5734" s="14">
        <v>42731</v>
      </c>
      <c r="B5734">
        <v>1172.3900000000001</v>
      </c>
    </row>
    <row r="5735" spans="1:2">
      <c r="A5735" s="14">
        <v>42732</v>
      </c>
      <c r="B5735">
        <v>1173.1500000000001</v>
      </c>
    </row>
    <row r="5736" spans="1:2">
      <c r="A5736" s="14">
        <v>42733</v>
      </c>
      <c r="B5736">
        <v>1173.806</v>
      </c>
    </row>
    <row r="5737" spans="1:2">
      <c r="A5737" s="14">
        <v>42734</v>
      </c>
      <c r="B5737">
        <v>1174.307</v>
      </c>
    </row>
    <row r="5738" spans="1:2">
      <c r="A5738" s="14">
        <v>42735</v>
      </c>
      <c r="B5738">
        <v>1174.319</v>
      </c>
    </row>
    <row r="5739" spans="1:2">
      <c r="A5739" s="14">
        <v>42737</v>
      </c>
      <c r="B5739">
        <v>1174.319</v>
      </c>
    </row>
    <row r="5740" spans="1:2">
      <c r="A5740" s="14">
        <v>42738</v>
      </c>
      <c r="B5740">
        <v>1177.471</v>
      </c>
    </row>
    <row r="5741" spans="1:2">
      <c r="A5741" s="14">
        <v>42739</v>
      </c>
      <c r="B5741">
        <v>1181.768</v>
      </c>
    </row>
    <row r="5742" spans="1:2">
      <c r="A5742" s="14">
        <v>42740</v>
      </c>
      <c r="B5742">
        <v>1184.4739999999999</v>
      </c>
    </row>
    <row r="5743" spans="1:2">
      <c r="A5743" s="14">
        <v>42741</v>
      </c>
      <c r="B5743">
        <v>1185.2090000000001</v>
      </c>
    </row>
    <row r="5744" spans="1:2">
      <c r="A5744" s="14">
        <v>42744</v>
      </c>
      <c r="B5744">
        <v>1185.75</v>
      </c>
    </row>
    <row r="5745" spans="1:2">
      <c r="A5745" s="14">
        <v>42745</v>
      </c>
      <c r="B5745">
        <v>1187.019</v>
      </c>
    </row>
    <row r="5746" spans="1:2">
      <c r="A5746" s="14">
        <v>42746</v>
      </c>
      <c r="B5746">
        <v>1186.4280000000001</v>
      </c>
    </row>
    <row r="5747" spans="1:2">
      <c r="A5747" s="14">
        <v>42747</v>
      </c>
      <c r="B5747">
        <v>1186.1079999999999</v>
      </c>
    </row>
    <row r="5748" spans="1:2">
      <c r="A5748" s="14">
        <v>42748</v>
      </c>
      <c r="B5748">
        <v>1186.931</v>
      </c>
    </row>
    <row r="5749" spans="1:2">
      <c r="A5749" s="14">
        <v>42751</v>
      </c>
      <c r="B5749">
        <v>1187.557</v>
      </c>
    </row>
    <row r="5750" spans="1:2">
      <c r="A5750" s="14">
        <v>42752</v>
      </c>
      <c r="B5750">
        <v>1187.54</v>
      </c>
    </row>
    <row r="5751" spans="1:2">
      <c r="A5751" s="14">
        <v>42753</v>
      </c>
      <c r="B5751">
        <v>1187.0730000000001</v>
      </c>
    </row>
    <row r="5752" spans="1:2">
      <c r="A5752" s="14">
        <v>42754</v>
      </c>
      <c r="B5752">
        <v>1185.9590000000001</v>
      </c>
    </row>
    <row r="5753" spans="1:2">
      <c r="A5753" s="14">
        <v>42755</v>
      </c>
      <c r="B5753">
        <v>1185.2850000000001</v>
      </c>
    </row>
    <row r="5754" spans="1:2">
      <c r="A5754" s="14">
        <v>42758</v>
      </c>
      <c r="B5754">
        <v>1185.1690000000001</v>
      </c>
    </row>
    <row r="5755" spans="1:2">
      <c r="A5755" s="14">
        <v>42759</v>
      </c>
      <c r="B5755">
        <v>1186.442</v>
      </c>
    </row>
    <row r="5756" spans="1:2">
      <c r="A5756" s="14">
        <v>42760</v>
      </c>
      <c r="B5756">
        <v>1189.1099999999999</v>
      </c>
    </row>
    <row r="5757" spans="1:2">
      <c r="A5757" s="14">
        <v>42761</v>
      </c>
      <c r="B5757">
        <v>1190.1289999999999</v>
      </c>
    </row>
    <row r="5758" spans="1:2">
      <c r="A5758" s="14">
        <v>42762</v>
      </c>
      <c r="B5758">
        <v>1191.115</v>
      </c>
    </row>
    <row r="5759" spans="1:2">
      <c r="A5759" s="14">
        <v>42765</v>
      </c>
      <c r="B5759">
        <v>1190.47</v>
      </c>
    </row>
    <row r="5760" spans="1:2">
      <c r="A5760" s="14">
        <v>42766</v>
      </c>
      <c r="B5760">
        <v>1190.088</v>
      </c>
    </row>
    <row r="5761" spans="1:2">
      <c r="A5761" s="14">
        <v>42767</v>
      </c>
      <c r="B5761">
        <v>1191.499</v>
      </c>
    </row>
    <row r="5762" spans="1:2">
      <c r="A5762" s="14">
        <v>42768</v>
      </c>
      <c r="B5762">
        <v>1192.623</v>
      </c>
    </row>
    <row r="5763" spans="1:2">
      <c r="A5763" s="14">
        <v>42769</v>
      </c>
      <c r="B5763">
        <v>1195.366</v>
      </c>
    </row>
    <row r="5764" spans="1:2">
      <c r="A5764" s="14">
        <v>42772</v>
      </c>
      <c r="B5764">
        <v>1196.463</v>
      </c>
    </row>
    <row r="5765" spans="1:2">
      <c r="A5765" s="14">
        <v>42773</v>
      </c>
      <c r="B5765">
        <v>1196.8240000000001</v>
      </c>
    </row>
    <row r="5766" spans="1:2">
      <c r="A5766" s="14">
        <v>42774</v>
      </c>
      <c r="B5766">
        <v>1195.56</v>
      </c>
    </row>
    <row r="5767" spans="1:2">
      <c r="A5767" s="14">
        <v>42775</v>
      </c>
      <c r="B5767">
        <v>1195.665</v>
      </c>
    </row>
    <row r="5768" spans="1:2">
      <c r="A5768" s="14">
        <v>42776</v>
      </c>
      <c r="B5768">
        <v>1196.576</v>
      </c>
    </row>
    <row r="5769" spans="1:2">
      <c r="A5769" s="14">
        <v>42779</v>
      </c>
      <c r="B5769">
        <v>1198.027</v>
      </c>
    </row>
    <row r="5770" spans="1:2">
      <c r="A5770" s="14">
        <v>42780</v>
      </c>
      <c r="B5770">
        <v>1198.615</v>
      </c>
    </row>
    <row r="5771" spans="1:2">
      <c r="A5771" s="14">
        <v>42781</v>
      </c>
      <c r="B5771">
        <v>1199.26</v>
      </c>
    </row>
    <row r="5772" spans="1:2">
      <c r="A5772" s="14">
        <v>42782</v>
      </c>
      <c r="B5772">
        <v>1199.2619999999999</v>
      </c>
    </row>
    <row r="5773" spans="1:2">
      <c r="A5773" s="14">
        <v>42783</v>
      </c>
      <c r="B5773">
        <v>1198.9390000000001</v>
      </c>
    </row>
    <row r="5774" spans="1:2">
      <c r="A5774" s="14">
        <v>42786</v>
      </c>
      <c r="B5774">
        <v>1199.568</v>
      </c>
    </row>
    <row r="5775" spans="1:2">
      <c r="A5775" s="14">
        <v>42787</v>
      </c>
      <c r="B5775">
        <v>1202.0050000000001</v>
      </c>
    </row>
    <row r="5776" spans="1:2">
      <c r="A5776" s="14">
        <v>42788</v>
      </c>
      <c r="B5776">
        <v>1203.7080000000001</v>
      </c>
    </row>
    <row r="5777" spans="1:2">
      <c r="A5777" s="14">
        <v>42789</v>
      </c>
      <c r="B5777">
        <v>1205.6020000000001</v>
      </c>
    </row>
    <row r="5778" spans="1:2">
      <c r="A5778" s="14">
        <v>42790</v>
      </c>
      <c r="B5778">
        <v>1205.7339999999999</v>
      </c>
    </row>
    <row r="5779" spans="1:2">
      <c r="A5779" s="14">
        <v>42793</v>
      </c>
      <c r="B5779">
        <v>1207.5840000000001</v>
      </c>
    </row>
    <row r="5780" spans="1:2">
      <c r="A5780" s="14">
        <v>42794</v>
      </c>
      <c r="B5780">
        <v>1208.6590000000001</v>
      </c>
    </row>
    <row r="5781" spans="1:2">
      <c r="A5781" s="14">
        <v>42795</v>
      </c>
      <c r="B5781">
        <v>1211.779</v>
      </c>
    </row>
    <row r="5782" spans="1:2">
      <c r="A5782" s="14">
        <v>42796</v>
      </c>
      <c r="B5782">
        <v>1211.21</v>
      </c>
    </row>
    <row r="5783" spans="1:2">
      <c r="A5783" s="14">
        <v>42797</v>
      </c>
      <c r="B5783">
        <v>1209.549</v>
      </c>
    </row>
    <row r="5784" spans="1:2">
      <c r="A5784" s="14">
        <v>42800</v>
      </c>
      <c r="B5784">
        <v>1207.402</v>
      </c>
    </row>
    <row r="5785" spans="1:2">
      <c r="A5785" s="14">
        <v>42801</v>
      </c>
      <c r="B5785">
        <v>1203.76</v>
      </c>
    </row>
    <row r="5786" spans="1:2">
      <c r="A5786" s="14">
        <v>42802</v>
      </c>
      <c r="B5786">
        <v>1199.635</v>
      </c>
    </row>
    <row r="5787" spans="1:2">
      <c r="A5787" s="14">
        <v>42803</v>
      </c>
      <c r="B5787">
        <v>1194.144</v>
      </c>
    </row>
    <row r="5788" spans="1:2">
      <c r="A5788" s="14">
        <v>42804</v>
      </c>
      <c r="B5788">
        <v>1194.7449999999999</v>
      </c>
    </row>
    <row r="5789" spans="1:2">
      <c r="A5789" s="14">
        <v>42807</v>
      </c>
      <c r="B5789">
        <v>1192.1279999999999</v>
      </c>
    </row>
    <row r="5790" spans="1:2">
      <c r="A5790" s="14">
        <v>42808</v>
      </c>
      <c r="B5790">
        <v>1187.239</v>
      </c>
    </row>
    <row r="5791" spans="1:2">
      <c r="A5791" s="14">
        <v>42809</v>
      </c>
      <c r="B5791">
        <v>1192.009</v>
      </c>
    </row>
    <row r="5792" spans="1:2">
      <c r="A5792" s="14">
        <v>42810</v>
      </c>
      <c r="B5792">
        <v>1197.6079999999999</v>
      </c>
    </row>
    <row r="5793" spans="1:2">
      <c r="A5793" s="14">
        <v>42811</v>
      </c>
      <c r="B5793">
        <v>1197.4280000000001</v>
      </c>
    </row>
    <row r="5794" spans="1:2">
      <c r="A5794" s="14">
        <v>42814</v>
      </c>
      <c r="B5794">
        <v>1196.5050000000001</v>
      </c>
    </row>
    <row r="5795" spans="1:2">
      <c r="A5795" s="14">
        <v>42815</v>
      </c>
      <c r="B5795">
        <v>1194.701</v>
      </c>
    </row>
    <row r="5796" spans="1:2">
      <c r="A5796" s="14">
        <v>42816</v>
      </c>
      <c r="B5796">
        <v>1190.9760000000001</v>
      </c>
    </row>
    <row r="5797" spans="1:2">
      <c r="A5797" s="14">
        <v>42817</v>
      </c>
      <c r="B5797">
        <v>1192.8789999999999</v>
      </c>
    </row>
    <row r="5798" spans="1:2">
      <c r="A5798" s="14">
        <v>42818</v>
      </c>
      <c r="B5798">
        <v>1194.9490000000001</v>
      </c>
    </row>
    <row r="5799" spans="1:2">
      <c r="A5799" s="14">
        <v>42821</v>
      </c>
      <c r="B5799">
        <v>1193.9290000000001</v>
      </c>
    </row>
    <row r="5800" spans="1:2">
      <c r="A5800" s="14">
        <v>42822</v>
      </c>
      <c r="B5800">
        <v>1197.1769999999999</v>
      </c>
    </row>
    <row r="5801" spans="1:2">
      <c r="A5801" s="14">
        <v>42823</v>
      </c>
      <c r="B5801">
        <v>1201.547</v>
      </c>
    </row>
    <row r="5802" spans="1:2">
      <c r="A5802" s="14">
        <v>42824</v>
      </c>
      <c r="B5802">
        <v>1205.04</v>
      </c>
    </row>
    <row r="5803" spans="1:2">
      <c r="A5803" s="14">
        <v>42825</v>
      </c>
      <c r="B5803">
        <v>1206.123</v>
      </c>
    </row>
    <row r="5804" spans="1:2">
      <c r="A5804" s="14">
        <v>42828</v>
      </c>
      <c r="B5804">
        <v>1206.452</v>
      </c>
    </row>
    <row r="5805" spans="1:2">
      <c r="A5805" s="14">
        <v>42829</v>
      </c>
      <c r="B5805">
        <v>1206.3140000000001</v>
      </c>
    </row>
    <row r="5806" spans="1:2">
      <c r="A5806" s="14">
        <v>42830</v>
      </c>
      <c r="B5806">
        <v>1208.7560000000001</v>
      </c>
    </row>
    <row r="5807" spans="1:2">
      <c r="A5807" s="14">
        <v>42831</v>
      </c>
      <c r="B5807">
        <v>1208.662</v>
      </c>
    </row>
    <row r="5808" spans="1:2">
      <c r="A5808" s="14">
        <v>42832</v>
      </c>
      <c r="B5808">
        <v>1209.597</v>
      </c>
    </row>
    <row r="5809" spans="1:2">
      <c r="A5809" s="14">
        <v>42835</v>
      </c>
      <c r="B5809">
        <v>1210.691</v>
      </c>
    </row>
    <row r="5810" spans="1:2">
      <c r="A5810" s="14">
        <v>42836</v>
      </c>
      <c r="B5810">
        <v>1210.2380000000001</v>
      </c>
    </row>
    <row r="5811" spans="1:2">
      <c r="A5811" s="14">
        <v>42837</v>
      </c>
      <c r="B5811">
        <v>1209.596</v>
      </c>
    </row>
    <row r="5812" spans="1:2">
      <c r="A5812" s="14">
        <v>42838</v>
      </c>
      <c r="B5812">
        <v>1209.3979999999999</v>
      </c>
    </row>
    <row r="5813" spans="1:2">
      <c r="A5813" s="14">
        <v>42842</v>
      </c>
      <c r="B5813">
        <v>1209.5840000000001</v>
      </c>
    </row>
    <row r="5814" spans="1:2">
      <c r="A5814" s="14">
        <v>42843</v>
      </c>
      <c r="B5814">
        <v>1209.097</v>
      </c>
    </row>
    <row r="5815" spans="1:2">
      <c r="A5815" s="14">
        <v>42844</v>
      </c>
      <c r="B5815">
        <v>1210.546</v>
      </c>
    </row>
    <row r="5816" spans="1:2">
      <c r="A5816" s="14">
        <v>42845</v>
      </c>
      <c r="B5816">
        <v>1210.8140000000001</v>
      </c>
    </row>
    <row r="5817" spans="1:2">
      <c r="A5817" s="14">
        <v>42846</v>
      </c>
      <c r="B5817">
        <v>1211.5989999999999</v>
      </c>
    </row>
    <row r="5818" spans="1:2">
      <c r="A5818" s="14">
        <v>42849</v>
      </c>
      <c r="B5818">
        <v>1214.693</v>
      </c>
    </row>
    <row r="5819" spans="1:2">
      <c r="A5819" s="14">
        <v>42850</v>
      </c>
      <c r="B5819">
        <v>1216.3979999999999</v>
      </c>
    </row>
    <row r="5820" spans="1:2">
      <c r="A5820" s="14">
        <v>42851</v>
      </c>
      <c r="B5820">
        <v>1217.883</v>
      </c>
    </row>
    <row r="5821" spans="1:2">
      <c r="A5821" s="14">
        <v>42852</v>
      </c>
      <c r="B5821">
        <v>1218.019</v>
      </c>
    </row>
    <row r="5822" spans="1:2">
      <c r="A5822" s="14">
        <v>42853</v>
      </c>
      <c r="B5822">
        <v>1219.367</v>
      </c>
    </row>
    <row r="5823" spans="1:2">
      <c r="A5823" s="14">
        <v>42855</v>
      </c>
      <c r="B5823">
        <v>1219.789</v>
      </c>
    </row>
    <row r="5824" spans="1:2">
      <c r="A5824" s="14">
        <v>42856</v>
      </c>
      <c r="B5824">
        <v>1219.9369999999999</v>
      </c>
    </row>
    <row r="5825" spans="1:2">
      <c r="A5825" s="14">
        <v>42857</v>
      </c>
      <c r="B5825">
        <v>1221.049</v>
      </c>
    </row>
    <row r="5826" spans="1:2">
      <c r="A5826" s="14">
        <v>42858</v>
      </c>
      <c r="B5826">
        <v>1221.1379999999999</v>
      </c>
    </row>
    <row r="5827" spans="1:2">
      <c r="A5827" s="14">
        <v>42859</v>
      </c>
      <c r="B5827">
        <v>1218.298</v>
      </c>
    </row>
    <row r="5828" spans="1:2">
      <c r="A5828" s="14">
        <v>42860</v>
      </c>
      <c r="B5828">
        <v>1217.614</v>
      </c>
    </row>
    <row r="5829" spans="1:2">
      <c r="A5829" s="14">
        <v>42863</v>
      </c>
      <c r="B5829">
        <v>1218.31</v>
      </c>
    </row>
    <row r="5830" spans="1:2">
      <c r="A5830" s="14">
        <v>42864</v>
      </c>
      <c r="B5830">
        <v>1219.54</v>
      </c>
    </row>
    <row r="5831" spans="1:2">
      <c r="A5831" s="14">
        <v>42865</v>
      </c>
      <c r="B5831">
        <v>1220.5129999999999</v>
      </c>
    </row>
    <row r="5832" spans="1:2">
      <c r="A5832" s="14">
        <v>42866</v>
      </c>
      <c r="B5832">
        <v>1221.4079999999999</v>
      </c>
    </row>
    <row r="5833" spans="1:2">
      <c r="A5833" s="14">
        <v>42867</v>
      </c>
      <c r="B5833">
        <v>1221.885</v>
      </c>
    </row>
    <row r="5834" spans="1:2">
      <c r="A5834" s="14">
        <v>42870</v>
      </c>
      <c r="B5834">
        <v>1223.951</v>
      </c>
    </row>
    <row r="5835" spans="1:2">
      <c r="A5835" s="14">
        <v>42871</v>
      </c>
      <c r="B5835">
        <v>1224.9390000000001</v>
      </c>
    </row>
    <row r="5836" spans="1:2">
      <c r="A5836" s="14">
        <v>42872</v>
      </c>
      <c r="B5836">
        <v>1223.5509999999999</v>
      </c>
    </row>
    <row r="5837" spans="1:2">
      <c r="A5837" s="14">
        <v>42873</v>
      </c>
      <c r="B5837">
        <v>1222.3510000000001</v>
      </c>
    </row>
    <row r="5838" spans="1:2">
      <c r="A5838" s="14">
        <v>42874</v>
      </c>
      <c r="B5838">
        <v>1225.2760000000001</v>
      </c>
    </row>
    <row r="5839" spans="1:2">
      <c r="A5839" s="14">
        <v>42877</v>
      </c>
      <c r="B5839">
        <v>1227.068</v>
      </c>
    </row>
    <row r="5840" spans="1:2">
      <c r="A5840" s="14">
        <v>42878</v>
      </c>
      <c r="B5840">
        <v>1228.22</v>
      </c>
    </row>
    <row r="5841" spans="1:2">
      <c r="A5841" s="14">
        <v>42879</v>
      </c>
      <c r="B5841">
        <v>1228.7829999999999</v>
      </c>
    </row>
    <row r="5842" spans="1:2">
      <c r="A5842" s="14">
        <v>42880</v>
      </c>
      <c r="B5842">
        <v>1229.5350000000001</v>
      </c>
    </row>
    <row r="5843" spans="1:2">
      <c r="A5843" s="14">
        <v>42881</v>
      </c>
      <c r="B5843">
        <v>1229.328</v>
      </c>
    </row>
    <row r="5844" spans="1:2">
      <c r="A5844" s="14">
        <v>42884</v>
      </c>
      <c r="B5844">
        <v>1229.9649999999999</v>
      </c>
    </row>
    <row r="5845" spans="1:2">
      <c r="A5845" s="14">
        <v>42885</v>
      </c>
      <c r="B5845">
        <v>1230.627</v>
      </c>
    </row>
    <row r="5846" spans="1:2">
      <c r="A5846" s="14">
        <v>42886</v>
      </c>
      <c r="B5846">
        <v>1230.684</v>
      </c>
    </row>
    <row r="5847" spans="1:2">
      <c r="A5847" s="14">
        <v>42887</v>
      </c>
      <c r="B5847">
        <v>1232.0820000000001</v>
      </c>
    </row>
    <row r="5848" spans="1:2">
      <c r="A5848" s="14">
        <v>42888</v>
      </c>
      <c r="B5848">
        <v>1233.327</v>
      </c>
    </row>
    <row r="5849" spans="1:2">
      <c r="A5849" s="14">
        <v>42891</v>
      </c>
      <c r="B5849">
        <v>1233.9000000000001</v>
      </c>
    </row>
    <row r="5850" spans="1:2">
      <c r="A5850" s="14">
        <v>42892</v>
      </c>
      <c r="B5850">
        <v>1233.7840000000001</v>
      </c>
    </row>
    <row r="5851" spans="1:2">
      <c r="A5851" s="14">
        <v>42893</v>
      </c>
      <c r="B5851">
        <v>1232.598</v>
      </c>
    </row>
    <row r="5852" spans="1:2">
      <c r="A5852" s="14">
        <v>42894</v>
      </c>
      <c r="B5852">
        <v>1231.3900000000001</v>
      </c>
    </row>
    <row r="5853" spans="1:2">
      <c r="A5853" s="14">
        <v>42895</v>
      </c>
      <c r="B5853">
        <v>1232.1849999999999</v>
      </c>
    </row>
    <row r="5854" spans="1:2">
      <c r="A5854" s="14">
        <v>42898</v>
      </c>
      <c r="B5854">
        <v>1233.1610000000001</v>
      </c>
    </row>
    <row r="5855" spans="1:2">
      <c r="A5855" s="14">
        <v>42899</v>
      </c>
      <c r="B5855">
        <v>1234.587</v>
      </c>
    </row>
    <row r="5856" spans="1:2">
      <c r="A5856" s="14">
        <v>42900</v>
      </c>
      <c r="B5856">
        <v>1235.066</v>
      </c>
    </row>
    <row r="5857" spans="1:2">
      <c r="A5857" s="14">
        <v>42901</v>
      </c>
      <c r="B5857">
        <v>1233.4469999999999</v>
      </c>
    </row>
    <row r="5858" spans="1:2">
      <c r="A5858" s="14">
        <v>42902</v>
      </c>
      <c r="B5858">
        <v>1232.5530000000001</v>
      </c>
    </row>
    <row r="5859" spans="1:2">
      <c r="A5859" s="14">
        <v>42905</v>
      </c>
      <c r="B5859">
        <v>1233.71</v>
      </c>
    </row>
    <row r="5860" spans="1:2">
      <c r="A5860" s="14">
        <v>42906</v>
      </c>
      <c r="B5860">
        <v>1230.953</v>
      </c>
    </row>
    <row r="5861" spans="1:2">
      <c r="A5861" s="14">
        <v>42907</v>
      </c>
      <c r="B5861">
        <v>1227.98</v>
      </c>
    </row>
    <row r="5862" spans="1:2">
      <c r="A5862" s="14">
        <v>42908</v>
      </c>
      <c r="B5862">
        <v>1227.47</v>
      </c>
    </row>
    <row r="5863" spans="1:2">
      <c r="A5863" s="14">
        <v>42909</v>
      </c>
      <c r="B5863">
        <v>1228.335</v>
      </c>
    </row>
    <row r="5864" spans="1:2">
      <c r="A5864" s="14">
        <v>42912</v>
      </c>
      <c r="B5864">
        <v>1230.2059999999999</v>
      </c>
    </row>
    <row r="5865" spans="1:2">
      <c r="A5865" s="14">
        <v>42913</v>
      </c>
      <c r="B5865">
        <v>1231.164</v>
      </c>
    </row>
    <row r="5866" spans="1:2">
      <c r="A5866" s="14">
        <v>42914</v>
      </c>
      <c r="B5866">
        <v>1231.4780000000001</v>
      </c>
    </row>
    <row r="5867" spans="1:2">
      <c r="A5867" s="14">
        <v>42915</v>
      </c>
      <c r="B5867">
        <v>1231.5740000000001</v>
      </c>
    </row>
    <row r="5868" spans="1:2">
      <c r="A5868" s="14">
        <v>42916</v>
      </c>
      <c r="B5868">
        <v>1231.9829999999999</v>
      </c>
    </row>
    <row r="5869" spans="1:2">
      <c r="A5869" s="14">
        <v>42919</v>
      </c>
      <c r="B5869">
        <v>1232.8150000000001</v>
      </c>
    </row>
    <row r="5870" spans="1:2">
      <c r="A5870" s="14">
        <v>42920</v>
      </c>
      <c r="B5870">
        <v>1233.029</v>
      </c>
    </row>
    <row r="5871" spans="1:2">
      <c r="A5871" s="14">
        <v>42921</v>
      </c>
      <c r="B5871">
        <v>1232.92</v>
      </c>
    </row>
    <row r="5872" spans="1:2">
      <c r="A5872" s="14">
        <v>42922</v>
      </c>
      <c r="B5872">
        <v>1231.0119999999999</v>
      </c>
    </row>
    <row r="5873" spans="1:2">
      <c r="A5873" s="14">
        <v>42923</v>
      </c>
      <c r="B5873">
        <v>1228.537</v>
      </c>
    </row>
    <row r="5874" spans="1:2">
      <c r="A5874" s="14">
        <v>42926</v>
      </c>
      <c r="B5874">
        <v>1229.3119999999999</v>
      </c>
    </row>
    <row r="5875" spans="1:2">
      <c r="A5875" s="14">
        <v>42927</v>
      </c>
      <c r="B5875">
        <v>1229.644</v>
      </c>
    </row>
    <row r="5876" spans="1:2">
      <c r="A5876" s="14">
        <v>42928</v>
      </c>
      <c r="B5876">
        <v>1232.876</v>
      </c>
    </row>
    <row r="5877" spans="1:2">
      <c r="A5877" s="14">
        <v>42929</v>
      </c>
      <c r="B5877">
        <v>1233.8130000000001</v>
      </c>
    </row>
    <row r="5878" spans="1:2">
      <c r="A5878" s="14">
        <v>42930</v>
      </c>
      <c r="B5878">
        <v>1236.018</v>
      </c>
    </row>
    <row r="5879" spans="1:2">
      <c r="A5879" s="14">
        <v>42933</v>
      </c>
      <c r="B5879">
        <v>1238.7180000000001</v>
      </c>
    </row>
    <row r="5880" spans="1:2">
      <c r="A5880" s="14">
        <v>42934</v>
      </c>
      <c r="B5880">
        <v>1240.1600000000001</v>
      </c>
    </row>
    <row r="5881" spans="1:2">
      <c r="A5881" s="14">
        <v>42935</v>
      </c>
      <c r="B5881">
        <v>1242.1179999999999</v>
      </c>
    </row>
    <row r="5882" spans="1:2">
      <c r="A5882" s="14">
        <v>42936</v>
      </c>
      <c r="B5882">
        <v>1243.6569999999999</v>
      </c>
    </row>
    <row r="5883" spans="1:2">
      <c r="A5883" s="14">
        <v>42937</v>
      </c>
      <c r="B5883">
        <v>1243.367</v>
      </c>
    </row>
    <row r="5884" spans="1:2">
      <c r="A5884" s="14">
        <v>42940</v>
      </c>
      <c r="B5884">
        <v>1243.8789999999999</v>
      </c>
    </row>
    <row r="5885" spans="1:2">
      <c r="A5885" s="14">
        <v>42941</v>
      </c>
      <c r="B5885">
        <v>1244.8779999999999</v>
      </c>
    </row>
    <row r="5886" spans="1:2">
      <c r="A5886" s="14">
        <v>42942</v>
      </c>
      <c r="B5886">
        <v>1246.152</v>
      </c>
    </row>
    <row r="5887" spans="1:2">
      <c r="A5887" s="14">
        <v>42943</v>
      </c>
      <c r="B5887">
        <v>1246.0619999999999</v>
      </c>
    </row>
    <row r="5888" spans="1:2">
      <c r="A5888" s="14">
        <v>42944</v>
      </c>
      <c r="B5888">
        <v>1246.242</v>
      </c>
    </row>
    <row r="5889" spans="1:2">
      <c r="A5889" s="14">
        <v>42947</v>
      </c>
      <c r="B5889">
        <v>1246.193</v>
      </c>
    </row>
    <row r="5890" spans="1:2">
      <c r="A5890" s="14">
        <v>42948</v>
      </c>
      <c r="B5890">
        <v>1247.442</v>
      </c>
    </row>
    <row r="5891" spans="1:2">
      <c r="A5891" s="14">
        <v>42949</v>
      </c>
      <c r="B5891">
        <v>1247.519</v>
      </c>
    </row>
    <row r="5892" spans="1:2">
      <c r="A5892" s="14">
        <v>42950</v>
      </c>
      <c r="B5892">
        <v>1246.9580000000001</v>
      </c>
    </row>
    <row r="5893" spans="1:2">
      <c r="A5893" s="14">
        <v>42951</v>
      </c>
      <c r="B5893">
        <v>1246.559</v>
      </c>
    </row>
    <row r="5894" spans="1:2">
      <c r="A5894" s="14">
        <v>42954</v>
      </c>
      <c r="B5894">
        <v>1246.7909999999999</v>
      </c>
    </row>
    <row r="5895" spans="1:2">
      <c r="A5895" s="14">
        <v>42955</v>
      </c>
      <c r="B5895">
        <v>1245.961</v>
      </c>
    </row>
    <row r="5896" spans="1:2">
      <c r="A5896" s="14">
        <v>42956</v>
      </c>
      <c r="B5896">
        <v>1241.463</v>
      </c>
    </row>
    <row r="5897" spans="1:2">
      <c r="A5897" s="14">
        <v>42957</v>
      </c>
      <c r="B5897">
        <v>1237.8720000000001</v>
      </c>
    </row>
    <row r="5898" spans="1:2">
      <c r="A5898" s="14">
        <v>42958</v>
      </c>
      <c r="B5898">
        <v>1236.759</v>
      </c>
    </row>
    <row r="5899" spans="1:2">
      <c r="A5899" s="14">
        <v>42961</v>
      </c>
      <c r="B5899">
        <v>1239.4110000000001</v>
      </c>
    </row>
    <row r="5900" spans="1:2">
      <c r="A5900" s="14">
        <v>42962</v>
      </c>
      <c r="B5900">
        <v>1239.0419999999999</v>
      </c>
    </row>
    <row r="5901" spans="1:2">
      <c r="A5901" s="14">
        <v>42963</v>
      </c>
      <c r="B5901">
        <v>1240.0550000000001</v>
      </c>
    </row>
    <row r="5902" spans="1:2">
      <c r="A5902" s="14">
        <v>42964</v>
      </c>
      <c r="B5902">
        <v>1238.886</v>
      </c>
    </row>
    <row r="5903" spans="1:2">
      <c r="A5903" s="14">
        <v>42965</v>
      </c>
      <c r="B5903">
        <v>1237.2080000000001</v>
      </c>
    </row>
    <row r="5904" spans="1:2">
      <c r="A5904" s="14">
        <v>42968</v>
      </c>
      <c r="B5904">
        <v>1237.6690000000001</v>
      </c>
    </row>
    <row r="5905" spans="1:2">
      <c r="A5905" s="14">
        <v>42969</v>
      </c>
      <c r="B5905">
        <v>1238.569</v>
      </c>
    </row>
    <row r="5906" spans="1:2">
      <c r="A5906" s="14">
        <v>42970</v>
      </c>
      <c r="B5906">
        <v>1239.0340000000001</v>
      </c>
    </row>
    <row r="5907" spans="1:2">
      <c r="A5907" s="14">
        <v>42971</v>
      </c>
      <c r="B5907">
        <v>1240.299</v>
      </c>
    </row>
    <row r="5908" spans="1:2">
      <c r="A5908" s="14">
        <v>42972</v>
      </c>
      <c r="B5908">
        <v>1241.47</v>
      </c>
    </row>
    <row r="5909" spans="1:2">
      <c r="A5909" s="14">
        <v>42975</v>
      </c>
      <c r="B5909">
        <v>1242.7529999999999</v>
      </c>
    </row>
    <row r="5910" spans="1:2">
      <c r="A5910" s="14">
        <v>42976</v>
      </c>
      <c r="B5910">
        <v>1242.5119999999999</v>
      </c>
    </row>
    <row r="5911" spans="1:2">
      <c r="A5911" s="14">
        <v>42977</v>
      </c>
      <c r="B5911">
        <v>1243.617</v>
      </c>
    </row>
    <row r="5912" spans="1:2">
      <c r="A5912" s="14">
        <v>42978</v>
      </c>
      <c r="B5912">
        <v>1245.8699999999999</v>
      </c>
    </row>
    <row r="5913" spans="1:2">
      <c r="A5913" s="14">
        <v>42979</v>
      </c>
      <c r="B5913">
        <v>1246.5</v>
      </c>
    </row>
    <row r="5914" spans="1:2">
      <c r="A5914" s="14">
        <v>42982</v>
      </c>
      <c r="B5914">
        <v>1247.1469999999999</v>
      </c>
    </row>
    <row r="5915" spans="1:2">
      <c r="A5915" s="14">
        <v>42983</v>
      </c>
      <c r="B5915">
        <v>1247.1849999999999</v>
      </c>
    </row>
    <row r="5916" spans="1:2">
      <c r="A5916" s="14">
        <v>42984</v>
      </c>
      <c r="B5916">
        <v>1248.5650000000001</v>
      </c>
    </row>
    <row r="5917" spans="1:2">
      <c r="A5917" s="14">
        <v>42985</v>
      </c>
      <c r="B5917">
        <v>1248.8009999999999</v>
      </c>
    </row>
    <row r="5918" spans="1:2">
      <c r="A5918" s="14">
        <v>42986</v>
      </c>
      <c r="B5918">
        <v>1247.8979999999999</v>
      </c>
    </row>
    <row r="5919" spans="1:2">
      <c r="A5919" s="14">
        <v>42989</v>
      </c>
      <c r="B5919">
        <v>1249.0309999999999</v>
      </c>
    </row>
    <row r="5920" spans="1:2">
      <c r="A5920" s="14">
        <v>42990</v>
      </c>
      <c r="B5920">
        <v>1249.4849999999999</v>
      </c>
    </row>
    <row r="5921" spans="1:2">
      <c r="A5921" s="14">
        <v>42991</v>
      </c>
      <c r="B5921">
        <v>1249.655</v>
      </c>
    </row>
    <row r="5922" spans="1:2">
      <c r="A5922" s="14">
        <v>42992</v>
      </c>
      <c r="B5922">
        <v>1250.5329999999999</v>
      </c>
    </row>
    <row r="5923" spans="1:2">
      <c r="A5923" s="14">
        <v>42993</v>
      </c>
      <c r="B5923">
        <v>1250.5830000000001</v>
      </c>
    </row>
    <row r="5924" spans="1:2">
      <c r="A5924" s="14">
        <v>42996</v>
      </c>
      <c r="B5924">
        <v>1251.9829999999999</v>
      </c>
    </row>
    <row r="5925" spans="1:2">
      <c r="A5925" s="14">
        <v>42997</v>
      </c>
      <c r="B5925">
        <v>1252.6569999999999</v>
      </c>
    </row>
    <row r="5926" spans="1:2">
      <c r="A5926" s="14">
        <v>42998</v>
      </c>
      <c r="B5926">
        <v>1253.5920000000001</v>
      </c>
    </row>
    <row r="5927" spans="1:2">
      <c r="A5927" s="14">
        <v>42999</v>
      </c>
      <c r="B5927">
        <v>1253.154</v>
      </c>
    </row>
    <row r="5928" spans="1:2">
      <c r="A5928" s="14">
        <v>43000</v>
      </c>
      <c r="B5928">
        <v>1253.3389999999999</v>
      </c>
    </row>
    <row r="5929" spans="1:2">
      <c r="A5929" s="14">
        <v>43003</v>
      </c>
      <c r="B5929">
        <v>1254.4860000000001</v>
      </c>
    </row>
    <row r="5930" spans="1:2">
      <c r="A5930" s="14">
        <v>43004</v>
      </c>
      <c r="B5930">
        <v>1255.518</v>
      </c>
    </row>
    <row r="5931" spans="1:2">
      <c r="A5931" s="14">
        <v>43005</v>
      </c>
      <c r="B5931">
        <v>1255.0909999999999</v>
      </c>
    </row>
    <row r="5932" spans="1:2">
      <c r="A5932" s="14">
        <v>43006</v>
      </c>
      <c r="B5932">
        <v>1255.982</v>
      </c>
    </row>
    <row r="5933" spans="1:2">
      <c r="A5933" s="14">
        <v>43007</v>
      </c>
      <c r="B5933">
        <v>1256.847</v>
      </c>
    </row>
    <row r="5934" spans="1:2">
      <c r="A5934" s="14">
        <v>43008</v>
      </c>
      <c r="B5934">
        <v>1257.0630000000001</v>
      </c>
    </row>
    <row r="5935" spans="1:2">
      <c r="A5935" s="14">
        <v>43010</v>
      </c>
      <c r="B5935">
        <v>1257.422</v>
      </c>
    </row>
    <row r="5936" spans="1:2">
      <c r="A5936" s="14">
        <v>43011</v>
      </c>
      <c r="B5936">
        <v>1257.8040000000001</v>
      </c>
    </row>
    <row r="5937" spans="1:2">
      <c r="A5937" s="14">
        <v>43012</v>
      </c>
      <c r="B5937">
        <v>1258.2090000000001</v>
      </c>
    </row>
    <row r="5938" spans="1:2">
      <c r="A5938" s="14">
        <v>43013</v>
      </c>
      <c r="B5938">
        <v>1259.0640000000001</v>
      </c>
    </row>
    <row r="5939" spans="1:2">
      <c r="A5939" s="14">
        <v>43014</v>
      </c>
      <c r="B5939">
        <v>1258.8019999999999</v>
      </c>
    </row>
    <row r="5940" spans="1:2">
      <c r="A5940" s="14">
        <v>43017</v>
      </c>
      <c r="B5940">
        <v>1259.451</v>
      </c>
    </row>
    <row r="5941" spans="1:2">
      <c r="A5941" s="14">
        <v>43018</v>
      </c>
      <c r="B5941">
        <v>1259.7860000000001</v>
      </c>
    </row>
    <row r="5942" spans="1:2">
      <c r="A5942" s="14">
        <v>43019</v>
      </c>
      <c r="B5942">
        <v>1260.0239999999999</v>
      </c>
    </row>
    <row r="5943" spans="1:2">
      <c r="A5943" s="14">
        <v>43020</v>
      </c>
      <c r="B5943">
        <v>1259.173</v>
      </c>
    </row>
    <row r="5944" spans="1:2">
      <c r="A5944" s="14">
        <v>43021</v>
      </c>
      <c r="B5944">
        <v>1259.046</v>
      </c>
    </row>
    <row r="5945" spans="1:2">
      <c r="A5945" s="14">
        <v>43024</v>
      </c>
      <c r="B5945">
        <v>1259.9970000000001</v>
      </c>
    </row>
    <row r="5946" spans="1:2">
      <c r="A5946" s="14">
        <v>43025</v>
      </c>
      <c r="B5946">
        <v>1261.0820000000001</v>
      </c>
    </row>
    <row r="5947" spans="1:2">
      <c r="A5947" s="14">
        <v>43026</v>
      </c>
      <c r="B5947">
        <v>1262.04</v>
      </c>
    </row>
    <row r="5948" spans="1:2">
      <c r="A5948" s="14">
        <v>43027</v>
      </c>
      <c r="B5948">
        <v>1262.1179999999999</v>
      </c>
    </row>
    <row r="5949" spans="1:2">
      <c r="A5949" s="14">
        <v>43028</v>
      </c>
      <c r="B5949">
        <v>1262.5920000000001</v>
      </c>
    </row>
    <row r="5950" spans="1:2">
      <c r="A5950" s="14">
        <v>43031</v>
      </c>
      <c r="B5950">
        <v>1263.9480000000001</v>
      </c>
    </row>
    <row r="5951" spans="1:2">
      <c r="A5951" s="14">
        <v>43032</v>
      </c>
      <c r="B5951">
        <v>1263.9880000000001</v>
      </c>
    </row>
    <row r="5952" spans="1:2">
      <c r="A5952" s="14">
        <v>43033</v>
      </c>
      <c r="B5952">
        <v>1261.68</v>
      </c>
    </row>
    <row r="5953" spans="1:2">
      <c r="A5953" s="14">
        <v>43034</v>
      </c>
      <c r="B5953">
        <v>1261.5709999999999</v>
      </c>
    </row>
    <row r="5954" spans="1:2">
      <c r="A5954" s="14">
        <v>43035</v>
      </c>
      <c r="B5954">
        <v>1260.923</v>
      </c>
    </row>
    <row r="5955" spans="1:2">
      <c r="A5955" s="14">
        <v>43038</v>
      </c>
      <c r="B5955">
        <v>1261.4929999999999</v>
      </c>
    </row>
    <row r="5956" spans="1:2">
      <c r="A5956" s="14">
        <v>43039</v>
      </c>
      <c r="B5956">
        <v>1261.914</v>
      </c>
    </row>
    <row r="5957" spans="1:2">
      <c r="A5957" s="14">
        <v>43040</v>
      </c>
      <c r="B5957">
        <v>1262.5920000000001</v>
      </c>
    </row>
    <row r="5958" spans="1:2">
      <c r="A5958" s="14">
        <v>43041</v>
      </c>
      <c r="B5958">
        <v>1261.9100000000001</v>
      </c>
    </row>
    <row r="5959" spans="1:2">
      <c r="A5959" s="14">
        <v>43042</v>
      </c>
      <c r="B5959">
        <v>1261.7080000000001</v>
      </c>
    </row>
    <row r="5960" spans="1:2">
      <c r="A5960" s="14">
        <v>43045</v>
      </c>
      <c r="B5960">
        <v>1261.674</v>
      </c>
    </row>
    <row r="5961" spans="1:2">
      <c r="A5961" s="14">
        <v>43046</v>
      </c>
      <c r="B5961">
        <v>1260.683</v>
      </c>
    </row>
    <row r="5962" spans="1:2">
      <c r="A5962" s="14">
        <v>43047</v>
      </c>
      <c r="B5962">
        <v>1256.4259999999999</v>
      </c>
    </row>
    <row r="5963" spans="1:2">
      <c r="A5963" s="14">
        <v>43048</v>
      </c>
      <c r="B5963">
        <v>1251.704</v>
      </c>
    </row>
    <row r="5964" spans="1:2">
      <c r="A5964" s="14">
        <v>43049</v>
      </c>
      <c r="B5964">
        <v>1251.6410000000001</v>
      </c>
    </row>
    <row r="5965" spans="1:2">
      <c r="A5965" s="14">
        <v>43052</v>
      </c>
      <c r="B5965">
        <v>1251.336</v>
      </c>
    </row>
    <row r="5966" spans="1:2">
      <c r="A5966" s="14">
        <v>43053</v>
      </c>
      <c r="B5966">
        <v>1248.3330000000001</v>
      </c>
    </row>
    <row r="5967" spans="1:2">
      <c r="A5967" s="14">
        <v>43054</v>
      </c>
      <c r="B5967">
        <v>1244.4369999999999</v>
      </c>
    </row>
    <row r="5968" spans="1:2">
      <c r="A5968" s="14">
        <v>43055</v>
      </c>
      <c r="B5968">
        <v>1251.4960000000001</v>
      </c>
    </row>
    <row r="5969" spans="1:2">
      <c r="A5969" s="14">
        <v>43056</v>
      </c>
      <c r="B5969">
        <v>1252.17</v>
      </c>
    </row>
    <row r="5970" spans="1:2">
      <c r="A5970" s="14">
        <v>43059</v>
      </c>
      <c r="B5970">
        <v>1253.5550000000001</v>
      </c>
    </row>
    <row r="5971" spans="1:2">
      <c r="A5971" s="14">
        <v>43060</v>
      </c>
      <c r="B5971">
        <v>1255.2639999999999</v>
      </c>
    </row>
    <row r="5972" spans="1:2">
      <c r="A5972" s="14">
        <v>43061</v>
      </c>
      <c r="B5972">
        <v>1256.425</v>
      </c>
    </row>
    <row r="5973" spans="1:2">
      <c r="A5973" s="14">
        <v>43062</v>
      </c>
      <c r="B5973">
        <v>1256.6420000000001</v>
      </c>
    </row>
    <row r="5974" spans="1:2">
      <c r="A5974" s="14">
        <v>43063</v>
      </c>
      <c r="B5974">
        <v>1256.9829999999999</v>
      </c>
    </row>
    <row r="5975" spans="1:2">
      <c r="A5975" s="14">
        <v>43066</v>
      </c>
      <c r="B5975">
        <v>1258.153</v>
      </c>
    </row>
    <row r="5976" spans="1:2">
      <c r="A5976" s="14">
        <v>43067</v>
      </c>
      <c r="B5976">
        <v>1257.366</v>
      </c>
    </row>
    <row r="5977" spans="1:2">
      <c r="A5977" s="14">
        <v>43068</v>
      </c>
      <c r="B5977">
        <v>1258.018</v>
      </c>
    </row>
    <row r="5978" spans="1:2">
      <c r="A5978" s="14">
        <v>43069</v>
      </c>
      <c r="B5978">
        <v>1258.528</v>
      </c>
    </row>
    <row r="5979" spans="1:2">
      <c r="A5979" s="14">
        <v>43070</v>
      </c>
      <c r="B5979">
        <v>1258.6849999999999</v>
      </c>
    </row>
    <row r="5980" spans="1:2">
      <c r="A5980" s="14">
        <v>43073</v>
      </c>
      <c r="B5980">
        <v>1260.248</v>
      </c>
    </row>
    <row r="5981" spans="1:2">
      <c r="A5981" s="14">
        <v>43074</v>
      </c>
      <c r="B5981">
        <v>1260.432</v>
      </c>
    </row>
    <row r="5982" spans="1:2">
      <c r="A5982" s="14">
        <v>43075</v>
      </c>
      <c r="B5982">
        <v>1259.202</v>
      </c>
    </row>
    <row r="5983" spans="1:2">
      <c r="A5983" s="14">
        <v>43076</v>
      </c>
      <c r="B5983">
        <v>1258.635</v>
      </c>
    </row>
    <row r="5984" spans="1:2">
      <c r="A5984" s="14">
        <v>43077</v>
      </c>
      <c r="B5984">
        <v>1259.0920000000001</v>
      </c>
    </row>
    <row r="5985" spans="1:2">
      <c r="A5985" s="14">
        <v>43080</v>
      </c>
      <c r="B5985">
        <v>1259.905</v>
      </c>
    </row>
    <row r="5986" spans="1:2">
      <c r="A5986" s="14">
        <v>43081</v>
      </c>
      <c r="B5986">
        <v>1260.924</v>
      </c>
    </row>
    <row r="5987" spans="1:2">
      <c r="A5987" s="14">
        <v>43082</v>
      </c>
      <c r="B5987">
        <v>1260.53</v>
      </c>
    </row>
    <row r="5988" spans="1:2">
      <c r="A5988" s="14">
        <v>43083</v>
      </c>
      <c r="B5988">
        <v>1259.7719999999999</v>
      </c>
    </row>
    <row r="5989" spans="1:2">
      <c r="A5989" s="14">
        <v>43084</v>
      </c>
      <c r="B5989">
        <v>1259.3399999999999</v>
      </c>
    </row>
    <row r="5990" spans="1:2">
      <c r="A5990" s="14">
        <v>43087</v>
      </c>
      <c r="B5990">
        <v>1259.586</v>
      </c>
    </row>
    <row r="5991" spans="1:2">
      <c r="A5991" s="14">
        <v>43088</v>
      </c>
      <c r="B5991">
        <v>1259.421</v>
      </c>
    </row>
    <row r="5992" spans="1:2">
      <c r="A5992" s="14">
        <v>43089</v>
      </c>
      <c r="B5992">
        <v>1259.123</v>
      </c>
    </row>
    <row r="5993" spans="1:2">
      <c r="A5993" s="14">
        <v>43090</v>
      </c>
      <c r="B5993">
        <v>1259.655</v>
      </c>
    </row>
    <row r="5994" spans="1:2">
      <c r="A5994" s="14">
        <v>43091</v>
      </c>
      <c r="B5994">
        <v>1259.71</v>
      </c>
    </row>
    <row r="5995" spans="1:2">
      <c r="A5995" s="14">
        <v>43095</v>
      </c>
      <c r="B5995">
        <v>1260.2429999999999</v>
      </c>
    </row>
    <row r="5996" spans="1:2">
      <c r="A5996" s="14">
        <v>43096</v>
      </c>
      <c r="B5996">
        <v>1261.1220000000001</v>
      </c>
    </row>
    <row r="5997" spans="1:2">
      <c r="A5997" s="14">
        <v>43097</v>
      </c>
      <c r="B5997">
        <v>1262.011</v>
      </c>
    </row>
    <row r="5998" spans="1:2">
      <c r="A5998" s="14">
        <v>43098</v>
      </c>
      <c r="B5998">
        <v>1262.0160000000001</v>
      </c>
    </row>
    <row r="5999" spans="1:2">
      <c r="A5999" s="14">
        <v>43100</v>
      </c>
      <c r="B5999">
        <v>1262.1959999999999</v>
      </c>
    </row>
    <row r="6000" spans="1:2">
      <c r="A6000" s="14">
        <v>43101</v>
      </c>
      <c r="B6000">
        <v>1262.1959999999999</v>
      </c>
    </row>
    <row r="6001" spans="1:2">
      <c r="A6001" s="14">
        <v>43102</v>
      </c>
      <c r="B6001">
        <v>1263.8800000000001</v>
      </c>
    </row>
    <row r="6002" spans="1:2">
      <c r="A6002" s="14">
        <v>43103</v>
      </c>
      <c r="B6002">
        <v>1267.47</v>
      </c>
    </row>
    <row r="6003" spans="1:2">
      <c r="A6003" s="14">
        <v>43104</v>
      </c>
      <c r="B6003">
        <v>1270.9870000000001</v>
      </c>
    </row>
    <row r="6004" spans="1:2">
      <c r="A6004" s="14">
        <v>43105</v>
      </c>
      <c r="B6004">
        <v>1272.3420000000001</v>
      </c>
    </row>
    <row r="6005" spans="1:2">
      <c r="A6005" s="14">
        <v>43108</v>
      </c>
      <c r="B6005">
        <v>1273.07</v>
      </c>
    </row>
    <row r="6006" spans="1:2">
      <c r="A6006" s="14">
        <v>43109</v>
      </c>
      <c r="B6006">
        <v>1272.931</v>
      </c>
    </row>
    <row r="6007" spans="1:2">
      <c r="A6007" s="14">
        <v>43110</v>
      </c>
      <c r="B6007">
        <v>1269.7929999999999</v>
      </c>
    </row>
    <row r="6008" spans="1:2">
      <c r="A6008" s="14">
        <v>43111</v>
      </c>
      <c r="B6008">
        <v>1271.2339999999999</v>
      </c>
    </row>
    <row r="6009" spans="1:2">
      <c r="A6009" s="14">
        <v>43112</v>
      </c>
      <c r="B6009">
        <v>1271.481</v>
      </c>
    </row>
    <row r="6010" spans="1:2">
      <c r="A6010" s="14">
        <v>43115</v>
      </c>
      <c r="B6010">
        <v>1272.133</v>
      </c>
    </row>
    <row r="6011" spans="1:2">
      <c r="A6011" s="14">
        <v>43116</v>
      </c>
      <c r="B6011">
        <v>1272.771</v>
      </c>
    </row>
    <row r="6012" spans="1:2">
      <c r="A6012" s="14">
        <v>43117</v>
      </c>
      <c r="B6012">
        <v>1272.078</v>
      </c>
    </row>
    <row r="6013" spans="1:2">
      <c r="A6013" s="14">
        <v>43118</v>
      </c>
      <c r="B6013">
        <v>1270.7090000000001</v>
      </c>
    </row>
    <row r="6014" spans="1:2">
      <c r="A6014" s="14">
        <v>43119</v>
      </c>
      <c r="B6014">
        <v>1269.952</v>
      </c>
    </row>
    <row r="6015" spans="1:2">
      <c r="A6015" s="14">
        <v>43122</v>
      </c>
      <c r="B6015">
        <v>1270.7529999999999</v>
      </c>
    </row>
    <row r="6016" spans="1:2">
      <c r="A6016" s="14">
        <v>43123</v>
      </c>
      <c r="B6016">
        <v>1272.807</v>
      </c>
    </row>
    <row r="6017" spans="1:2">
      <c r="A6017" s="14">
        <v>43124</v>
      </c>
      <c r="B6017">
        <v>1273.3620000000001</v>
      </c>
    </row>
    <row r="6018" spans="1:2">
      <c r="A6018" s="14">
        <v>43125</v>
      </c>
      <c r="B6018">
        <v>1273.635</v>
      </c>
    </row>
    <row r="6019" spans="1:2">
      <c r="A6019" s="14">
        <v>43126</v>
      </c>
      <c r="B6019">
        <v>1274.0150000000001</v>
      </c>
    </row>
    <row r="6020" spans="1:2">
      <c r="A6020" s="14">
        <v>43129</v>
      </c>
      <c r="B6020">
        <v>1272.4780000000001</v>
      </c>
    </row>
    <row r="6021" spans="1:2">
      <c r="A6021" s="14">
        <v>43130</v>
      </c>
      <c r="B6021">
        <v>1268.7339999999999</v>
      </c>
    </row>
    <row r="6022" spans="1:2">
      <c r="A6022" s="14">
        <v>43131</v>
      </c>
      <c r="B6022">
        <v>1270.289</v>
      </c>
    </row>
    <row r="6023" spans="1:2">
      <c r="A6023" s="14">
        <v>43132</v>
      </c>
      <c r="B6023">
        <v>1268.838</v>
      </c>
    </row>
    <row r="6024" spans="1:2">
      <c r="A6024" s="14">
        <v>43133</v>
      </c>
      <c r="B6024">
        <v>1264.4739999999999</v>
      </c>
    </row>
    <row r="6025" spans="1:2">
      <c r="A6025" s="14">
        <v>43136</v>
      </c>
      <c r="B6025">
        <v>1261.663</v>
      </c>
    </row>
    <row r="6026" spans="1:2">
      <c r="A6026" s="14">
        <v>43137</v>
      </c>
      <c r="B6026">
        <v>1257.1659999999999</v>
      </c>
    </row>
    <row r="6027" spans="1:2">
      <c r="A6027" s="14">
        <v>43138</v>
      </c>
      <c r="B6027">
        <v>1261.2349999999999</v>
      </c>
    </row>
    <row r="6028" spans="1:2">
      <c r="A6028" s="14">
        <v>43139</v>
      </c>
      <c r="B6028">
        <v>1254.876</v>
      </c>
    </row>
    <row r="6029" spans="1:2">
      <c r="A6029" s="14">
        <v>43140</v>
      </c>
      <c r="B6029">
        <v>1246.4469999999999</v>
      </c>
    </row>
    <row r="6030" spans="1:2">
      <c r="A6030" s="14">
        <v>43143</v>
      </c>
      <c r="B6030">
        <v>1250.54</v>
      </c>
    </row>
    <row r="6031" spans="1:2">
      <c r="A6031" s="14">
        <v>43144</v>
      </c>
      <c r="B6031">
        <v>1247.1659999999999</v>
      </c>
    </row>
    <row r="6032" spans="1:2">
      <c r="A6032" s="14">
        <v>43145</v>
      </c>
      <c r="B6032">
        <v>1246.97</v>
      </c>
    </row>
    <row r="6033" spans="1:2">
      <c r="A6033" s="14">
        <v>43146</v>
      </c>
      <c r="B6033">
        <v>1253.0360000000001</v>
      </c>
    </row>
    <row r="6034" spans="1:2">
      <c r="A6034" s="14">
        <v>43147</v>
      </c>
      <c r="B6034">
        <v>1256.9090000000001</v>
      </c>
    </row>
    <row r="6035" spans="1:2">
      <c r="A6035" s="14">
        <v>43150</v>
      </c>
      <c r="B6035">
        <v>1257.5640000000001</v>
      </c>
    </row>
    <row r="6036" spans="1:2">
      <c r="A6036" s="14">
        <v>43151</v>
      </c>
      <c r="B6036">
        <v>1258.0530000000001</v>
      </c>
    </row>
    <row r="6037" spans="1:2">
      <c r="A6037" s="14">
        <v>43152</v>
      </c>
      <c r="B6037">
        <v>1257.6849999999999</v>
      </c>
    </row>
    <row r="6038" spans="1:2">
      <c r="A6038" s="14">
        <v>43153</v>
      </c>
      <c r="B6038">
        <v>1255.3820000000001</v>
      </c>
    </row>
    <row r="6039" spans="1:2">
      <c r="A6039" s="14">
        <v>43154</v>
      </c>
      <c r="B6039">
        <v>1254.864</v>
      </c>
    </row>
    <row r="6040" spans="1:2">
      <c r="A6040" s="14">
        <v>43157</v>
      </c>
      <c r="B6040">
        <v>1259.2170000000001</v>
      </c>
    </row>
    <row r="6041" spans="1:2">
      <c r="A6041" s="14">
        <v>43158</v>
      </c>
      <c r="B6041">
        <v>1258.76</v>
      </c>
    </row>
    <row r="6042" spans="1:2">
      <c r="A6042" s="14">
        <v>43159</v>
      </c>
      <c r="B6042">
        <v>1258.4459999999999</v>
      </c>
    </row>
    <row r="6043" spans="1:2">
      <c r="A6043" s="14">
        <v>43160</v>
      </c>
      <c r="B6043">
        <v>1255.923</v>
      </c>
    </row>
    <row r="6044" spans="1:2">
      <c r="A6044" s="14">
        <v>43161</v>
      </c>
      <c r="B6044">
        <v>1251.722</v>
      </c>
    </row>
    <row r="6045" spans="1:2">
      <c r="A6045" s="14">
        <v>43164</v>
      </c>
      <c r="B6045">
        <v>1254.029</v>
      </c>
    </row>
    <row r="6046" spans="1:2">
      <c r="A6046" s="14">
        <v>43165</v>
      </c>
      <c r="B6046">
        <v>1256.8150000000001</v>
      </c>
    </row>
    <row r="6047" spans="1:2">
      <c r="A6047" s="14">
        <v>43166</v>
      </c>
      <c r="B6047">
        <v>1255.19</v>
      </c>
    </row>
    <row r="6048" spans="1:2">
      <c r="A6048" s="14">
        <v>43167</v>
      </c>
      <c r="B6048">
        <v>1255.6089999999999</v>
      </c>
    </row>
    <row r="6049" spans="1:2">
      <c r="A6049" s="14">
        <v>43168</v>
      </c>
      <c r="B6049">
        <v>1256.5440000000001</v>
      </c>
    </row>
    <row r="6050" spans="1:2">
      <c r="A6050" s="14">
        <v>43171</v>
      </c>
      <c r="B6050">
        <v>1256.9380000000001</v>
      </c>
    </row>
    <row r="6051" spans="1:2">
      <c r="A6051" s="14">
        <v>43172</v>
      </c>
      <c r="B6051">
        <v>1256.1300000000001</v>
      </c>
    </row>
    <row r="6052" spans="1:2">
      <c r="A6052" s="14">
        <v>43173</v>
      </c>
      <c r="B6052">
        <v>1254.876</v>
      </c>
    </row>
    <row r="6053" spans="1:2">
      <c r="A6053" s="14">
        <v>43174</v>
      </c>
      <c r="B6053">
        <v>1253.7159999999999</v>
      </c>
    </row>
    <row r="6054" spans="1:2">
      <c r="A6054" s="14">
        <v>43175</v>
      </c>
      <c r="B6054">
        <v>1254.029</v>
      </c>
    </row>
    <row r="6055" spans="1:2">
      <c r="A6055" s="14">
        <v>43178</v>
      </c>
      <c r="B6055">
        <v>1252.2950000000001</v>
      </c>
    </row>
    <row r="6056" spans="1:2">
      <c r="A6056" s="14">
        <v>43179</v>
      </c>
      <c r="B6056">
        <v>1251.8910000000001</v>
      </c>
    </row>
    <row r="6057" spans="1:2">
      <c r="A6057" s="14">
        <v>43180</v>
      </c>
      <c r="B6057">
        <v>1252.3679999999999</v>
      </c>
    </row>
    <row r="6058" spans="1:2">
      <c r="A6058" s="14">
        <v>43181</v>
      </c>
      <c r="B6058">
        <v>1250.6869999999999</v>
      </c>
    </row>
    <row r="6059" spans="1:2">
      <c r="A6059" s="14">
        <v>43182</v>
      </c>
      <c r="B6059">
        <v>1249.377</v>
      </c>
    </row>
    <row r="6060" spans="1:2">
      <c r="A6060" s="14">
        <v>43185</v>
      </c>
      <c r="B6060">
        <v>1249.586</v>
      </c>
    </row>
    <row r="6061" spans="1:2">
      <c r="A6061" s="14">
        <v>43186</v>
      </c>
      <c r="B6061">
        <v>1250.9449999999999</v>
      </c>
    </row>
    <row r="6062" spans="1:2">
      <c r="A6062" s="14">
        <v>43187</v>
      </c>
      <c r="B6062">
        <v>1249.8330000000001</v>
      </c>
    </row>
    <row r="6063" spans="1:2">
      <c r="A6063" s="14">
        <v>43188</v>
      </c>
      <c r="B6063">
        <v>1250.4459999999999</v>
      </c>
    </row>
    <row r="6064" spans="1:2">
      <c r="A6064" s="14">
        <v>43190</v>
      </c>
      <c r="B6064">
        <v>1250.6769999999999</v>
      </c>
    </row>
    <row r="6065" spans="1:2">
      <c r="A6065" s="14">
        <v>43192</v>
      </c>
      <c r="B6065">
        <v>1249.403</v>
      </c>
    </row>
    <row r="6066" spans="1:2">
      <c r="A6066" s="14">
        <v>43193</v>
      </c>
      <c r="B6066">
        <v>1249.7929999999999</v>
      </c>
    </row>
    <row r="6067" spans="1:2">
      <c r="A6067" s="14">
        <v>43194</v>
      </c>
      <c r="B6067">
        <v>1249.921</v>
      </c>
    </row>
    <row r="6068" spans="1:2">
      <c r="A6068" s="14">
        <v>43195</v>
      </c>
      <c r="B6068">
        <v>1254.3499999999999</v>
      </c>
    </row>
    <row r="6069" spans="1:2">
      <c r="A6069" s="14">
        <v>43196</v>
      </c>
      <c r="B6069">
        <v>1254.6010000000001</v>
      </c>
    </row>
    <row r="6070" spans="1:2">
      <c r="A6070" s="14">
        <v>43199</v>
      </c>
      <c r="B6070">
        <v>1256.0419999999999</v>
      </c>
    </row>
    <row r="6071" spans="1:2">
      <c r="A6071" s="14">
        <v>43200</v>
      </c>
      <c r="B6071">
        <v>1259.653</v>
      </c>
    </row>
    <row r="6072" spans="1:2">
      <c r="A6072" s="14">
        <v>43201</v>
      </c>
      <c r="B6072">
        <v>1260.627</v>
      </c>
    </row>
    <row r="6073" spans="1:2">
      <c r="A6073" s="14">
        <v>43202</v>
      </c>
      <c r="B6073">
        <v>1262.653</v>
      </c>
    </row>
    <row r="6074" spans="1:2">
      <c r="A6074" s="14">
        <v>43203</v>
      </c>
      <c r="B6074">
        <v>1264.9849999999999</v>
      </c>
    </row>
    <row r="6075" spans="1:2">
      <c r="A6075" s="14">
        <v>43206</v>
      </c>
      <c r="B6075">
        <v>1266.819</v>
      </c>
    </row>
    <row r="6076" spans="1:2">
      <c r="A6076" s="14">
        <v>43207</v>
      </c>
      <c r="B6076">
        <v>1269.029</v>
      </c>
    </row>
    <row r="6077" spans="1:2">
      <c r="A6077" s="14">
        <v>43208</v>
      </c>
      <c r="B6077">
        <v>1269.5409999999999</v>
      </c>
    </row>
    <row r="6078" spans="1:2">
      <c r="A6078" s="14">
        <v>43209</v>
      </c>
      <c r="B6078">
        <v>1264.7639999999999</v>
      </c>
    </row>
    <row r="6079" spans="1:2">
      <c r="A6079" s="14">
        <v>43210</v>
      </c>
      <c r="B6079">
        <v>1263.4939999999999</v>
      </c>
    </row>
    <row r="6080" spans="1:2">
      <c r="A6080" s="14">
        <v>43213</v>
      </c>
      <c r="B6080">
        <v>1261.3720000000001</v>
      </c>
    </row>
    <row r="6081" spans="1:2">
      <c r="A6081" s="14">
        <v>43214</v>
      </c>
      <c r="B6081">
        <v>1258.902</v>
      </c>
    </row>
    <row r="6082" spans="1:2">
      <c r="A6082" s="14">
        <v>43215</v>
      </c>
      <c r="B6082">
        <v>1255.106</v>
      </c>
    </row>
    <row r="6083" spans="1:2">
      <c r="A6083" s="14">
        <v>43216</v>
      </c>
      <c r="B6083">
        <v>1258.0239999999999</v>
      </c>
    </row>
    <row r="6084" spans="1:2">
      <c r="A6084" s="14">
        <v>43217</v>
      </c>
      <c r="B6084">
        <v>1258.761</v>
      </c>
    </row>
    <row r="6085" spans="1:2">
      <c r="A6085" s="14">
        <v>43220</v>
      </c>
      <c r="B6085">
        <v>1258.9960000000001</v>
      </c>
    </row>
    <row r="6086" spans="1:2">
      <c r="A6086" s="14">
        <v>43221</v>
      </c>
      <c r="B6086">
        <v>1257.31</v>
      </c>
    </row>
    <row r="6087" spans="1:2">
      <c r="A6087" s="14">
        <v>43222</v>
      </c>
      <c r="B6087">
        <v>1258.6099999999999</v>
      </c>
    </row>
    <row r="6088" spans="1:2">
      <c r="A6088" s="14">
        <v>43223</v>
      </c>
      <c r="B6088">
        <v>1257.4269999999999</v>
      </c>
    </row>
    <row r="6089" spans="1:2">
      <c r="A6089" s="14">
        <v>43224</v>
      </c>
      <c r="B6089">
        <v>1258.1320000000001</v>
      </c>
    </row>
    <row r="6090" spans="1:2">
      <c r="A6090" s="14">
        <v>43227</v>
      </c>
      <c r="B6090">
        <v>1259.819</v>
      </c>
    </row>
    <row r="6091" spans="1:2">
      <c r="A6091" s="14">
        <v>43228</v>
      </c>
      <c r="B6091">
        <v>1259.3689999999999</v>
      </c>
    </row>
    <row r="6092" spans="1:2">
      <c r="A6092" s="14">
        <v>43229</v>
      </c>
      <c r="B6092">
        <v>1259.864</v>
      </c>
    </row>
    <row r="6093" spans="1:2">
      <c r="A6093" s="14">
        <v>43230</v>
      </c>
      <c r="B6093">
        <v>1261.0999999999999</v>
      </c>
    </row>
    <row r="6094" spans="1:2">
      <c r="A6094" s="14">
        <v>43231</v>
      </c>
      <c r="B6094">
        <v>1261.6179999999999</v>
      </c>
    </row>
    <row r="6095" spans="1:2">
      <c r="A6095" s="14">
        <v>43234</v>
      </c>
      <c r="B6095">
        <v>1262.441</v>
      </c>
    </row>
    <row r="6096" spans="1:2">
      <c r="A6096" s="14">
        <v>43235</v>
      </c>
      <c r="B6096">
        <v>1260.1300000000001</v>
      </c>
    </row>
    <row r="6097" spans="1:2">
      <c r="A6097" s="14">
        <v>43236</v>
      </c>
      <c r="B6097">
        <v>1259.421</v>
      </c>
    </row>
    <row r="6098" spans="1:2">
      <c r="A6098" s="14">
        <v>43237</v>
      </c>
      <c r="B6098">
        <v>1259.5219999999999</v>
      </c>
    </row>
    <row r="6099" spans="1:2">
      <c r="A6099" s="14">
        <v>43238</v>
      </c>
      <c r="B6099">
        <v>1259.018</v>
      </c>
    </row>
    <row r="6100" spans="1:2">
      <c r="A6100" s="14">
        <v>43241</v>
      </c>
      <c r="B6100">
        <v>1259.277</v>
      </c>
    </row>
    <row r="6101" spans="1:2">
      <c r="A6101" s="14">
        <v>43242</v>
      </c>
      <c r="B6101">
        <v>1259.875</v>
      </c>
    </row>
    <row r="6102" spans="1:2">
      <c r="A6102" s="14">
        <v>43243</v>
      </c>
      <c r="B6102">
        <v>1258.684</v>
      </c>
    </row>
    <row r="6103" spans="1:2">
      <c r="A6103" s="14">
        <v>43244</v>
      </c>
      <c r="B6103">
        <v>1259.296</v>
      </c>
    </row>
    <row r="6104" spans="1:2">
      <c r="A6104" s="14">
        <v>43245</v>
      </c>
      <c r="B6104">
        <v>1258.789</v>
      </c>
    </row>
    <row r="6105" spans="1:2">
      <c r="A6105" s="14">
        <v>43248</v>
      </c>
      <c r="B6105">
        <v>1259.45</v>
      </c>
    </row>
    <row r="6106" spans="1:2">
      <c r="A6106" s="14">
        <v>43249</v>
      </c>
      <c r="B6106">
        <v>1256.442</v>
      </c>
    </row>
    <row r="6107" spans="1:2">
      <c r="A6107" s="14">
        <v>43250</v>
      </c>
      <c r="B6107">
        <v>1257.7429999999999</v>
      </c>
    </row>
    <row r="6108" spans="1:2">
      <c r="A6108" s="14">
        <v>43251</v>
      </c>
      <c r="B6108">
        <v>1258.806</v>
      </c>
    </row>
    <row r="6109" spans="1:2">
      <c r="A6109" s="14">
        <v>43252</v>
      </c>
      <c r="B6109">
        <v>1259.8630000000001</v>
      </c>
    </row>
    <row r="6110" spans="1:2">
      <c r="A6110" s="14">
        <v>43255</v>
      </c>
      <c r="B6110">
        <v>1261.473</v>
      </c>
    </row>
    <row r="6111" spans="1:2">
      <c r="A6111" s="14">
        <v>43256</v>
      </c>
      <c r="B6111">
        <v>1262.5440000000001</v>
      </c>
    </row>
    <row r="6112" spans="1:2">
      <c r="A6112" s="14">
        <v>43257</v>
      </c>
      <c r="B6112">
        <v>1263.5530000000001</v>
      </c>
    </row>
    <row r="6113" spans="1:2">
      <c r="A6113" s="14">
        <v>43258</v>
      </c>
      <c r="B6113">
        <v>1265.2670000000001</v>
      </c>
    </row>
    <row r="6114" spans="1:2">
      <c r="A6114" s="14">
        <v>43259</v>
      </c>
      <c r="B6114">
        <v>1265.0350000000001</v>
      </c>
    </row>
    <row r="6115" spans="1:2">
      <c r="A6115" s="14">
        <v>43262</v>
      </c>
      <c r="B6115">
        <v>1266.635</v>
      </c>
    </row>
    <row r="6116" spans="1:2">
      <c r="A6116" s="14">
        <v>43263</v>
      </c>
      <c r="B6116">
        <v>1267.7449999999999</v>
      </c>
    </row>
    <row r="6117" spans="1:2">
      <c r="A6117" s="14">
        <v>43264</v>
      </c>
      <c r="B6117">
        <v>1268.903</v>
      </c>
    </row>
    <row r="6118" spans="1:2">
      <c r="A6118" s="14">
        <v>43265</v>
      </c>
      <c r="B6118">
        <v>1270.376</v>
      </c>
    </row>
    <row r="6119" spans="1:2">
      <c r="A6119" s="14">
        <v>43266</v>
      </c>
      <c r="B6119">
        <v>1270.509</v>
      </c>
    </row>
    <row r="6120" spans="1:2">
      <c r="A6120" s="14">
        <v>43269</v>
      </c>
      <c r="B6120">
        <v>1270.5229999999999</v>
      </c>
    </row>
    <row r="6121" spans="1:2">
      <c r="A6121" s="14">
        <v>43270</v>
      </c>
      <c r="B6121">
        <v>1269.337</v>
      </c>
    </row>
    <row r="6122" spans="1:2">
      <c r="A6122" s="14">
        <v>43271</v>
      </c>
      <c r="B6122">
        <v>1270.682</v>
      </c>
    </row>
    <row r="6123" spans="1:2">
      <c r="A6123" s="14">
        <v>43272</v>
      </c>
      <c r="B6123">
        <v>1269.787</v>
      </c>
    </row>
    <row r="6124" spans="1:2">
      <c r="A6124" s="14">
        <v>43273</v>
      </c>
      <c r="B6124">
        <v>1269.7729999999999</v>
      </c>
    </row>
    <row r="6125" spans="1:2">
      <c r="A6125" s="14">
        <v>43276</v>
      </c>
      <c r="B6125">
        <v>1268.268</v>
      </c>
    </row>
    <row r="6126" spans="1:2">
      <c r="A6126" s="14">
        <v>43277</v>
      </c>
      <c r="B6126">
        <v>1267.3869999999999</v>
      </c>
    </row>
    <row r="6127" spans="1:2">
      <c r="A6127" s="14">
        <v>43278</v>
      </c>
      <c r="B6127">
        <v>1266.117</v>
      </c>
    </row>
    <row r="6128" spans="1:2">
      <c r="A6128" s="14">
        <v>43279</v>
      </c>
      <c r="B6128">
        <v>1261.9159999999999</v>
      </c>
    </row>
    <row r="6129" spans="1:2">
      <c r="A6129" s="14">
        <v>43280</v>
      </c>
      <c r="B6129">
        <v>1262.932</v>
      </c>
    </row>
    <row r="6130" spans="1:2">
      <c r="A6130" s="14">
        <v>43281</v>
      </c>
      <c r="B6130">
        <v>1263.153</v>
      </c>
    </row>
    <row r="6131" spans="1:2">
      <c r="A6131" s="14">
        <v>43283</v>
      </c>
      <c r="B6131">
        <v>1259.316</v>
      </c>
    </row>
    <row r="6132" spans="1:2">
      <c r="A6132" s="14">
        <v>43284</v>
      </c>
      <c r="B6132">
        <v>1260.97</v>
      </c>
    </row>
    <row r="6133" spans="1:2">
      <c r="A6133" s="14">
        <v>43285</v>
      </c>
      <c r="B6133">
        <v>1261.193</v>
      </c>
    </row>
    <row r="6134" spans="1:2">
      <c r="A6134" s="14">
        <v>43286</v>
      </c>
      <c r="B6134">
        <v>1261.9880000000001</v>
      </c>
    </row>
    <row r="6135" spans="1:2">
      <c r="A6135" s="14">
        <v>43287</v>
      </c>
      <c r="B6135">
        <v>1263.0409999999999</v>
      </c>
    </row>
    <row r="6136" spans="1:2">
      <c r="A6136" s="14">
        <v>43290</v>
      </c>
      <c r="B6136">
        <v>1266.2539999999999</v>
      </c>
    </row>
    <row r="6137" spans="1:2">
      <c r="A6137" s="14">
        <v>43291</v>
      </c>
      <c r="B6137">
        <v>1268.21</v>
      </c>
    </row>
    <row r="6138" spans="1:2">
      <c r="A6138" s="14">
        <v>43292</v>
      </c>
      <c r="B6138">
        <v>1266.8699999999999</v>
      </c>
    </row>
    <row r="6139" spans="1:2">
      <c r="A6139" s="14">
        <v>43293</v>
      </c>
      <c r="B6139">
        <v>1268.7639999999999</v>
      </c>
    </row>
    <row r="6140" spans="1:2">
      <c r="A6140" s="14">
        <v>43294</v>
      </c>
      <c r="B6140">
        <v>1269.5999999999999</v>
      </c>
    </row>
    <row r="6141" spans="1:2">
      <c r="A6141" s="14">
        <v>43297</v>
      </c>
      <c r="B6141">
        <v>1269.82</v>
      </c>
    </row>
    <row r="6142" spans="1:2">
      <c r="A6142" s="14">
        <v>43298</v>
      </c>
      <c r="B6142">
        <v>1270.1089999999999</v>
      </c>
    </row>
    <row r="6143" spans="1:2">
      <c r="A6143" s="14">
        <v>43299</v>
      </c>
      <c r="B6143">
        <v>1270.684</v>
      </c>
    </row>
    <row r="6144" spans="1:2">
      <c r="A6144" s="14">
        <v>43300</v>
      </c>
      <c r="B6144">
        <v>1270.415</v>
      </c>
    </row>
    <row r="6145" spans="1:2">
      <c r="A6145" s="14">
        <v>43301</v>
      </c>
      <c r="B6145">
        <v>1270.8579999999999</v>
      </c>
    </row>
    <row r="6146" spans="1:2">
      <c r="A6146" s="14">
        <v>43304</v>
      </c>
      <c r="B6146">
        <v>1271.5999999999999</v>
      </c>
    </row>
    <row r="6147" spans="1:2">
      <c r="A6147" s="14">
        <v>43305</v>
      </c>
      <c r="B6147">
        <v>1272.854</v>
      </c>
    </row>
    <row r="6148" spans="1:2">
      <c r="A6148" s="14">
        <v>43306</v>
      </c>
      <c r="B6148">
        <v>1273.184</v>
      </c>
    </row>
    <row r="6149" spans="1:2">
      <c r="A6149" s="14">
        <v>43307</v>
      </c>
      <c r="B6149">
        <v>1274.575</v>
      </c>
    </row>
    <row r="6150" spans="1:2">
      <c r="A6150" s="14">
        <v>43308</v>
      </c>
      <c r="B6150">
        <v>1275.2180000000001</v>
      </c>
    </row>
    <row r="6151" spans="1:2">
      <c r="A6151" s="14">
        <v>43311</v>
      </c>
      <c r="B6151">
        <v>1275.896</v>
      </c>
    </row>
    <row r="6152" spans="1:2">
      <c r="A6152" s="14">
        <v>43312</v>
      </c>
      <c r="B6152">
        <v>1277.268</v>
      </c>
    </row>
    <row r="6153" spans="1:2">
      <c r="A6153" s="14">
        <v>43313</v>
      </c>
      <c r="B6153">
        <v>1277.579</v>
      </c>
    </row>
    <row r="6154" spans="1:2">
      <c r="A6154" s="14">
        <v>43314</v>
      </c>
      <c r="B6154">
        <v>1278.125</v>
      </c>
    </row>
    <row r="6155" spans="1:2">
      <c r="A6155" s="14">
        <v>43315</v>
      </c>
      <c r="B6155">
        <v>1279.6020000000001</v>
      </c>
    </row>
    <row r="6156" spans="1:2">
      <c r="A6156" s="14">
        <v>43318</v>
      </c>
      <c r="B6156">
        <v>1280.7439999999999</v>
      </c>
    </row>
    <row r="6157" spans="1:2">
      <c r="A6157" s="14">
        <v>43319</v>
      </c>
      <c r="B6157">
        <v>1282.761</v>
      </c>
    </row>
    <row r="6158" spans="1:2">
      <c r="A6158" s="14">
        <v>43320</v>
      </c>
      <c r="B6158">
        <v>1282.5150000000001</v>
      </c>
    </row>
    <row r="6159" spans="1:2">
      <c r="A6159" s="14">
        <v>43321</v>
      </c>
      <c r="B6159">
        <v>1282.7719999999999</v>
      </c>
    </row>
    <row r="6160" spans="1:2">
      <c r="A6160" s="14">
        <v>43322</v>
      </c>
      <c r="B6160">
        <v>1280.8589999999999</v>
      </c>
    </row>
    <row r="6161" spans="1:2">
      <c r="A6161" s="14">
        <v>43325</v>
      </c>
      <c r="B6161">
        <v>1280.317</v>
      </c>
    </row>
    <row r="6162" spans="1:2">
      <c r="A6162" s="14">
        <v>43326</v>
      </c>
      <c r="B6162">
        <v>1280.635</v>
      </c>
    </row>
    <row r="6163" spans="1:2">
      <c r="A6163" s="14">
        <v>43327</v>
      </c>
      <c r="B6163">
        <v>1279.0129999999999</v>
      </c>
    </row>
    <row r="6164" spans="1:2">
      <c r="A6164" s="14">
        <v>43328</v>
      </c>
      <c r="B6164">
        <v>1280.711</v>
      </c>
    </row>
    <row r="6165" spans="1:2">
      <c r="A6165" s="14">
        <v>43329</v>
      </c>
      <c r="B6165">
        <v>1281.0540000000001</v>
      </c>
    </row>
    <row r="6166" spans="1:2">
      <c r="A6166" s="14">
        <v>43332</v>
      </c>
      <c r="B6166">
        <v>1282.317</v>
      </c>
    </row>
    <row r="6167" spans="1:2">
      <c r="A6167" s="14">
        <v>43333</v>
      </c>
      <c r="B6167">
        <v>1283.452</v>
      </c>
    </row>
    <row r="6168" spans="1:2">
      <c r="A6168" s="14">
        <v>43334</v>
      </c>
      <c r="B6168">
        <v>1284.76</v>
      </c>
    </row>
    <row r="6169" spans="1:2">
      <c r="A6169" s="14">
        <v>43335</v>
      </c>
      <c r="B6169">
        <v>1285.0989999999999</v>
      </c>
    </row>
    <row r="6170" spans="1:2">
      <c r="A6170" s="14">
        <v>43336</v>
      </c>
      <c r="B6170">
        <v>1285.646</v>
      </c>
    </row>
    <row r="6171" spans="1:2">
      <c r="A6171" s="14">
        <v>43339</v>
      </c>
      <c r="B6171">
        <v>1286.8889999999999</v>
      </c>
    </row>
    <row r="6172" spans="1:2">
      <c r="A6172" s="14">
        <v>43340</v>
      </c>
      <c r="B6172">
        <v>1287.1289999999999</v>
      </c>
    </row>
    <row r="6173" spans="1:2">
      <c r="A6173" s="14">
        <v>43341</v>
      </c>
      <c r="B6173">
        <v>1287.356</v>
      </c>
    </row>
    <row r="6174" spans="1:2">
      <c r="A6174" s="14">
        <v>43342</v>
      </c>
      <c r="B6174">
        <v>1286.8530000000001</v>
      </c>
    </row>
    <row r="6175" spans="1:2">
      <c r="A6175" s="14">
        <v>43343</v>
      </c>
      <c r="B6175">
        <v>1286.518</v>
      </c>
    </row>
    <row r="6176" spans="1:2">
      <c r="A6176" s="14">
        <v>43346</v>
      </c>
      <c r="B6176">
        <v>1287.1969999999999</v>
      </c>
    </row>
    <row r="6177" spans="1:2">
      <c r="A6177" s="14">
        <v>43347</v>
      </c>
      <c r="B6177">
        <v>1286.8530000000001</v>
      </c>
    </row>
    <row r="6178" spans="1:2">
      <c r="A6178" s="14">
        <v>43348</v>
      </c>
      <c r="B6178">
        <v>1285.739</v>
      </c>
    </row>
    <row r="6179" spans="1:2">
      <c r="A6179" s="14">
        <v>43349</v>
      </c>
      <c r="B6179">
        <v>1285.5719999999999</v>
      </c>
    </row>
    <row r="6180" spans="1:2">
      <c r="A6180" s="14">
        <v>43350</v>
      </c>
      <c r="B6180">
        <v>1284.807</v>
      </c>
    </row>
    <row r="6181" spans="1:2">
      <c r="A6181" s="14">
        <v>43353</v>
      </c>
      <c r="B6181">
        <v>1286.1020000000001</v>
      </c>
    </row>
    <row r="6182" spans="1:2">
      <c r="A6182" s="14">
        <v>43354</v>
      </c>
      <c r="B6182">
        <v>1286.77</v>
      </c>
    </row>
    <row r="6183" spans="1:2">
      <c r="A6183" s="14">
        <v>43355</v>
      </c>
      <c r="B6183">
        <v>1288.578</v>
      </c>
    </row>
    <row r="6184" spans="1:2">
      <c r="A6184" s="14">
        <v>43356</v>
      </c>
      <c r="B6184">
        <v>1290.327</v>
      </c>
    </row>
    <row r="6185" spans="1:2">
      <c r="A6185" s="14">
        <v>43357</v>
      </c>
      <c r="B6185">
        <v>1290.8800000000001</v>
      </c>
    </row>
    <row r="6186" spans="1:2">
      <c r="A6186" s="14">
        <v>43360</v>
      </c>
      <c r="B6186">
        <v>1291.4190000000001</v>
      </c>
    </row>
    <row r="6187" spans="1:2">
      <c r="A6187" s="14">
        <v>43361</v>
      </c>
      <c r="B6187">
        <v>1292.25</v>
      </c>
    </row>
    <row r="6188" spans="1:2">
      <c r="A6188" s="14">
        <v>43362</v>
      </c>
      <c r="B6188">
        <v>1291.759</v>
      </c>
    </row>
    <row r="6189" spans="1:2">
      <c r="A6189" s="14">
        <v>43363</v>
      </c>
      <c r="B6189">
        <v>1291.527</v>
      </c>
    </row>
    <row r="6190" spans="1:2">
      <c r="A6190" s="14">
        <v>43364</v>
      </c>
      <c r="B6190">
        <v>1291.741</v>
      </c>
    </row>
    <row r="6191" spans="1:2">
      <c r="A6191" s="14">
        <v>43367</v>
      </c>
      <c r="B6191">
        <v>1291.269</v>
      </c>
    </row>
    <row r="6192" spans="1:2">
      <c r="A6192" s="14">
        <v>43368</v>
      </c>
      <c r="B6192">
        <v>1291.096</v>
      </c>
    </row>
    <row r="6193" spans="1:2">
      <c r="A6193" s="14">
        <v>43369</v>
      </c>
      <c r="B6193">
        <v>1292.0540000000001</v>
      </c>
    </row>
    <row r="6194" spans="1:2">
      <c r="A6194" s="14">
        <v>43370</v>
      </c>
      <c r="B6194">
        <v>1293.029</v>
      </c>
    </row>
    <row r="6195" spans="1:2">
      <c r="A6195" s="14">
        <v>43371</v>
      </c>
      <c r="B6195">
        <v>1293.5419999999999</v>
      </c>
    </row>
    <row r="6196" spans="1:2">
      <c r="A6196" s="14">
        <v>43373</v>
      </c>
      <c r="B6196">
        <v>1293.9939999999999</v>
      </c>
    </row>
    <row r="6197" spans="1:2">
      <c r="A6197" s="14">
        <v>43374</v>
      </c>
      <c r="B6197">
        <v>1296.3699999999999</v>
      </c>
    </row>
    <row r="6198" spans="1:2">
      <c r="A6198" s="14">
        <v>43375</v>
      </c>
      <c r="B6198">
        <v>1297.01</v>
      </c>
    </row>
    <row r="6199" spans="1:2">
      <c r="A6199" s="14">
        <v>43376</v>
      </c>
      <c r="B6199">
        <v>1296.6659999999999</v>
      </c>
    </row>
    <row r="6200" spans="1:2">
      <c r="A6200" s="14">
        <v>43377</v>
      </c>
      <c r="B6200">
        <v>1290.08</v>
      </c>
    </row>
    <row r="6201" spans="1:2">
      <c r="A6201" s="14">
        <v>43378</v>
      </c>
      <c r="B6201">
        <v>1287.8489999999999</v>
      </c>
    </row>
    <row r="6202" spans="1:2">
      <c r="A6202" s="14">
        <v>43381</v>
      </c>
      <c r="B6202">
        <v>1288.53</v>
      </c>
    </row>
    <row r="6203" spans="1:2">
      <c r="A6203" s="14">
        <v>43382</v>
      </c>
      <c r="B6203">
        <v>1284.5509999999999</v>
      </c>
    </row>
    <row r="6204" spans="1:2">
      <c r="A6204" s="14">
        <v>43383</v>
      </c>
      <c r="B6204">
        <v>1279.925</v>
      </c>
    </row>
    <row r="6205" spans="1:2">
      <c r="A6205" s="14">
        <v>43384</v>
      </c>
      <c r="B6205">
        <v>1280.008</v>
      </c>
    </row>
    <row r="6206" spans="1:2">
      <c r="A6206" s="14">
        <v>43385</v>
      </c>
      <c r="B6206">
        <v>1282.087</v>
      </c>
    </row>
    <row r="6207" spans="1:2">
      <c r="A6207" s="14">
        <v>43388</v>
      </c>
      <c r="B6207">
        <v>1283.2370000000001</v>
      </c>
    </row>
    <row r="6208" spans="1:2">
      <c r="A6208" s="14">
        <v>43389</v>
      </c>
      <c r="B6208">
        <v>1285.4580000000001</v>
      </c>
    </row>
    <row r="6209" spans="1:2">
      <c r="A6209" s="14">
        <v>43390</v>
      </c>
      <c r="B6209">
        <v>1284.7329999999999</v>
      </c>
    </row>
    <row r="6210" spans="1:2">
      <c r="A6210" s="14">
        <v>43391</v>
      </c>
      <c r="B6210">
        <v>1282.1790000000001</v>
      </c>
    </row>
    <row r="6211" spans="1:2">
      <c r="A6211" s="14">
        <v>43392</v>
      </c>
      <c r="B6211">
        <v>1281.104</v>
      </c>
    </row>
    <row r="6212" spans="1:2">
      <c r="A6212" s="14">
        <v>43395</v>
      </c>
      <c r="B6212">
        <v>1281.0909999999999</v>
      </c>
    </row>
    <row r="6213" spans="1:2">
      <c r="A6213" s="14">
        <v>43396</v>
      </c>
      <c r="B6213">
        <v>1276.829</v>
      </c>
    </row>
    <row r="6214" spans="1:2">
      <c r="A6214" s="14">
        <v>43397</v>
      </c>
      <c r="B6214">
        <v>1277.6089999999999</v>
      </c>
    </row>
    <row r="6215" spans="1:2">
      <c r="A6215" s="14">
        <v>43398</v>
      </c>
      <c r="B6215">
        <v>1275.049</v>
      </c>
    </row>
    <row r="6216" spans="1:2">
      <c r="A6216" s="14">
        <v>43399</v>
      </c>
      <c r="B6216">
        <v>1271.8150000000001</v>
      </c>
    </row>
    <row r="6217" spans="1:2">
      <c r="A6217" s="14">
        <v>43402</v>
      </c>
      <c r="B6217">
        <v>1272.373</v>
      </c>
    </row>
    <row r="6218" spans="1:2">
      <c r="A6218" s="14">
        <v>43403</v>
      </c>
      <c r="B6218">
        <v>1269.4100000000001</v>
      </c>
    </row>
    <row r="6219" spans="1:2">
      <c r="A6219" s="14">
        <v>43404</v>
      </c>
      <c r="B6219">
        <v>1272.8030000000001</v>
      </c>
    </row>
    <row r="6220" spans="1:2">
      <c r="A6220" s="14">
        <v>43405</v>
      </c>
      <c r="B6220">
        <v>1273.6110000000001</v>
      </c>
    </row>
    <row r="6221" spans="1:2">
      <c r="A6221" s="14">
        <v>43406</v>
      </c>
      <c r="B6221">
        <v>1274.896</v>
      </c>
    </row>
    <row r="6222" spans="1:2">
      <c r="A6222" s="14">
        <v>43409</v>
      </c>
      <c r="B6222">
        <v>1275.6210000000001</v>
      </c>
    </row>
    <row r="6223" spans="1:2">
      <c r="A6223" s="14">
        <v>43410</v>
      </c>
      <c r="B6223">
        <v>1277.0650000000001</v>
      </c>
    </row>
    <row r="6224" spans="1:2">
      <c r="A6224" s="14">
        <v>43411</v>
      </c>
      <c r="B6224">
        <v>1280.702</v>
      </c>
    </row>
    <row r="6225" spans="1:2">
      <c r="A6225" s="14">
        <v>43412</v>
      </c>
      <c r="B6225">
        <v>1281.2929999999999</v>
      </c>
    </row>
    <row r="6226" spans="1:2">
      <c r="A6226" s="14">
        <v>43413</v>
      </c>
      <c r="B6226">
        <v>1276.202</v>
      </c>
    </row>
    <row r="6227" spans="1:2">
      <c r="A6227" s="14">
        <v>43416</v>
      </c>
      <c r="B6227">
        <v>1276.886</v>
      </c>
    </row>
    <row r="6228" spans="1:2">
      <c r="A6228" s="14">
        <v>43417</v>
      </c>
      <c r="B6228">
        <v>1270.933</v>
      </c>
    </row>
    <row r="6229" spans="1:2">
      <c r="A6229" s="14">
        <v>43418</v>
      </c>
      <c r="B6229">
        <v>1266.6420000000001</v>
      </c>
    </row>
    <row r="6230" spans="1:2">
      <c r="A6230" s="14">
        <v>43419</v>
      </c>
      <c r="B6230">
        <v>1261.2539999999999</v>
      </c>
    </row>
    <row r="6231" spans="1:2">
      <c r="A6231" s="14">
        <v>43420</v>
      </c>
      <c r="B6231">
        <v>1259.7180000000001</v>
      </c>
    </row>
    <row r="6232" spans="1:2">
      <c r="A6232" s="14">
        <v>43423</v>
      </c>
      <c r="B6232">
        <v>1258.1690000000001</v>
      </c>
    </row>
    <row r="6233" spans="1:2">
      <c r="A6233" s="14">
        <v>43424</v>
      </c>
      <c r="B6233">
        <v>1254.1949999999999</v>
      </c>
    </row>
    <row r="6234" spans="1:2">
      <c r="A6234" s="14">
        <v>43425</v>
      </c>
      <c r="B6234">
        <v>1257.7739999999999</v>
      </c>
    </row>
    <row r="6235" spans="1:2">
      <c r="A6235" s="14">
        <v>43426</v>
      </c>
      <c r="B6235">
        <v>1258.002</v>
      </c>
    </row>
    <row r="6236" spans="1:2">
      <c r="A6236" s="14">
        <v>43427</v>
      </c>
      <c r="B6236">
        <v>1256.126</v>
      </c>
    </row>
    <row r="6237" spans="1:2">
      <c r="A6237" s="14">
        <v>43430</v>
      </c>
      <c r="B6237">
        <v>1257.701</v>
      </c>
    </row>
    <row r="6238" spans="1:2">
      <c r="A6238" s="14">
        <v>43431</v>
      </c>
      <c r="B6238">
        <v>1255.3489999999999</v>
      </c>
    </row>
    <row r="6239" spans="1:2">
      <c r="A6239" s="14">
        <v>43432</v>
      </c>
      <c r="B6239">
        <v>1259.499</v>
      </c>
    </row>
    <row r="6240" spans="1:2">
      <c r="A6240" s="14">
        <v>43433</v>
      </c>
      <c r="B6240">
        <v>1261.1510000000001</v>
      </c>
    </row>
    <row r="6241" spans="1:2">
      <c r="A6241" s="14">
        <v>43434</v>
      </c>
      <c r="B6241">
        <v>1261.2529999999999</v>
      </c>
    </row>
    <row r="6242" spans="1:2">
      <c r="A6242" s="14">
        <v>43437</v>
      </c>
      <c r="B6242">
        <v>1267.3019999999999</v>
      </c>
    </row>
    <row r="6243" spans="1:2">
      <c r="A6243" s="14">
        <v>43438</v>
      </c>
      <c r="B6243">
        <v>1265.0039999999999</v>
      </c>
    </row>
    <row r="6244" spans="1:2">
      <c r="A6244" s="14">
        <v>43439</v>
      </c>
      <c r="B6244">
        <v>1265.2349999999999</v>
      </c>
    </row>
    <row r="6245" spans="1:2">
      <c r="A6245" s="14">
        <v>43440</v>
      </c>
      <c r="B6245">
        <v>1257.0070000000001</v>
      </c>
    </row>
    <row r="6246" spans="1:2">
      <c r="A6246" s="14">
        <v>43441</v>
      </c>
      <c r="B6246">
        <v>1259.7439999999999</v>
      </c>
    </row>
    <row r="6247" spans="1:2">
      <c r="A6247" s="14">
        <v>43444</v>
      </c>
      <c r="B6247">
        <v>1256.7329999999999</v>
      </c>
    </row>
    <row r="6248" spans="1:2">
      <c r="A6248" s="14">
        <v>43445</v>
      </c>
      <c r="B6248">
        <v>1259.0340000000001</v>
      </c>
    </row>
    <row r="6249" spans="1:2">
      <c r="A6249" s="14">
        <v>43446</v>
      </c>
      <c r="B6249">
        <v>1262.463</v>
      </c>
    </row>
    <row r="6250" spans="1:2">
      <c r="A6250" s="14">
        <v>43447</v>
      </c>
      <c r="B6250">
        <v>1263.0609999999999</v>
      </c>
    </row>
    <row r="6251" spans="1:2">
      <c r="A6251" s="14">
        <v>43448</v>
      </c>
      <c r="B6251">
        <v>1260.789</v>
      </c>
    </row>
    <row r="6252" spans="1:2">
      <c r="A6252" s="14">
        <v>43451</v>
      </c>
      <c r="B6252">
        <v>1257.6869999999999</v>
      </c>
    </row>
    <row r="6253" spans="1:2">
      <c r="A6253" s="14">
        <v>43452</v>
      </c>
      <c r="B6253">
        <v>1252.8140000000001</v>
      </c>
    </row>
    <row r="6254" spans="1:2">
      <c r="A6254" s="14">
        <v>43453</v>
      </c>
      <c r="B6254">
        <v>1248.9929999999999</v>
      </c>
    </row>
    <row r="6255" spans="1:2">
      <c r="A6255" s="14">
        <v>43454</v>
      </c>
      <c r="B6255">
        <v>1235.2049999999999</v>
      </c>
    </row>
    <row r="6256" spans="1:2">
      <c r="A6256" s="14">
        <v>43455</v>
      </c>
      <c r="B6256">
        <v>1230.7249999999999</v>
      </c>
    </row>
    <row r="6257" spans="1:2">
      <c r="A6257" s="14">
        <v>43458</v>
      </c>
      <c r="B6257">
        <v>1227.8900000000001</v>
      </c>
    </row>
    <row r="6258" spans="1:2">
      <c r="A6258" s="14">
        <v>43460</v>
      </c>
      <c r="B6258">
        <v>1224.979</v>
      </c>
    </row>
    <row r="6259" spans="1:2">
      <c r="A6259" s="14">
        <v>43461</v>
      </c>
      <c r="B6259">
        <v>1227.134</v>
      </c>
    </row>
    <row r="6260" spans="1:2">
      <c r="A6260" s="14">
        <v>43462</v>
      </c>
      <c r="B6260">
        <v>1231.5609999999999</v>
      </c>
    </row>
    <row r="6261" spans="1:2">
      <c r="A6261" s="14">
        <v>43465</v>
      </c>
      <c r="B6261">
        <v>1233.6079999999999</v>
      </c>
    </row>
    <row r="6262" spans="1:2">
      <c r="A6262" s="14">
        <v>43467</v>
      </c>
      <c r="B6262">
        <v>1234.568</v>
      </c>
    </row>
    <row r="6263" spans="1:2">
      <c r="A6263" s="14">
        <v>43468</v>
      </c>
      <c r="B6263">
        <v>1236.011</v>
      </c>
    </row>
    <row r="6264" spans="1:2">
      <c r="A6264" s="14">
        <v>43469</v>
      </c>
      <c r="B6264">
        <v>1249.576</v>
      </c>
    </row>
    <row r="6265" spans="1:2">
      <c r="A6265" s="14">
        <v>43472</v>
      </c>
      <c r="B6265">
        <v>1259.242</v>
      </c>
    </row>
    <row r="6266" spans="1:2">
      <c r="A6266" s="14">
        <v>43473</v>
      </c>
      <c r="B6266">
        <v>1265.7650000000001</v>
      </c>
    </row>
    <row r="6267" spans="1:2">
      <c r="A6267" s="14">
        <v>43474</v>
      </c>
      <c r="B6267">
        <v>1272.2809999999999</v>
      </c>
    </row>
    <row r="6268" spans="1:2">
      <c r="A6268" s="14">
        <v>43475</v>
      </c>
      <c r="B6268">
        <v>1271.9169999999999</v>
      </c>
    </row>
    <row r="6269" spans="1:2">
      <c r="A6269" s="14">
        <v>43476</v>
      </c>
      <c r="B6269">
        <v>1273.1110000000001</v>
      </c>
    </row>
    <row r="6270" spans="1:2">
      <c r="A6270" s="14">
        <v>43479</v>
      </c>
      <c r="B6270">
        <v>1270.9929999999999</v>
      </c>
    </row>
    <row r="6271" spans="1:2">
      <c r="A6271" s="14">
        <v>43480</v>
      </c>
      <c r="B6271">
        <v>1273.155</v>
      </c>
    </row>
    <row r="6272" spans="1:2">
      <c r="A6272" s="14">
        <v>43481</v>
      </c>
      <c r="B6272">
        <v>1277.069</v>
      </c>
    </row>
    <row r="6273" spans="1:2">
      <c r="A6273" s="14">
        <v>43482</v>
      </c>
      <c r="B6273">
        <v>1277.835</v>
      </c>
    </row>
    <row r="6274" spans="1:2">
      <c r="A6274" s="14">
        <v>43483</v>
      </c>
      <c r="B6274">
        <v>1281.961</v>
      </c>
    </row>
    <row r="6275" spans="1:2">
      <c r="A6275" s="14">
        <v>43486</v>
      </c>
      <c r="B6275">
        <v>1282.655</v>
      </c>
    </row>
    <row r="6276" spans="1:2">
      <c r="A6276" s="14">
        <v>43487</v>
      </c>
      <c r="B6276">
        <v>1279.5899999999999</v>
      </c>
    </row>
    <row r="6277" spans="1:2">
      <c r="A6277" s="14">
        <v>43488</v>
      </c>
      <c r="B6277">
        <v>1279.261</v>
      </c>
    </row>
    <row r="6278" spans="1:2">
      <c r="A6278" s="14">
        <v>43489</v>
      </c>
      <c r="B6278">
        <v>1278.614</v>
      </c>
    </row>
    <row r="6279" spans="1:2">
      <c r="A6279" s="14">
        <v>43490</v>
      </c>
      <c r="B6279">
        <v>1281.7750000000001</v>
      </c>
    </row>
    <row r="6280" spans="1:2">
      <c r="A6280" s="14">
        <v>43493</v>
      </c>
      <c r="B6280">
        <v>1279.722</v>
      </c>
    </row>
    <row r="6281" spans="1:2">
      <c r="A6281" s="14">
        <v>43494</v>
      </c>
      <c r="B6281">
        <v>1281.6369999999999</v>
      </c>
    </row>
    <row r="6282" spans="1:2">
      <c r="A6282" s="14">
        <v>43495</v>
      </c>
      <c r="B6282">
        <v>1284.6400000000001</v>
      </c>
    </row>
    <row r="6283" spans="1:2">
      <c r="A6283" s="14">
        <v>43496</v>
      </c>
      <c r="B6283">
        <v>1290.2670000000001</v>
      </c>
    </row>
    <row r="6284" spans="1:2">
      <c r="A6284" s="14">
        <v>43497</v>
      </c>
      <c r="B6284">
        <v>1291.8219999999999</v>
      </c>
    </row>
    <row r="6285" spans="1:2">
      <c r="A6285" s="14">
        <v>43500</v>
      </c>
      <c r="B6285">
        <v>1293.2639999999999</v>
      </c>
    </row>
    <row r="6286" spans="1:2">
      <c r="A6286" s="14">
        <v>43501</v>
      </c>
      <c r="B6286">
        <v>1298.328</v>
      </c>
    </row>
    <row r="6287" spans="1:2">
      <c r="A6287" s="14">
        <v>43502</v>
      </c>
      <c r="B6287">
        <v>1299.604</v>
      </c>
    </row>
    <row r="6288" spans="1:2">
      <c r="A6288" s="14">
        <v>43503</v>
      </c>
      <c r="B6288">
        <v>1294.8820000000001</v>
      </c>
    </row>
    <row r="6289" spans="1:2">
      <c r="A6289" s="14">
        <v>43504</v>
      </c>
      <c r="B6289">
        <v>1293.8789999999999</v>
      </c>
    </row>
    <row r="6290" spans="1:2">
      <c r="A6290" s="14">
        <v>43507</v>
      </c>
      <c r="B6290">
        <v>1294.835</v>
      </c>
    </row>
    <row r="6291" spans="1:2">
      <c r="A6291" s="14">
        <v>43508</v>
      </c>
      <c r="B6291">
        <v>1298.9059999999999</v>
      </c>
    </row>
    <row r="6292" spans="1:2">
      <c r="A6292" s="14">
        <v>43509</v>
      </c>
      <c r="B6292">
        <v>1299.5239999999999</v>
      </c>
    </row>
    <row r="6293" spans="1:2">
      <c r="A6293" s="14">
        <v>43510</v>
      </c>
      <c r="B6293">
        <v>1299.491</v>
      </c>
    </row>
    <row r="6294" spans="1:2">
      <c r="A6294" s="14">
        <v>43511</v>
      </c>
      <c r="B6294">
        <v>1301.7570000000001</v>
      </c>
    </row>
    <row r="6295" spans="1:2">
      <c r="A6295" s="14">
        <v>43514</v>
      </c>
      <c r="B6295">
        <v>1302.4559999999999</v>
      </c>
    </row>
    <row r="6296" spans="1:2">
      <c r="A6296" s="14">
        <v>43515</v>
      </c>
      <c r="B6296">
        <v>1303.048</v>
      </c>
    </row>
    <row r="6297" spans="1:2">
      <c r="A6297" s="14">
        <v>43516</v>
      </c>
      <c r="B6297">
        <v>1304.9359999999999</v>
      </c>
    </row>
    <row r="6298" spans="1:2">
      <c r="A6298" s="14">
        <v>43517</v>
      </c>
      <c r="B6298">
        <v>1305.145</v>
      </c>
    </row>
    <row r="6299" spans="1:2">
      <c r="A6299" s="14">
        <v>43518</v>
      </c>
      <c r="B6299">
        <v>1306.3109999999999</v>
      </c>
    </row>
    <row r="6300" spans="1:2">
      <c r="A6300" s="14">
        <v>43521</v>
      </c>
      <c r="B6300">
        <v>1308.577</v>
      </c>
    </row>
    <row r="6301" spans="1:2">
      <c r="A6301" s="14">
        <v>43522</v>
      </c>
      <c r="B6301">
        <v>1309.742</v>
      </c>
    </row>
    <row r="6302" spans="1:2">
      <c r="A6302" s="14">
        <v>43523</v>
      </c>
      <c r="B6302">
        <v>1311.22</v>
      </c>
    </row>
    <row r="6303" spans="1:2">
      <c r="A6303" s="14">
        <v>43524</v>
      </c>
      <c r="B6303">
        <v>1312.0530000000001</v>
      </c>
    </row>
    <row r="6304" spans="1:2">
      <c r="A6304" s="14">
        <v>43525</v>
      </c>
      <c r="B6304">
        <v>1312.6420000000001</v>
      </c>
    </row>
    <row r="6305" spans="1:2">
      <c r="A6305" s="14">
        <v>43528</v>
      </c>
      <c r="B6305">
        <v>1312.674</v>
      </c>
    </row>
    <row r="6306" spans="1:2">
      <c r="A6306" s="14">
        <v>43529</v>
      </c>
      <c r="B6306">
        <v>1312.17</v>
      </c>
    </row>
    <row r="6307" spans="1:2">
      <c r="A6307" s="14">
        <v>43530</v>
      </c>
      <c r="B6307">
        <v>1310.8030000000001</v>
      </c>
    </row>
    <row r="6308" spans="1:2">
      <c r="A6308" s="14">
        <v>43531</v>
      </c>
      <c r="B6308">
        <v>1308.5619999999999</v>
      </c>
    </row>
    <row r="6309" spans="1:2">
      <c r="A6309" s="14">
        <v>43532</v>
      </c>
      <c r="B6309">
        <v>1305.5519999999999</v>
      </c>
    </row>
    <row r="6310" spans="1:2">
      <c r="A6310" s="14">
        <v>43535</v>
      </c>
      <c r="B6310">
        <v>1307.9829999999999</v>
      </c>
    </row>
    <row r="6311" spans="1:2">
      <c r="A6311" s="14">
        <v>43536</v>
      </c>
      <c r="B6311">
        <v>1310.8820000000001</v>
      </c>
    </row>
    <row r="6312" spans="1:2">
      <c r="A6312" s="14">
        <v>43537</v>
      </c>
      <c r="B6312">
        <v>1313.9390000000001</v>
      </c>
    </row>
    <row r="6313" spans="1:2">
      <c r="A6313" s="14">
        <v>43538</v>
      </c>
      <c r="B6313">
        <v>1314.9970000000001</v>
      </c>
    </row>
    <row r="6314" spans="1:2">
      <c r="A6314" s="14">
        <v>43539</v>
      </c>
      <c r="B6314">
        <v>1316.018</v>
      </c>
    </row>
    <row r="6315" spans="1:2">
      <c r="A6315" s="14">
        <v>43542</v>
      </c>
      <c r="B6315">
        <v>1316.749</v>
      </c>
    </row>
    <row r="6316" spans="1:2">
      <c r="A6316" s="14">
        <v>43543</v>
      </c>
      <c r="B6316">
        <v>1318.153</v>
      </c>
    </row>
    <row r="6317" spans="1:2">
      <c r="A6317" s="14">
        <v>43544</v>
      </c>
      <c r="B6317">
        <v>1318.7080000000001</v>
      </c>
    </row>
    <row r="6318" spans="1:2">
      <c r="A6318" s="14">
        <v>43545</v>
      </c>
      <c r="B6318">
        <v>1321.3409999999999</v>
      </c>
    </row>
    <row r="6319" spans="1:2">
      <c r="A6319" s="14">
        <v>43546</v>
      </c>
      <c r="B6319">
        <v>1319.3910000000001</v>
      </c>
    </row>
    <row r="6320" spans="1:2">
      <c r="A6320" s="14">
        <v>43549</v>
      </c>
      <c r="B6320">
        <v>1318.2760000000001</v>
      </c>
    </row>
    <row r="6321" spans="1:2">
      <c r="A6321" s="14">
        <v>43550</v>
      </c>
      <c r="B6321">
        <v>1320.8240000000001</v>
      </c>
    </row>
    <row r="6322" spans="1:2">
      <c r="A6322" s="14">
        <v>43551</v>
      </c>
      <c r="B6322">
        <v>1321.174</v>
      </c>
    </row>
    <row r="6323" spans="1:2">
      <c r="A6323" s="14">
        <v>43552</v>
      </c>
      <c r="B6323">
        <v>1321.7829999999999</v>
      </c>
    </row>
    <row r="6324" spans="1:2">
      <c r="A6324" s="14">
        <v>43553</v>
      </c>
      <c r="B6324">
        <v>1324.6759999999999</v>
      </c>
    </row>
    <row r="6325" spans="1:2">
      <c r="A6325" s="14">
        <v>43555</v>
      </c>
      <c r="B6325">
        <v>1324.9090000000001</v>
      </c>
    </row>
    <row r="6326" spans="1:2">
      <c r="A6326" s="14">
        <v>43556</v>
      </c>
      <c r="B6326">
        <v>1327.3869999999999</v>
      </c>
    </row>
    <row r="6327" spans="1:2">
      <c r="A6327" s="14">
        <v>43557</v>
      </c>
      <c r="B6327">
        <v>1327.8040000000001</v>
      </c>
    </row>
    <row r="6328" spans="1:2">
      <c r="A6328" s="14">
        <v>43558</v>
      </c>
      <c r="B6328">
        <v>1329.5350000000001</v>
      </c>
    </row>
    <row r="6329" spans="1:2">
      <c r="A6329" s="14">
        <v>43559</v>
      </c>
      <c r="B6329">
        <v>1329.7370000000001</v>
      </c>
    </row>
    <row r="6330" spans="1:2">
      <c r="A6330" s="14">
        <v>43560</v>
      </c>
      <c r="B6330">
        <v>1331.816</v>
      </c>
    </row>
    <row r="6331" spans="1:2">
      <c r="A6331" s="14">
        <v>43563</v>
      </c>
      <c r="B6331">
        <v>1333.028</v>
      </c>
    </row>
    <row r="6332" spans="1:2">
      <c r="A6332" s="14">
        <v>43564</v>
      </c>
      <c r="B6332">
        <v>1333.203</v>
      </c>
    </row>
    <row r="6333" spans="1:2">
      <c r="A6333" s="14">
        <v>43565</v>
      </c>
      <c r="B6333">
        <v>1334.2729999999999</v>
      </c>
    </row>
    <row r="6334" spans="1:2">
      <c r="A6334" s="14">
        <v>43566</v>
      </c>
      <c r="B6334">
        <v>1336.7180000000001</v>
      </c>
    </row>
    <row r="6335" spans="1:2">
      <c r="A6335" s="14">
        <v>43567</v>
      </c>
      <c r="B6335">
        <v>1339.394</v>
      </c>
    </row>
    <row r="6336" spans="1:2">
      <c r="A6336" s="14">
        <v>43570</v>
      </c>
      <c r="B6336">
        <v>1339.624</v>
      </c>
    </row>
    <row r="6337" spans="1:2">
      <c r="A6337" s="14">
        <v>43571</v>
      </c>
      <c r="B6337">
        <v>1340.5740000000001</v>
      </c>
    </row>
    <row r="6338" spans="1:2">
      <c r="A6338" s="14">
        <v>43572</v>
      </c>
      <c r="B6338">
        <v>1339.761</v>
      </c>
    </row>
    <row r="6339" spans="1:2">
      <c r="A6339" s="14">
        <v>43573</v>
      </c>
      <c r="B6339">
        <v>1339.1189999999999</v>
      </c>
    </row>
    <row r="6340" spans="1:2">
      <c r="A6340" s="14">
        <v>43577</v>
      </c>
      <c r="B6340">
        <v>1339.0440000000001</v>
      </c>
    </row>
    <row r="6341" spans="1:2">
      <c r="A6341" s="14">
        <v>43578</v>
      </c>
      <c r="B6341">
        <v>1340.6759999999999</v>
      </c>
    </row>
    <row r="6342" spans="1:2">
      <c r="A6342" s="14">
        <v>43579</v>
      </c>
      <c r="B6342">
        <v>1341.979</v>
      </c>
    </row>
    <row r="6343" spans="1:2">
      <c r="A6343" s="14">
        <v>43580</v>
      </c>
      <c r="B6343">
        <v>1341.05</v>
      </c>
    </row>
    <row r="6344" spans="1:2">
      <c r="A6344" s="14">
        <v>43581</v>
      </c>
      <c r="B6344">
        <v>1341.556</v>
      </c>
    </row>
    <row r="6345" spans="1:2">
      <c r="A6345" s="14">
        <v>43584</v>
      </c>
      <c r="B6345">
        <v>1342.77</v>
      </c>
    </row>
    <row r="6346" spans="1:2">
      <c r="A6346" s="14">
        <v>43585</v>
      </c>
      <c r="B6346">
        <v>1343.4449999999999</v>
      </c>
    </row>
    <row r="6347" spans="1:2">
      <c r="A6347" s="14">
        <v>43586</v>
      </c>
      <c r="B6347">
        <v>1344.0730000000001</v>
      </c>
    </row>
    <row r="6348" spans="1:2">
      <c r="A6348" s="14">
        <v>43587</v>
      </c>
      <c r="B6348">
        <v>1341.6510000000001</v>
      </c>
    </row>
    <row r="6349" spans="1:2">
      <c r="A6349" s="14">
        <v>43588</v>
      </c>
      <c r="B6349">
        <v>1343.4549999999999</v>
      </c>
    </row>
    <row r="6350" spans="1:2">
      <c r="A6350" s="14">
        <v>43591</v>
      </c>
      <c r="B6350">
        <v>1341.7059999999999</v>
      </c>
    </row>
    <row r="6351" spans="1:2">
      <c r="A6351" s="14">
        <v>43592</v>
      </c>
      <c r="B6351">
        <v>1340.3520000000001</v>
      </c>
    </row>
    <row r="6352" spans="1:2">
      <c r="A6352" s="14">
        <v>43593</v>
      </c>
      <c r="B6352">
        <v>1340.107</v>
      </c>
    </row>
    <row r="6353" spans="1:2">
      <c r="A6353" s="14">
        <v>43594</v>
      </c>
      <c r="B6353">
        <v>1336.4549999999999</v>
      </c>
    </row>
    <row r="6354" spans="1:2">
      <c r="A6354" s="14">
        <v>43595</v>
      </c>
      <c r="B6354">
        <v>1336.095</v>
      </c>
    </row>
    <row r="6355" spans="1:2">
      <c r="A6355" s="14">
        <v>43598</v>
      </c>
      <c r="B6355">
        <v>1330.8679999999999</v>
      </c>
    </row>
    <row r="6356" spans="1:2">
      <c r="A6356" s="14">
        <v>43599</v>
      </c>
      <c r="B6356">
        <v>1333.2950000000001</v>
      </c>
    </row>
    <row r="6357" spans="1:2">
      <c r="A6357" s="14">
        <v>43600</v>
      </c>
      <c r="B6357">
        <v>1332.4860000000001</v>
      </c>
    </row>
    <row r="6358" spans="1:2">
      <c r="A6358" s="14">
        <v>43601</v>
      </c>
      <c r="B6358">
        <v>1335.4749999999999</v>
      </c>
    </row>
    <row r="6359" spans="1:2">
      <c r="A6359" s="14">
        <v>43602</v>
      </c>
      <c r="B6359">
        <v>1335.3489999999999</v>
      </c>
    </row>
    <row r="6360" spans="1:2">
      <c r="A6360" s="14">
        <v>43605</v>
      </c>
      <c r="B6360">
        <v>1335.1869999999999</v>
      </c>
    </row>
    <row r="6361" spans="1:2">
      <c r="A6361" s="14">
        <v>43606</v>
      </c>
      <c r="B6361">
        <v>1337.7080000000001</v>
      </c>
    </row>
    <row r="6362" spans="1:2">
      <c r="A6362" s="14">
        <v>43607</v>
      </c>
      <c r="B6362">
        <v>1336.925</v>
      </c>
    </row>
    <row r="6363" spans="1:2">
      <c r="A6363" s="14">
        <v>43608</v>
      </c>
      <c r="B6363">
        <v>1332.826</v>
      </c>
    </row>
    <row r="6364" spans="1:2">
      <c r="A6364" s="14">
        <v>43609</v>
      </c>
      <c r="B6364">
        <v>1333.7719999999999</v>
      </c>
    </row>
    <row r="6365" spans="1:2">
      <c r="A6365" s="14">
        <v>43612</v>
      </c>
      <c r="B6365">
        <v>1334.4760000000001</v>
      </c>
    </row>
    <row r="6366" spans="1:2">
      <c r="A6366" s="14">
        <v>43613</v>
      </c>
      <c r="B6366">
        <v>1334.6469999999999</v>
      </c>
    </row>
    <row r="6367" spans="1:2">
      <c r="A6367" s="14">
        <v>43614</v>
      </c>
      <c r="B6367">
        <v>1329.876</v>
      </c>
    </row>
    <row r="6368" spans="1:2">
      <c r="A6368" s="14">
        <v>43615</v>
      </c>
      <c r="B6368">
        <v>1331.569</v>
      </c>
    </row>
    <row r="6369" spans="1:2">
      <c r="A6369" s="14">
        <v>43616</v>
      </c>
      <c r="B6369">
        <v>1326.3689999999999</v>
      </c>
    </row>
    <row r="6370" spans="1:2">
      <c r="A6370" s="14">
        <v>43619</v>
      </c>
      <c r="B6370">
        <v>1325.7829999999999</v>
      </c>
    </row>
    <row r="6371" spans="1:2">
      <c r="A6371" s="14">
        <v>43620</v>
      </c>
      <c r="B6371">
        <v>1331.17</v>
      </c>
    </row>
    <row r="6372" spans="1:2">
      <c r="A6372" s="14">
        <v>43621</v>
      </c>
      <c r="B6372">
        <v>1333.356</v>
      </c>
    </row>
    <row r="6373" spans="1:2">
      <c r="A6373" s="14">
        <v>43622</v>
      </c>
      <c r="B6373">
        <v>1334.9190000000001</v>
      </c>
    </row>
    <row r="6374" spans="1:2">
      <c r="A6374" s="14">
        <v>43623</v>
      </c>
      <c r="B6374">
        <v>1339.278</v>
      </c>
    </row>
    <row r="6375" spans="1:2">
      <c r="A6375" s="14">
        <v>43626</v>
      </c>
      <c r="B6375">
        <v>1343.585</v>
      </c>
    </row>
    <row r="6376" spans="1:2">
      <c r="A6376" s="14">
        <v>43627</v>
      </c>
      <c r="B6376">
        <v>1345.1959999999999</v>
      </c>
    </row>
    <row r="6377" spans="1:2">
      <c r="A6377" s="14">
        <v>43628</v>
      </c>
      <c r="B6377">
        <v>1343.7670000000001</v>
      </c>
    </row>
    <row r="6378" spans="1:2">
      <c r="A6378" s="14">
        <v>43629</v>
      </c>
      <c r="B6378">
        <v>1344.579</v>
      </c>
    </row>
    <row r="6379" spans="1:2">
      <c r="A6379" s="14">
        <v>43630</v>
      </c>
      <c r="B6379">
        <v>1344.12</v>
      </c>
    </row>
    <row r="6380" spans="1:2">
      <c r="A6380" s="14">
        <v>43633</v>
      </c>
      <c r="B6380">
        <v>1344.374</v>
      </c>
    </row>
    <row r="6381" spans="1:2">
      <c r="A6381" s="14">
        <v>43634</v>
      </c>
      <c r="B6381">
        <v>1348.5840000000001</v>
      </c>
    </row>
    <row r="6382" spans="1:2">
      <c r="A6382" s="14">
        <v>43635</v>
      </c>
      <c r="B6382">
        <v>1350.5920000000001</v>
      </c>
    </row>
    <row r="6383" spans="1:2">
      <c r="A6383" s="14">
        <v>43636</v>
      </c>
      <c r="B6383">
        <v>1357.3589999999999</v>
      </c>
    </row>
    <row r="6384" spans="1:2">
      <c r="A6384" s="14">
        <v>43637</v>
      </c>
      <c r="B6384">
        <v>1358.655</v>
      </c>
    </row>
    <row r="6385" spans="1:2">
      <c r="A6385" s="14">
        <v>43640</v>
      </c>
      <c r="B6385">
        <v>1359.3389999999999</v>
      </c>
    </row>
    <row r="6386" spans="1:2">
      <c r="A6386" s="14">
        <v>43641</v>
      </c>
      <c r="B6386">
        <v>1357.0830000000001</v>
      </c>
    </row>
    <row r="6387" spans="1:2">
      <c r="A6387" s="14">
        <v>43642</v>
      </c>
      <c r="B6387">
        <v>1356.557</v>
      </c>
    </row>
    <row r="6388" spans="1:2">
      <c r="A6388" s="14">
        <v>43643</v>
      </c>
      <c r="B6388">
        <v>1356.7070000000001</v>
      </c>
    </row>
    <row r="6389" spans="1:2">
      <c r="A6389" s="14">
        <v>43644</v>
      </c>
      <c r="B6389">
        <v>1358.421</v>
      </c>
    </row>
    <row r="6390" spans="1:2">
      <c r="A6390" s="14">
        <v>43646</v>
      </c>
      <c r="B6390">
        <v>1358.893</v>
      </c>
    </row>
    <row r="6391" spans="1:2">
      <c r="A6391" s="14">
        <v>43647</v>
      </c>
      <c r="B6391">
        <v>1361.32</v>
      </c>
    </row>
    <row r="6392" spans="1:2">
      <c r="A6392" s="14">
        <v>43648</v>
      </c>
      <c r="B6392">
        <v>1360.838</v>
      </c>
    </row>
    <row r="6393" spans="1:2">
      <c r="A6393" s="14">
        <v>43649</v>
      </c>
      <c r="B6393">
        <v>1361.97</v>
      </c>
    </row>
    <row r="6394" spans="1:2">
      <c r="A6394" s="14">
        <v>43650</v>
      </c>
      <c r="B6394">
        <v>1362.2070000000001</v>
      </c>
    </row>
    <row r="6395" spans="1:2">
      <c r="A6395" s="14">
        <v>43651</v>
      </c>
      <c r="B6395">
        <v>1361.37</v>
      </c>
    </row>
    <row r="6396" spans="1:2">
      <c r="A6396" s="14">
        <v>43654</v>
      </c>
      <c r="B6396">
        <v>1361.1489999999999</v>
      </c>
    </row>
    <row r="6397" spans="1:2">
      <c r="A6397" s="14">
        <v>43655</v>
      </c>
      <c r="B6397">
        <v>1359.3219999999999</v>
      </c>
    </row>
    <row r="6398" spans="1:2">
      <c r="A6398" s="14">
        <v>43656</v>
      </c>
      <c r="B6398">
        <v>1361.5920000000001</v>
      </c>
    </row>
    <row r="6399" spans="1:2">
      <c r="A6399" s="14">
        <v>43657</v>
      </c>
      <c r="B6399">
        <v>1360.7080000000001</v>
      </c>
    </row>
    <row r="6400" spans="1:2">
      <c r="A6400" s="14">
        <v>43658</v>
      </c>
      <c r="B6400">
        <v>1360.9780000000001</v>
      </c>
    </row>
    <row r="6401" spans="1:2">
      <c r="A6401" s="14">
        <v>43661</v>
      </c>
      <c r="B6401">
        <v>1361.9780000000001</v>
      </c>
    </row>
    <row r="6402" spans="1:2">
      <c r="A6402" s="14">
        <v>43662</v>
      </c>
      <c r="B6402">
        <v>1362.0820000000001</v>
      </c>
    </row>
    <row r="6403" spans="1:2">
      <c r="A6403" s="14">
        <v>43663</v>
      </c>
      <c r="B6403">
        <v>1361.123</v>
      </c>
    </row>
    <row r="6404" spans="1:2">
      <c r="A6404" s="14">
        <v>43664</v>
      </c>
      <c r="B6404">
        <v>1358.242</v>
      </c>
    </row>
    <row r="6405" spans="1:2">
      <c r="A6405" s="14">
        <v>43665</v>
      </c>
      <c r="B6405">
        <v>1358.7349999999999</v>
      </c>
    </row>
    <row r="6406" spans="1:2">
      <c r="A6406" s="14">
        <v>43668</v>
      </c>
      <c r="B6406">
        <v>1359.89</v>
      </c>
    </row>
    <row r="6407" spans="1:2">
      <c r="A6407" s="14">
        <v>43669</v>
      </c>
      <c r="B6407">
        <v>1361.7909999999999</v>
      </c>
    </row>
    <row r="6408" spans="1:2">
      <c r="A6408" s="14">
        <v>43670</v>
      </c>
      <c r="B6408">
        <v>1363.4839999999999</v>
      </c>
    </row>
    <row r="6409" spans="1:2">
      <c r="A6409" s="14">
        <v>43671</v>
      </c>
      <c r="B6409">
        <v>1364.2940000000001</v>
      </c>
    </row>
    <row r="6410" spans="1:2">
      <c r="A6410" s="14">
        <v>43672</v>
      </c>
      <c r="B6410">
        <v>1365.567</v>
      </c>
    </row>
    <row r="6411" spans="1:2">
      <c r="A6411" s="14">
        <v>43675</v>
      </c>
      <c r="B6411">
        <v>1365.9380000000001</v>
      </c>
    </row>
    <row r="6412" spans="1:2">
      <c r="A6412" s="14">
        <v>43676</v>
      </c>
      <c r="B6412">
        <v>1364.4670000000001</v>
      </c>
    </row>
    <row r="6413" spans="1:2">
      <c r="A6413" s="14">
        <v>43677</v>
      </c>
      <c r="B6413">
        <v>1365.8510000000001</v>
      </c>
    </row>
    <row r="6414" spans="1:2">
      <c r="A6414" s="14">
        <v>43678</v>
      </c>
      <c r="B6414">
        <v>1364.377</v>
      </c>
    </row>
    <row r="6415" spans="1:2">
      <c r="A6415" s="14">
        <v>43679</v>
      </c>
      <c r="B6415">
        <v>1360.6880000000001</v>
      </c>
    </row>
    <row r="6416" spans="1:2">
      <c r="A6416" s="14">
        <v>43682</v>
      </c>
      <c r="B6416">
        <v>1351.069</v>
      </c>
    </row>
    <row r="6417" spans="1:2">
      <c r="A6417" s="14">
        <v>43683</v>
      </c>
      <c r="B6417">
        <v>1353.6510000000001</v>
      </c>
    </row>
    <row r="6418" spans="1:2">
      <c r="A6418" s="14">
        <v>43684</v>
      </c>
      <c r="B6418">
        <v>1350.0840000000001</v>
      </c>
    </row>
    <row r="6419" spans="1:2">
      <c r="A6419" s="14">
        <v>43685</v>
      </c>
      <c r="B6419">
        <v>1356.5409999999999</v>
      </c>
    </row>
    <row r="6420" spans="1:2">
      <c r="A6420" s="14">
        <v>43686</v>
      </c>
      <c r="B6420">
        <v>1356.12</v>
      </c>
    </row>
    <row r="6421" spans="1:2">
      <c r="A6421" s="14">
        <v>43689</v>
      </c>
      <c r="B6421">
        <v>1355.462</v>
      </c>
    </row>
    <row r="6422" spans="1:2">
      <c r="A6422" s="14">
        <v>43690</v>
      </c>
      <c r="B6422">
        <v>1358.0150000000001</v>
      </c>
    </row>
    <row r="6423" spans="1:2">
      <c r="A6423" s="14">
        <v>43691</v>
      </c>
      <c r="B6423">
        <v>1351.5160000000001</v>
      </c>
    </row>
    <row r="6424" spans="1:2">
      <c r="A6424" s="14">
        <v>43692</v>
      </c>
      <c r="B6424">
        <v>1351.758</v>
      </c>
    </row>
    <row r="6425" spans="1:2">
      <c r="A6425" s="14">
        <v>43693</v>
      </c>
      <c r="B6425">
        <v>1354.0940000000001</v>
      </c>
    </row>
    <row r="6426" spans="1:2">
      <c r="A6426" s="14">
        <v>43696</v>
      </c>
      <c r="B6426">
        <v>1357.674</v>
      </c>
    </row>
    <row r="6427" spans="1:2">
      <c r="A6427" s="14">
        <v>43697</v>
      </c>
      <c r="B6427">
        <v>1359.2190000000001</v>
      </c>
    </row>
    <row r="6428" spans="1:2">
      <c r="A6428" s="14">
        <v>43698</v>
      </c>
      <c r="B6428">
        <v>1363.4780000000001</v>
      </c>
    </row>
    <row r="6429" spans="1:2">
      <c r="A6429" s="14">
        <v>43699</v>
      </c>
      <c r="B6429">
        <v>1365.3440000000001</v>
      </c>
    </row>
    <row r="6430" spans="1:2">
      <c r="A6430" s="14">
        <v>43700</v>
      </c>
      <c r="B6430">
        <v>1363.99</v>
      </c>
    </row>
    <row r="6431" spans="1:2">
      <c r="A6431" s="14">
        <v>43703</v>
      </c>
      <c r="B6431">
        <v>1364.894</v>
      </c>
    </row>
    <row r="6432" spans="1:2">
      <c r="A6432" s="14">
        <v>43704</v>
      </c>
      <c r="B6432">
        <v>1366.6489999999999</v>
      </c>
    </row>
    <row r="6433" spans="1:2">
      <c r="A6433" s="14">
        <v>43705</v>
      </c>
      <c r="B6433">
        <v>1368.1379999999999</v>
      </c>
    </row>
    <row r="6434" spans="1:2">
      <c r="A6434" s="14">
        <v>43706</v>
      </c>
      <c r="B6434">
        <v>1370.5150000000001</v>
      </c>
    </row>
    <row r="6435" spans="1:2">
      <c r="A6435" s="14">
        <v>43707</v>
      </c>
      <c r="B6435">
        <v>1371.1369999999999</v>
      </c>
    </row>
    <row r="6436" spans="1:2">
      <c r="A6436" s="14">
        <v>43708</v>
      </c>
      <c r="B6436">
        <v>1371.181</v>
      </c>
    </row>
    <row r="6437" spans="1:2">
      <c r="A6437" s="14">
        <v>43710</v>
      </c>
      <c r="B6437">
        <v>1371.181</v>
      </c>
    </row>
    <row r="6438" spans="1:2">
      <c r="A6438" s="14">
        <v>43711</v>
      </c>
      <c r="B6438">
        <v>1369.2249999999999</v>
      </c>
    </row>
    <row r="6439" spans="1:2">
      <c r="A6439" s="14">
        <v>43712</v>
      </c>
      <c r="B6439">
        <v>1371.078</v>
      </c>
    </row>
    <row r="6440" spans="1:2">
      <c r="A6440" s="14">
        <v>43713</v>
      </c>
      <c r="B6440">
        <v>1373.43</v>
      </c>
    </row>
    <row r="6441" spans="1:2">
      <c r="A6441" s="14">
        <v>43714</v>
      </c>
      <c r="B6441">
        <v>1374.6559999999999</v>
      </c>
    </row>
    <row r="6442" spans="1:2">
      <c r="A6442" s="14">
        <v>43717</v>
      </c>
      <c r="B6442">
        <v>1376.413</v>
      </c>
    </row>
    <row r="6443" spans="1:2">
      <c r="A6443" s="14">
        <v>43718</v>
      </c>
      <c r="B6443">
        <v>1377.6389999999999</v>
      </c>
    </row>
    <row r="6444" spans="1:2">
      <c r="A6444" s="14">
        <v>43719</v>
      </c>
      <c r="B6444">
        <v>1377.249</v>
      </c>
    </row>
    <row r="6445" spans="1:2">
      <c r="A6445" s="14">
        <v>43720</v>
      </c>
      <c r="B6445">
        <v>1378.2159999999999</v>
      </c>
    </row>
    <row r="6446" spans="1:2">
      <c r="A6446" s="14">
        <v>43721</v>
      </c>
      <c r="B6446">
        <v>1376.664</v>
      </c>
    </row>
    <row r="6447" spans="1:2">
      <c r="A6447" s="14">
        <v>43724</v>
      </c>
      <c r="B6447">
        <v>1380.2940000000001</v>
      </c>
    </row>
    <row r="6448" spans="1:2">
      <c r="A6448" s="14">
        <v>43725</v>
      </c>
      <c r="B6448">
        <v>1380.2180000000001</v>
      </c>
    </row>
    <row r="6449" spans="1:2">
      <c r="A6449" s="14">
        <v>43726</v>
      </c>
      <c r="B6449">
        <v>1379.66</v>
      </c>
    </row>
    <row r="6450" spans="1:2">
      <c r="A6450" s="14">
        <v>43727</v>
      </c>
      <c r="B6450">
        <v>1380.482</v>
      </c>
    </row>
    <row r="6451" spans="1:2">
      <c r="A6451" s="14">
        <v>43728</v>
      </c>
      <c r="B6451">
        <v>1380.5129999999999</v>
      </c>
    </row>
    <row r="6452" spans="1:2">
      <c r="A6452" s="14">
        <v>43731</v>
      </c>
      <c r="B6452">
        <v>1380.731</v>
      </c>
    </row>
    <row r="6453" spans="1:2">
      <c r="A6453" s="14">
        <v>43732</v>
      </c>
      <c r="B6453">
        <v>1380.569</v>
      </c>
    </row>
    <row r="6454" spans="1:2">
      <c r="A6454" s="14">
        <v>43733</v>
      </c>
      <c r="B6454">
        <v>1377.625</v>
      </c>
    </row>
    <row r="6455" spans="1:2">
      <c r="A6455" s="14">
        <v>43734</v>
      </c>
      <c r="B6455">
        <v>1377.048</v>
      </c>
    </row>
    <row r="6456" spans="1:2">
      <c r="A6456" s="14">
        <v>43735</v>
      </c>
      <c r="B6456">
        <v>1375.8230000000001</v>
      </c>
    </row>
    <row r="6457" spans="1:2">
      <c r="A6457" s="14">
        <v>43738</v>
      </c>
      <c r="B6457">
        <v>1375.528</v>
      </c>
    </row>
    <row r="6458" spans="1:2">
      <c r="A6458" s="14">
        <v>43739</v>
      </c>
      <c r="B6458">
        <v>1374.585</v>
      </c>
    </row>
    <row r="6459" spans="1:2">
      <c r="A6459" s="14">
        <v>43740</v>
      </c>
      <c r="B6459">
        <v>1368.6769999999999</v>
      </c>
    </row>
    <row r="6460" spans="1:2">
      <c r="A6460" s="14">
        <v>43741</v>
      </c>
      <c r="B6460">
        <v>1367.3489999999999</v>
      </c>
    </row>
    <row r="6461" spans="1:2">
      <c r="A6461" s="14">
        <v>43742</v>
      </c>
      <c r="B6461">
        <v>1369.509</v>
      </c>
    </row>
    <row r="6462" spans="1:2">
      <c r="A6462" s="14">
        <v>43745</v>
      </c>
      <c r="B6462">
        <v>1370.212</v>
      </c>
    </row>
    <row r="6463" spans="1:2">
      <c r="A6463" s="14">
        <v>43746</v>
      </c>
      <c r="B6463">
        <v>1367.7950000000001</v>
      </c>
    </row>
    <row r="6464" spans="1:2">
      <c r="A6464" s="14">
        <v>43747</v>
      </c>
      <c r="B6464">
        <v>1369.396</v>
      </c>
    </row>
    <row r="6465" spans="1:2">
      <c r="A6465" s="14">
        <v>43748</v>
      </c>
      <c r="B6465">
        <v>1370.2729999999999</v>
      </c>
    </row>
    <row r="6466" spans="1:2">
      <c r="A6466" s="14">
        <v>43749</v>
      </c>
      <c r="B6466">
        <v>1373.3969999999999</v>
      </c>
    </row>
    <row r="6467" spans="1:2">
      <c r="A6467" s="14">
        <v>43752</v>
      </c>
      <c r="B6467">
        <v>1374.1130000000001</v>
      </c>
    </row>
    <row r="6468" spans="1:2">
      <c r="A6468" s="14">
        <v>43753</v>
      </c>
      <c r="B6468">
        <v>1376.1949999999999</v>
      </c>
    </row>
    <row r="6469" spans="1:2">
      <c r="A6469" s="14">
        <v>43754</v>
      </c>
      <c r="B6469">
        <v>1377.4469999999999</v>
      </c>
    </row>
    <row r="6470" spans="1:2">
      <c r="A6470" s="14">
        <v>43755</v>
      </c>
      <c r="B6470">
        <v>1378.5360000000001</v>
      </c>
    </row>
    <row r="6471" spans="1:2">
      <c r="A6471" s="14">
        <v>43756</v>
      </c>
      <c r="B6471">
        <v>1378.7670000000001</v>
      </c>
    </row>
    <row r="6472" spans="1:2">
      <c r="A6472" s="14">
        <v>43759</v>
      </c>
      <c r="B6472">
        <v>1379.578</v>
      </c>
    </row>
    <row r="6473" spans="1:2">
      <c r="A6473" s="14">
        <v>43760</v>
      </c>
      <c r="B6473">
        <v>1379.787</v>
      </c>
    </row>
    <row r="6474" spans="1:2">
      <c r="A6474" s="14">
        <v>43761</v>
      </c>
      <c r="B6474">
        <v>1380.444</v>
      </c>
    </row>
    <row r="6475" spans="1:2">
      <c r="A6475" s="14">
        <v>43762</v>
      </c>
      <c r="B6475">
        <v>1381.3440000000001</v>
      </c>
    </row>
    <row r="6476" spans="1:2">
      <c r="A6476" s="14">
        <v>43763</v>
      </c>
      <c r="B6476">
        <v>1382.652</v>
      </c>
    </row>
    <row r="6477" spans="1:2">
      <c r="A6477" s="14">
        <v>43766</v>
      </c>
      <c r="B6477">
        <v>1383.3130000000001</v>
      </c>
    </row>
    <row r="6478" spans="1:2">
      <c r="A6478" s="14">
        <v>43767</v>
      </c>
      <c r="B6478">
        <v>1383.153</v>
      </c>
    </row>
    <row r="6479" spans="1:2">
      <c r="A6479" s="14">
        <v>43768</v>
      </c>
      <c r="B6479">
        <v>1381.3330000000001</v>
      </c>
    </row>
    <row r="6480" spans="1:2">
      <c r="A6480" s="14">
        <v>43769</v>
      </c>
      <c r="B6480">
        <v>1378.722</v>
      </c>
    </row>
    <row r="6481" spans="1:2">
      <c r="A6481" s="14">
        <v>43770</v>
      </c>
      <c r="B6481">
        <v>1380.5540000000001</v>
      </c>
    </row>
    <row r="6482" spans="1:2">
      <c r="A6482" s="14">
        <v>43773</v>
      </c>
      <c r="B6482">
        <v>1383.88</v>
      </c>
    </row>
    <row r="6483" spans="1:2">
      <c r="A6483" s="14">
        <v>43774</v>
      </c>
      <c r="B6483">
        <v>1383.086</v>
      </c>
    </row>
    <row r="6484" spans="1:2">
      <c r="A6484" s="14">
        <v>43775</v>
      </c>
      <c r="B6484">
        <v>1381.829</v>
      </c>
    </row>
    <row r="6485" spans="1:2">
      <c r="A6485" s="14">
        <v>43776</v>
      </c>
      <c r="B6485">
        <v>1381.7950000000001</v>
      </c>
    </row>
    <row r="6486" spans="1:2">
      <c r="A6486" s="14">
        <v>43777</v>
      </c>
      <c r="B6486">
        <v>1380.9269999999999</v>
      </c>
    </row>
    <row r="6487" spans="1:2">
      <c r="A6487" s="14">
        <v>43780</v>
      </c>
      <c r="B6487">
        <v>1381.6489999999999</v>
      </c>
    </row>
    <row r="6488" spans="1:2">
      <c r="A6488" s="14">
        <v>43781</v>
      </c>
      <c r="B6488">
        <v>1381.4549999999999</v>
      </c>
    </row>
    <row r="6489" spans="1:2">
      <c r="A6489" s="14">
        <v>43782</v>
      </c>
      <c r="B6489">
        <v>1380.182</v>
      </c>
    </row>
    <row r="6490" spans="1:2">
      <c r="A6490" s="14">
        <v>43783</v>
      </c>
      <c r="B6490">
        <v>1379.6859999999999</v>
      </c>
    </row>
    <row r="6491" spans="1:2">
      <c r="A6491" s="14">
        <v>43784</v>
      </c>
      <c r="B6491">
        <v>1379.982</v>
      </c>
    </row>
    <row r="6492" spans="1:2">
      <c r="A6492" s="14">
        <v>43787</v>
      </c>
      <c r="B6492">
        <v>1379.8689999999999</v>
      </c>
    </row>
    <row r="6493" spans="1:2">
      <c r="A6493" s="14">
        <v>43788</v>
      </c>
      <c r="B6493">
        <v>1377.748</v>
      </c>
    </row>
    <row r="6494" spans="1:2">
      <c r="A6494" s="14">
        <v>43789</v>
      </c>
      <c r="B6494">
        <v>1376.252</v>
      </c>
    </row>
    <row r="6495" spans="1:2">
      <c r="A6495" s="14">
        <v>43790</v>
      </c>
      <c r="B6495">
        <v>1375.711</v>
      </c>
    </row>
    <row r="6496" spans="1:2">
      <c r="A6496" s="14">
        <v>43791</v>
      </c>
      <c r="B6496">
        <v>1376.356</v>
      </c>
    </row>
    <row r="6497" spans="1:2">
      <c r="A6497" s="14">
        <v>43794</v>
      </c>
      <c r="B6497">
        <v>1378.8009999999999</v>
      </c>
    </row>
    <row r="6498" spans="1:2">
      <c r="A6498" s="14">
        <v>43795</v>
      </c>
      <c r="B6498">
        <v>1380.7660000000001</v>
      </c>
    </row>
    <row r="6499" spans="1:2">
      <c r="A6499" s="14">
        <v>43796</v>
      </c>
      <c r="B6499">
        <v>1382.1610000000001</v>
      </c>
    </row>
    <row r="6500" spans="1:2">
      <c r="A6500" s="14">
        <v>43797</v>
      </c>
      <c r="B6500">
        <v>1382.3989999999999</v>
      </c>
    </row>
    <row r="6501" spans="1:2">
      <c r="A6501" s="14">
        <v>43798</v>
      </c>
      <c r="B6501">
        <v>1382.249</v>
      </c>
    </row>
    <row r="6502" spans="1:2">
      <c r="A6502" s="14">
        <v>43799</v>
      </c>
      <c r="B6502">
        <v>1382.4870000000001</v>
      </c>
    </row>
    <row r="6503" spans="1:2">
      <c r="A6503" s="14">
        <v>43801</v>
      </c>
      <c r="B6503">
        <v>1381.414</v>
      </c>
    </row>
    <row r="6504" spans="1:2">
      <c r="A6504" s="14">
        <v>43802</v>
      </c>
      <c r="B6504">
        <v>1380.3340000000001</v>
      </c>
    </row>
    <row r="6505" spans="1:2">
      <c r="A6505" s="14">
        <v>43803</v>
      </c>
      <c r="B6505">
        <v>1383.846</v>
      </c>
    </row>
    <row r="6506" spans="1:2">
      <c r="A6506" s="14">
        <v>43804</v>
      </c>
      <c r="B6506">
        <v>1384.9010000000001</v>
      </c>
    </row>
    <row r="6507" spans="1:2">
      <c r="A6507" s="14">
        <v>43805</v>
      </c>
      <c r="B6507">
        <v>1388.1690000000001</v>
      </c>
    </row>
    <row r="6508" spans="1:2">
      <c r="A6508" s="14">
        <v>43808</v>
      </c>
      <c r="B6508">
        <v>1389.36</v>
      </c>
    </row>
    <row r="6509" spans="1:2">
      <c r="A6509" s="14">
        <v>43809</v>
      </c>
      <c r="B6509">
        <v>1391.08</v>
      </c>
    </row>
    <row r="6510" spans="1:2">
      <c r="A6510" s="14">
        <v>43810</v>
      </c>
      <c r="B6510">
        <v>1392.779</v>
      </c>
    </row>
    <row r="6511" spans="1:2">
      <c r="A6511" s="14">
        <v>43811</v>
      </c>
      <c r="B6511">
        <v>1396.4480000000001</v>
      </c>
    </row>
    <row r="6512" spans="1:2">
      <c r="A6512" s="14">
        <v>43812</v>
      </c>
      <c r="B6512">
        <v>1399.5309999999999</v>
      </c>
    </row>
    <row r="6513" spans="1:2">
      <c r="A6513" s="14">
        <v>43815</v>
      </c>
      <c r="B6513">
        <v>1402.375</v>
      </c>
    </row>
    <row r="6514" spans="1:2">
      <c r="A6514" s="14">
        <v>43816</v>
      </c>
      <c r="B6514">
        <v>1405.2360000000001</v>
      </c>
    </row>
    <row r="6515" spans="1:2">
      <c r="A6515" s="14">
        <v>43817</v>
      </c>
      <c r="B6515">
        <v>1408.2370000000001</v>
      </c>
    </row>
    <row r="6516" spans="1:2">
      <c r="A6516" s="14">
        <v>43818</v>
      </c>
      <c r="B6516">
        <v>1408.712</v>
      </c>
    </row>
    <row r="6517" spans="1:2">
      <c r="A6517" s="14">
        <v>43819</v>
      </c>
      <c r="B6517">
        <v>1409.1130000000001</v>
      </c>
    </row>
    <row r="6518" spans="1:2">
      <c r="A6518" s="14">
        <v>43822</v>
      </c>
      <c r="B6518">
        <v>1409.711</v>
      </c>
    </row>
    <row r="6519" spans="1:2">
      <c r="A6519" s="14">
        <v>43823</v>
      </c>
      <c r="B6519">
        <v>1409.807</v>
      </c>
    </row>
    <row r="6520" spans="1:2">
      <c r="A6520" s="14">
        <v>43825</v>
      </c>
      <c r="B6520">
        <v>1410.479</v>
      </c>
    </row>
    <row r="6521" spans="1:2">
      <c r="A6521" s="14">
        <v>43826</v>
      </c>
      <c r="B6521">
        <v>1411.069</v>
      </c>
    </row>
    <row r="6522" spans="1:2">
      <c r="A6522" s="14">
        <v>43829</v>
      </c>
      <c r="B6522">
        <v>1411.3620000000001</v>
      </c>
    </row>
    <row r="6523" spans="1:2">
      <c r="A6523" s="14">
        <v>43830</v>
      </c>
      <c r="B6523">
        <v>1411.3869999999999</v>
      </c>
    </row>
    <row r="6524" spans="1:2">
      <c r="A6524" s="14">
        <v>43832</v>
      </c>
      <c r="B6524">
        <v>1413.289</v>
      </c>
    </row>
    <row r="6525" spans="1:2">
      <c r="A6525" s="14">
        <v>43833</v>
      </c>
      <c r="B6525">
        <v>1414.2860000000001</v>
      </c>
    </row>
    <row r="6526" spans="1:2">
      <c r="A6526" s="14">
        <v>43836</v>
      </c>
      <c r="B6526">
        <v>1415.421</v>
      </c>
    </row>
    <row r="6527" spans="1:2">
      <c r="A6527" s="14">
        <v>43837</v>
      </c>
      <c r="B6527">
        <v>1416.346</v>
      </c>
    </row>
    <row r="6528" spans="1:2">
      <c r="A6528" s="14">
        <v>43838</v>
      </c>
      <c r="B6528">
        <v>1416.3889999999999</v>
      </c>
    </row>
    <row r="6529" spans="1:2">
      <c r="A6529" s="14">
        <v>43839</v>
      </c>
      <c r="B6529">
        <v>1416.954</v>
      </c>
    </row>
    <row r="6530" spans="1:2">
      <c r="A6530" s="14">
        <v>43840</v>
      </c>
      <c r="B6530">
        <v>1417.9590000000001</v>
      </c>
    </row>
    <row r="6531" spans="1:2">
      <c r="A6531" s="14">
        <v>43843</v>
      </c>
      <c r="B6531">
        <v>1419.0530000000001</v>
      </c>
    </row>
    <row r="6532" spans="1:2">
      <c r="A6532" s="14">
        <v>43844</v>
      </c>
      <c r="B6532">
        <v>1420.1780000000001</v>
      </c>
    </row>
    <row r="6533" spans="1:2">
      <c r="A6533" s="14">
        <v>43845</v>
      </c>
      <c r="B6533">
        <v>1421.0229999999999</v>
      </c>
    </row>
    <row r="6534" spans="1:2">
      <c r="A6534" s="14">
        <v>43846</v>
      </c>
      <c r="B6534">
        <v>1421.894</v>
      </c>
    </row>
    <row r="6535" spans="1:2">
      <c r="A6535" s="14">
        <v>43847</v>
      </c>
      <c r="B6535">
        <v>1422.097</v>
      </c>
    </row>
    <row r="6536" spans="1:2">
      <c r="A6536" s="14">
        <v>43850</v>
      </c>
      <c r="B6536">
        <v>1422.819</v>
      </c>
    </row>
    <row r="6537" spans="1:2">
      <c r="A6537" s="14">
        <v>43851</v>
      </c>
      <c r="B6537">
        <v>1421.7329999999999</v>
      </c>
    </row>
    <row r="6538" spans="1:2">
      <c r="A6538" s="14">
        <v>43852</v>
      </c>
      <c r="B6538">
        <v>1421.251</v>
      </c>
    </row>
    <row r="6539" spans="1:2">
      <c r="A6539" s="14">
        <v>43853</v>
      </c>
      <c r="B6539">
        <v>1418.26</v>
      </c>
    </row>
    <row r="6540" spans="1:2">
      <c r="A6540" s="14">
        <v>43854</v>
      </c>
      <c r="B6540">
        <v>1416.0840000000001</v>
      </c>
    </row>
    <row r="6541" spans="1:2">
      <c r="A6541" s="14">
        <v>43857</v>
      </c>
      <c r="B6541">
        <v>1407.357</v>
      </c>
    </row>
    <row r="6542" spans="1:2">
      <c r="A6542" s="14">
        <v>43858</v>
      </c>
      <c r="B6542">
        <v>1412.9770000000001</v>
      </c>
    </row>
    <row r="6543" spans="1:2">
      <c r="A6543" s="14">
        <v>43859</v>
      </c>
      <c r="B6543">
        <v>1414.5160000000001</v>
      </c>
    </row>
    <row r="6544" spans="1:2">
      <c r="A6544" s="14">
        <v>43860</v>
      </c>
      <c r="B6544">
        <v>1411.519</v>
      </c>
    </row>
    <row r="6545" spans="1:2">
      <c r="A6545" s="14">
        <v>43861</v>
      </c>
      <c r="B6545">
        <v>1411.4469999999999</v>
      </c>
    </row>
    <row r="6546" spans="1:2">
      <c r="A6546" s="14">
        <v>43864</v>
      </c>
      <c r="B6546">
        <v>1412.625</v>
      </c>
    </row>
    <row r="6547" spans="1:2">
      <c r="A6547" s="14">
        <v>43865</v>
      </c>
      <c r="B6547">
        <v>1415.39</v>
      </c>
    </row>
    <row r="6548" spans="1:2">
      <c r="A6548" s="14">
        <v>43866</v>
      </c>
      <c r="B6548">
        <v>1418.193</v>
      </c>
    </row>
    <row r="6549" spans="1:2">
      <c r="A6549" s="14">
        <v>43867</v>
      </c>
      <c r="B6549">
        <v>1420.635</v>
      </c>
    </row>
    <row r="6550" spans="1:2">
      <c r="A6550" s="14">
        <v>43868</v>
      </c>
      <c r="B6550">
        <v>1420.325</v>
      </c>
    </row>
    <row r="6551" spans="1:2">
      <c r="A6551" s="14">
        <v>43871</v>
      </c>
      <c r="B6551">
        <v>1420.645</v>
      </c>
    </row>
    <row r="6552" spans="1:2">
      <c r="A6552" s="14">
        <v>43872</v>
      </c>
      <c r="B6552">
        <v>1424.816</v>
      </c>
    </row>
    <row r="6553" spans="1:2">
      <c r="A6553" s="14">
        <v>43873</v>
      </c>
      <c r="B6553">
        <v>1426.4159999999999</v>
      </c>
    </row>
    <row r="6554" spans="1:2">
      <c r="A6554" s="14">
        <v>43874</v>
      </c>
      <c r="B6554">
        <v>1427.154</v>
      </c>
    </row>
    <row r="6555" spans="1:2">
      <c r="A6555" s="14">
        <v>43875</v>
      </c>
      <c r="B6555">
        <v>1427.345</v>
      </c>
    </row>
    <row r="6556" spans="1:2">
      <c r="A6556" s="14">
        <v>43878</v>
      </c>
      <c r="B6556">
        <v>1428.066</v>
      </c>
    </row>
    <row r="6557" spans="1:2">
      <c r="A6557" s="14">
        <v>43879</v>
      </c>
      <c r="B6557">
        <v>1427.3579999999999</v>
      </c>
    </row>
    <row r="6558" spans="1:2">
      <c r="A6558" s="14">
        <v>43880</v>
      </c>
      <c r="B6558">
        <v>1428.9010000000001</v>
      </c>
    </row>
    <row r="6559" spans="1:2">
      <c r="A6559" s="14">
        <v>43881</v>
      </c>
      <c r="B6559">
        <v>1429.077</v>
      </c>
    </row>
    <row r="6560" spans="1:2">
      <c r="A6560" s="14">
        <v>43882</v>
      </c>
      <c r="B6560">
        <v>1428.2370000000001</v>
      </c>
    </row>
    <row r="6561" spans="1:2">
      <c r="A6561" s="14">
        <v>43885</v>
      </c>
      <c r="B6561">
        <v>1417.9179999999999</v>
      </c>
    </row>
    <row r="6562" spans="1:2">
      <c r="A6562" s="14">
        <v>43886</v>
      </c>
      <c r="B6562">
        <v>1414.5440000000001</v>
      </c>
    </row>
    <row r="6563" spans="1:2">
      <c r="A6563" s="14">
        <v>43887</v>
      </c>
      <c r="B6563">
        <v>1411.769</v>
      </c>
    </row>
    <row r="6564" spans="1:2">
      <c r="A6564" s="14">
        <v>43888</v>
      </c>
      <c r="B6564">
        <v>1399.1130000000001</v>
      </c>
    </row>
    <row r="6565" spans="1:2">
      <c r="A6565" s="14">
        <v>43889</v>
      </c>
      <c r="B6565">
        <v>1389.0930000000001</v>
      </c>
    </row>
    <row r="6566" spans="1:2">
      <c r="A6566" s="14">
        <v>43890</v>
      </c>
      <c r="B6566">
        <v>1389.5709999999999</v>
      </c>
    </row>
    <row r="6567" spans="1:2">
      <c r="A6567" s="14">
        <v>43892</v>
      </c>
      <c r="B6567">
        <v>1396.0340000000001</v>
      </c>
    </row>
    <row r="6568" spans="1:2">
      <c r="A6568" s="14">
        <v>43893</v>
      </c>
      <c r="B6568">
        <v>1404.365</v>
      </c>
    </row>
    <row r="6569" spans="1:2">
      <c r="A6569" s="14">
        <v>43894</v>
      </c>
      <c r="B6569">
        <v>1411.606</v>
      </c>
    </row>
    <row r="6570" spans="1:2">
      <c r="A6570" s="14">
        <v>43895</v>
      </c>
      <c r="B6570">
        <v>1403.1969999999999</v>
      </c>
    </row>
    <row r="6571" spans="1:2">
      <c r="A6571" s="14">
        <v>43896</v>
      </c>
      <c r="B6571">
        <v>1383.25</v>
      </c>
    </row>
    <row r="6572" spans="1:2">
      <c r="A6572" s="14">
        <v>43899</v>
      </c>
      <c r="B6572">
        <v>1333.309</v>
      </c>
    </row>
    <row r="6573" spans="1:2">
      <c r="A6573" s="14">
        <v>43900</v>
      </c>
      <c r="B6573">
        <v>1337.7059999999999</v>
      </c>
    </row>
    <row r="6574" spans="1:2">
      <c r="A6574" s="14">
        <v>43901</v>
      </c>
      <c r="B6574">
        <v>1321.6980000000001</v>
      </c>
    </row>
    <row r="6575" spans="1:2">
      <c r="A6575" s="14">
        <v>43902</v>
      </c>
      <c r="B6575">
        <v>1278.047</v>
      </c>
    </row>
    <row r="6576" spans="1:2">
      <c r="A6576" s="14">
        <v>43903</v>
      </c>
      <c r="B6576">
        <v>1282.366</v>
      </c>
    </row>
    <row r="6577" spans="1:2">
      <c r="A6577" s="14">
        <v>43906</v>
      </c>
      <c r="B6577">
        <v>1237.614</v>
      </c>
    </row>
    <row r="6578" spans="1:2">
      <c r="A6578" s="14">
        <v>43907</v>
      </c>
      <c r="B6578">
        <v>1226.309</v>
      </c>
    </row>
    <row r="6579" spans="1:2">
      <c r="A6579" s="14">
        <v>43908</v>
      </c>
      <c r="B6579">
        <v>1183.4839999999999</v>
      </c>
    </row>
    <row r="6580" spans="1:2">
      <c r="A6580" s="14">
        <v>43909</v>
      </c>
      <c r="B6580">
        <v>1152.9749999999999</v>
      </c>
    </row>
    <row r="6581" spans="1:2">
      <c r="A6581" s="14">
        <v>43910</v>
      </c>
      <c r="B6581">
        <v>1147.0830000000001</v>
      </c>
    </row>
    <row r="6582" spans="1:2">
      <c r="A6582" s="14">
        <v>43913</v>
      </c>
      <c r="B6582">
        <v>1121.2059999999999</v>
      </c>
    </row>
    <row r="6583" spans="1:2">
      <c r="A6583" s="14">
        <v>43914</v>
      </c>
      <c r="B6583">
        <v>1132.921</v>
      </c>
    </row>
    <row r="6584" spans="1:2">
      <c r="A6584" s="14">
        <v>43915</v>
      </c>
      <c r="B6584">
        <v>1152.6859999999999</v>
      </c>
    </row>
    <row r="6585" spans="1:2">
      <c r="A6585" s="14">
        <v>43916</v>
      </c>
      <c r="B6585">
        <v>1191.626</v>
      </c>
    </row>
    <row r="6586" spans="1:2">
      <c r="A6586" s="14">
        <v>43917</v>
      </c>
      <c r="B6586">
        <v>1208.838</v>
      </c>
    </row>
    <row r="6587" spans="1:2">
      <c r="A6587" s="14">
        <v>43920</v>
      </c>
      <c r="B6587">
        <v>1218.4359999999999</v>
      </c>
    </row>
    <row r="6588" spans="1:2">
      <c r="A6588" s="14">
        <v>43921</v>
      </c>
      <c r="B6588">
        <v>1226.174</v>
      </c>
    </row>
    <row r="6589" spans="1:2">
      <c r="A6589" s="14">
        <v>43922</v>
      </c>
      <c r="B6589">
        <v>1210.31</v>
      </c>
    </row>
    <row r="6590" spans="1:2">
      <c r="A6590" s="14">
        <v>43923</v>
      </c>
      <c r="B6590">
        <v>1206.5309999999999</v>
      </c>
    </row>
    <row r="6591" spans="1:2">
      <c r="A6591" s="14">
        <v>43924</v>
      </c>
      <c r="B6591">
        <v>1196.355</v>
      </c>
    </row>
    <row r="6592" spans="1:2">
      <c r="A6592" s="14">
        <v>43927</v>
      </c>
      <c r="B6592">
        <v>1201.002</v>
      </c>
    </row>
    <row r="6593" spans="1:2">
      <c r="A6593" s="14">
        <v>43928</v>
      </c>
      <c r="B6593">
        <v>1216.8689999999999</v>
      </c>
    </row>
    <row r="6594" spans="1:2">
      <c r="A6594" s="14">
        <v>43929</v>
      </c>
      <c r="B6594">
        <v>1220.847</v>
      </c>
    </row>
    <row r="6595" spans="1:2">
      <c r="A6595" s="14">
        <v>43930</v>
      </c>
      <c r="B6595">
        <v>1259.4749999999999</v>
      </c>
    </row>
    <row r="6596" spans="1:2">
      <c r="A6596" s="14">
        <v>43934</v>
      </c>
      <c r="B6596">
        <v>1276.5170000000001</v>
      </c>
    </row>
    <row r="6597" spans="1:2">
      <c r="A6597" s="14">
        <v>43935</v>
      </c>
      <c r="B6597">
        <v>1289.4090000000001</v>
      </c>
    </row>
    <row r="6598" spans="1:2">
      <c r="A6598" s="14">
        <v>43936</v>
      </c>
      <c r="B6598">
        <v>1282.5119999999999</v>
      </c>
    </row>
    <row r="6599" spans="1:2">
      <c r="A6599" s="14">
        <v>43937</v>
      </c>
      <c r="B6599">
        <v>1283.498</v>
      </c>
    </row>
    <row r="6600" spans="1:2">
      <c r="A6600" s="14">
        <v>43938</v>
      </c>
      <c r="B6600">
        <v>1291.9580000000001</v>
      </c>
    </row>
    <row r="6601" spans="1:2">
      <c r="A6601" s="14">
        <v>43941</v>
      </c>
      <c r="B6601">
        <v>1286.0540000000001</v>
      </c>
    </row>
    <row r="6602" spans="1:2">
      <c r="A6602" s="14">
        <v>43942</v>
      </c>
      <c r="B6602">
        <v>1269.973</v>
      </c>
    </row>
    <row r="6603" spans="1:2">
      <c r="A6603" s="14">
        <v>43943</v>
      </c>
      <c r="B6603">
        <v>1270.0940000000001</v>
      </c>
    </row>
    <row r="6604" spans="1:2">
      <c r="A6604" s="14">
        <v>43944</v>
      </c>
      <c r="B6604">
        <v>1268.6320000000001</v>
      </c>
    </row>
    <row r="6605" spans="1:2">
      <c r="A6605" s="14">
        <v>43945</v>
      </c>
      <c r="B6605">
        <v>1262.5329999999999</v>
      </c>
    </row>
    <row r="6606" spans="1:2">
      <c r="A6606" s="14">
        <v>43948</v>
      </c>
      <c r="B6606">
        <v>1261.5450000000001</v>
      </c>
    </row>
    <row r="6607" spans="1:2">
      <c r="A6607" s="14">
        <v>43949</v>
      </c>
      <c r="B6607">
        <v>1263.145</v>
      </c>
    </row>
    <row r="6608" spans="1:2">
      <c r="A6608" s="14">
        <v>43950</v>
      </c>
      <c r="B6608">
        <v>1268.684</v>
      </c>
    </row>
    <row r="6609" spans="1:2">
      <c r="A6609" s="14">
        <v>43951</v>
      </c>
      <c r="B6609">
        <v>1272.7729999999999</v>
      </c>
    </row>
    <row r="6610" spans="1:2">
      <c r="A6610" s="14">
        <v>43952</v>
      </c>
      <c r="B6610">
        <v>1269.2239999999999</v>
      </c>
    </row>
    <row r="6611" spans="1:2">
      <c r="A6611" s="14">
        <v>43955</v>
      </c>
      <c r="B6611">
        <v>1267.259</v>
      </c>
    </row>
    <row r="6612" spans="1:2">
      <c r="A6612" s="14">
        <v>43956</v>
      </c>
      <c r="B6612">
        <v>1274.8230000000001</v>
      </c>
    </row>
    <row r="6613" spans="1:2">
      <c r="A6613" s="14">
        <v>43957</v>
      </c>
      <c r="B6613">
        <v>1276.3130000000001</v>
      </c>
    </row>
    <row r="6614" spans="1:2">
      <c r="A6614" s="14">
        <v>43958</v>
      </c>
      <c r="B6614">
        <v>1279.229</v>
      </c>
    </row>
    <row r="6615" spans="1:2">
      <c r="A6615" s="14">
        <v>43959</v>
      </c>
      <c r="B6615">
        <v>1281.5740000000001</v>
      </c>
    </row>
    <row r="6616" spans="1:2">
      <c r="A6616" s="14">
        <v>43962</v>
      </c>
      <c r="B6616">
        <v>1281.51</v>
      </c>
    </row>
    <row r="6617" spans="1:2">
      <c r="A6617" s="14">
        <v>43963</v>
      </c>
      <c r="B6617">
        <v>1287.558</v>
      </c>
    </row>
    <row r="6618" spans="1:2">
      <c r="A6618" s="14">
        <v>43964</v>
      </c>
      <c r="B6618">
        <v>1281.538</v>
      </c>
    </row>
    <row r="6619" spans="1:2">
      <c r="A6619" s="14">
        <v>43965</v>
      </c>
      <c r="B6619">
        <v>1273.058</v>
      </c>
    </row>
    <row r="6620" spans="1:2">
      <c r="A6620" s="14">
        <v>43966</v>
      </c>
      <c r="B6620">
        <v>1272.2080000000001</v>
      </c>
    </row>
    <row r="6621" spans="1:2">
      <c r="A6621" s="14">
        <v>43969</v>
      </c>
      <c r="B6621">
        <v>1286.8150000000001</v>
      </c>
    </row>
    <row r="6622" spans="1:2">
      <c r="A6622" s="14">
        <v>43970</v>
      </c>
      <c r="B6622">
        <v>1290.7719999999999</v>
      </c>
    </row>
    <row r="6623" spans="1:2">
      <c r="A6623" s="14">
        <v>43971</v>
      </c>
      <c r="B6623">
        <v>1300.52</v>
      </c>
    </row>
    <row r="6624" spans="1:2">
      <c r="A6624" s="14">
        <v>43972</v>
      </c>
      <c r="B6624">
        <v>1305.1759999999999</v>
      </c>
    </row>
    <row r="6625" spans="1:2">
      <c r="A6625" s="14">
        <v>43973</v>
      </c>
      <c r="B6625">
        <v>1306.932</v>
      </c>
    </row>
    <row r="6626" spans="1:2">
      <c r="A6626" s="14">
        <v>43976</v>
      </c>
      <c r="B6626">
        <v>1307.607</v>
      </c>
    </row>
    <row r="6627" spans="1:2">
      <c r="A6627" s="14">
        <v>43977</v>
      </c>
      <c r="B6627">
        <v>1320.7370000000001</v>
      </c>
    </row>
    <row r="6628" spans="1:2">
      <c r="A6628" s="14">
        <v>43978</v>
      </c>
      <c r="B6628">
        <v>1325.9349999999999</v>
      </c>
    </row>
    <row r="6629" spans="1:2">
      <c r="A6629" s="14">
        <v>43979</v>
      </c>
      <c r="B6629">
        <v>1331.761</v>
      </c>
    </row>
    <row r="6630" spans="1:2">
      <c r="A6630" s="14">
        <v>43980</v>
      </c>
      <c r="B6630">
        <v>1330.7529999999999</v>
      </c>
    </row>
    <row r="6631" spans="1:2">
      <c r="A6631" s="14">
        <v>43982</v>
      </c>
      <c r="B6631">
        <v>1330.9849999999999</v>
      </c>
    </row>
    <row r="6632" spans="1:2">
      <c r="A6632" s="14">
        <v>43983</v>
      </c>
      <c r="B6632">
        <v>1334.902</v>
      </c>
    </row>
    <row r="6633" spans="1:2">
      <c r="A6633" s="14">
        <v>43984</v>
      </c>
      <c r="B6633">
        <v>1345.309</v>
      </c>
    </row>
    <row r="6634" spans="1:2">
      <c r="A6634" s="14">
        <v>43985</v>
      </c>
      <c r="B6634">
        <v>1358.9570000000001</v>
      </c>
    </row>
    <row r="6635" spans="1:2">
      <c r="A6635" s="14">
        <v>43986</v>
      </c>
      <c r="B6635">
        <v>1360.4280000000001</v>
      </c>
    </row>
    <row r="6636" spans="1:2">
      <c r="A6636" s="14">
        <v>43987</v>
      </c>
      <c r="B6636">
        <v>1375.0039999999999</v>
      </c>
    </row>
    <row r="6637" spans="1:2">
      <c r="A6637" s="14">
        <v>43990</v>
      </c>
      <c r="B6637">
        <v>1378.95</v>
      </c>
    </row>
    <row r="6638" spans="1:2">
      <c r="A6638" s="14">
        <v>43991</v>
      </c>
      <c r="B6638">
        <v>1374.0650000000001</v>
      </c>
    </row>
    <row r="6639" spans="1:2">
      <c r="A6639" s="14">
        <v>43992</v>
      </c>
      <c r="B6639">
        <v>1370.6420000000001</v>
      </c>
    </row>
    <row r="6640" spans="1:2">
      <c r="A6640" s="14">
        <v>43993</v>
      </c>
      <c r="B6640">
        <v>1350.44</v>
      </c>
    </row>
    <row r="6641" spans="1:2">
      <c r="A6641" s="14">
        <v>43994</v>
      </c>
      <c r="B6641">
        <v>1354.318</v>
      </c>
    </row>
    <row r="6642" spans="1:2">
      <c r="A6642" s="14">
        <v>43997</v>
      </c>
      <c r="B6642">
        <v>1352.8989999999999</v>
      </c>
    </row>
    <row r="6643" spans="1:2">
      <c r="A6643" s="14">
        <v>43998</v>
      </c>
      <c r="B6643">
        <v>1371.758</v>
      </c>
    </row>
    <row r="6644" spans="1:2">
      <c r="A6644" s="14">
        <v>43999</v>
      </c>
      <c r="B6644">
        <v>1371.45</v>
      </c>
    </row>
    <row r="6645" spans="1:2">
      <c r="A6645" s="14">
        <v>44000</v>
      </c>
      <c r="B6645">
        <v>1366.201</v>
      </c>
    </row>
    <row r="6646" spans="1:2">
      <c r="A6646" s="14">
        <v>44001</v>
      </c>
      <c r="B6646">
        <v>1365.9949999999999</v>
      </c>
    </row>
    <row r="6647" spans="1:2">
      <c r="A6647" s="14">
        <v>44004</v>
      </c>
      <c r="B6647">
        <v>1365.365</v>
      </c>
    </row>
    <row r="6648" spans="1:2">
      <c r="A6648" s="14">
        <v>44005</v>
      </c>
      <c r="B6648">
        <v>1366.2080000000001</v>
      </c>
    </row>
    <row r="6649" spans="1:2">
      <c r="A6649" s="14">
        <v>44006</v>
      </c>
      <c r="B6649">
        <v>1357.6869999999999</v>
      </c>
    </row>
    <row r="6650" spans="1:2">
      <c r="A6650" s="14">
        <v>44007</v>
      </c>
      <c r="B6650">
        <v>1352.96</v>
      </c>
    </row>
    <row r="6651" spans="1:2">
      <c r="A6651" s="14">
        <v>44008</v>
      </c>
      <c r="B6651">
        <v>1348.854</v>
      </c>
    </row>
    <row r="6652" spans="1:2">
      <c r="A6652" s="14">
        <v>44011</v>
      </c>
      <c r="B6652">
        <v>1343.3320000000001</v>
      </c>
    </row>
    <row r="6653" spans="1:2">
      <c r="A6653" s="14">
        <v>44012</v>
      </c>
      <c r="B6653">
        <v>1343.9580000000001</v>
      </c>
    </row>
    <row r="6654" spans="1:2">
      <c r="A6654" s="14">
        <v>44013</v>
      </c>
      <c r="B6654">
        <v>1347.998</v>
      </c>
    </row>
    <row r="6655" spans="1:2">
      <c r="A6655" s="14">
        <v>44014</v>
      </c>
      <c r="B6655">
        <v>1354.799</v>
      </c>
    </row>
    <row r="6656" spans="1:2">
      <c r="A6656" s="14">
        <v>44015</v>
      </c>
      <c r="B6656">
        <v>1355.0309999999999</v>
      </c>
    </row>
    <row r="6657" spans="1:2">
      <c r="A6657" s="14">
        <v>44018</v>
      </c>
      <c r="B6657">
        <v>1361.874</v>
      </c>
    </row>
    <row r="6658" spans="1:2">
      <c r="A6658" s="14">
        <v>44019</v>
      </c>
      <c r="B6658">
        <v>1362.5730000000001</v>
      </c>
    </row>
    <row r="6659" spans="1:2">
      <c r="A6659" s="14">
        <v>44020</v>
      </c>
      <c r="B6659">
        <v>1361.7760000000001</v>
      </c>
    </row>
    <row r="6660" spans="1:2">
      <c r="A6660" s="14">
        <v>44021</v>
      </c>
      <c r="B6660">
        <v>1359.7180000000001</v>
      </c>
    </row>
    <row r="6661" spans="1:2">
      <c r="A6661" s="14">
        <v>44022</v>
      </c>
      <c r="B6661">
        <v>1358.76</v>
      </c>
    </row>
    <row r="6662" spans="1:2">
      <c r="A6662" s="14">
        <v>44025</v>
      </c>
      <c r="B6662">
        <v>1364.057</v>
      </c>
    </row>
    <row r="6663" spans="1:2">
      <c r="A6663" s="14">
        <v>44026</v>
      </c>
      <c r="B6663">
        <v>1362.546</v>
      </c>
    </row>
    <row r="6664" spans="1:2">
      <c r="A6664" s="14">
        <v>44027</v>
      </c>
      <c r="B6664">
        <v>1371</v>
      </c>
    </row>
    <row r="6665" spans="1:2">
      <c r="A6665" s="14">
        <v>44028</v>
      </c>
      <c r="B6665">
        <v>1372.787</v>
      </c>
    </row>
    <row r="6666" spans="1:2">
      <c r="A6666" s="14">
        <v>44029</v>
      </c>
      <c r="B6666">
        <v>1374.9559999999999</v>
      </c>
    </row>
    <row r="6667" spans="1:2">
      <c r="A6667" s="14">
        <v>44032</v>
      </c>
      <c r="B6667">
        <v>1381.289</v>
      </c>
    </row>
    <row r="6668" spans="1:2">
      <c r="A6668" s="14">
        <v>44033</v>
      </c>
      <c r="B6668">
        <v>1390.3989999999999</v>
      </c>
    </row>
    <row r="6669" spans="1:2">
      <c r="A6669" s="14">
        <v>44034</v>
      </c>
      <c r="B6669">
        <v>1394.068</v>
      </c>
    </row>
    <row r="6670" spans="1:2">
      <c r="A6670" s="14">
        <v>44035</v>
      </c>
      <c r="B6670">
        <v>1395.6669999999999</v>
      </c>
    </row>
    <row r="6671" spans="1:2">
      <c r="A6671" s="14">
        <v>44036</v>
      </c>
      <c r="B6671">
        <v>1395.827</v>
      </c>
    </row>
    <row r="6672" spans="1:2">
      <c r="A6672" s="14">
        <v>44039</v>
      </c>
      <c r="B6672">
        <v>1397.6379999999999</v>
      </c>
    </row>
    <row r="6673" spans="1:2">
      <c r="A6673" s="14">
        <v>44040</v>
      </c>
      <c r="B6673">
        <v>1397.9069999999999</v>
      </c>
    </row>
    <row r="6674" spans="1:2">
      <c r="A6674" s="14">
        <v>44041</v>
      </c>
      <c r="B6674">
        <v>1402.559</v>
      </c>
    </row>
    <row r="6675" spans="1:2">
      <c r="A6675" s="14">
        <v>44042</v>
      </c>
      <c r="B6675">
        <v>1405.2919999999999</v>
      </c>
    </row>
    <row r="6676" spans="1:2">
      <c r="A6676" s="14">
        <v>44043</v>
      </c>
      <c r="B6676">
        <v>1408.173</v>
      </c>
    </row>
    <row r="6677" spans="1:2">
      <c r="A6677" s="14">
        <v>44046</v>
      </c>
      <c r="B6677">
        <v>1411.2850000000001</v>
      </c>
    </row>
    <row r="6678" spans="1:2">
      <c r="A6678" s="14">
        <v>44047</v>
      </c>
      <c r="B6678">
        <v>1411.2470000000001</v>
      </c>
    </row>
    <row r="6679" spans="1:2">
      <c r="A6679" s="14">
        <v>44048</v>
      </c>
      <c r="B6679">
        <v>1415.598</v>
      </c>
    </row>
    <row r="6680" spans="1:2">
      <c r="A6680" s="14">
        <v>44049</v>
      </c>
      <c r="B6680">
        <v>1415.7940000000001</v>
      </c>
    </row>
    <row r="6681" spans="1:2">
      <c r="A6681" s="14">
        <v>44050</v>
      </c>
      <c r="B6681">
        <v>1416.3330000000001</v>
      </c>
    </row>
    <row r="6682" spans="1:2">
      <c r="A6682" s="14">
        <v>44053</v>
      </c>
      <c r="B6682">
        <v>1416.6210000000001</v>
      </c>
    </row>
    <row r="6683" spans="1:2">
      <c r="A6683" s="14">
        <v>44054</v>
      </c>
      <c r="B6683">
        <v>1417.894</v>
      </c>
    </row>
    <row r="6684" spans="1:2">
      <c r="A6684" s="14">
        <v>44055</v>
      </c>
      <c r="B6684">
        <v>1415.325</v>
      </c>
    </row>
    <row r="6685" spans="1:2">
      <c r="A6685" s="14">
        <v>44056</v>
      </c>
      <c r="B6685">
        <v>1412.2929999999999</v>
      </c>
    </row>
    <row r="6686" spans="1:2">
      <c r="A6686" s="14">
        <v>44057</v>
      </c>
      <c r="B6686">
        <v>1408.9159999999999</v>
      </c>
    </row>
    <row r="6687" spans="1:2">
      <c r="A6687" s="14">
        <v>44060</v>
      </c>
      <c r="B6687">
        <v>1408.576</v>
      </c>
    </row>
    <row r="6688" spans="1:2">
      <c r="A6688" s="14">
        <v>44061</v>
      </c>
      <c r="B6688">
        <v>1409.634</v>
      </c>
    </row>
    <row r="6689" spans="1:2">
      <c r="A6689" s="14">
        <v>44062</v>
      </c>
      <c r="B6689">
        <v>1410.162</v>
      </c>
    </row>
    <row r="6690" spans="1:2">
      <c r="A6690" s="14">
        <v>44063</v>
      </c>
      <c r="B6690">
        <v>1409.559</v>
      </c>
    </row>
    <row r="6691" spans="1:2">
      <c r="A6691" s="14">
        <v>44064</v>
      </c>
      <c r="B6691">
        <v>1410.1780000000001</v>
      </c>
    </row>
    <row r="6692" spans="1:2">
      <c r="A6692" s="14">
        <v>44067</v>
      </c>
      <c r="B6692">
        <v>1414.296</v>
      </c>
    </row>
    <row r="6693" spans="1:2">
      <c r="A6693" s="14">
        <v>44068</v>
      </c>
      <c r="B6693">
        <v>1417.9839999999999</v>
      </c>
    </row>
    <row r="6694" spans="1:2">
      <c r="A6694" s="14">
        <v>44069</v>
      </c>
      <c r="B6694">
        <v>1418.973</v>
      </c>
    </row>
    <row r="6695" spans="1:2">
      <c r="A6695" s="14">
        <v>44070</v>
      </c>
      <c r="B6695">
        <v>1420.1769999999999</v>
      </c>
    </row>
    <row r="6696" spans="1:2">
      <c r="A6696" s="14">
        <v>44071</v>
      </c>
      <c r="B6696">
        <v>1421.2049999999999</v>
      </c>
    </row>
    <row r="6697" spans="1:2">
      <c r="A6697" s="14">
        <v>44074</v>
      </c>
      <c r="B6697">
        <v>1422.03</v>
      </c>
    </row>
    <row r="6698" spans="1:2">
      <c r="A6698" s="14">
        <v>44075</v>
      </c>
      <c r="B6698">
        <v>1423.722</v>
      </c>
    </row>
    <row r="6699" spans="1:2">
      <c r="A6699" s="14">
        <v>44076</v>
      </c>
      <c r="B6699">
        <v>1426.425</v>
      </c>
    </row>
    <row r="6700" spans="1:2">
      <c r="A6700" s="14">
        <v>44077</v>
      </c>
      <c r="B6700">
        <v>1424.19</v>
      </c>
    </row>
    <row r="6701" spans="1:2">
      <c r="A6701" s="14">
        <v>44078</v>
      </c>
      <c r="B6701">
        <v>1419.538</v>
      </c>
    </row>
    <row r="6702" spans="1:2">
      <c r="A6702" s="14">
        <v>44081</v>
      </c>
      <c r="B6702">
        <v>1420.2380000000001</v>
      </c>
    </row>
    <row r="6703" spans="1:2">
      <c r="A6703" s="14">
        <v>44082</v>
      </c>
      <c r="B6703">
        <v>1415.51</v>
      </c>
    </row>
    <row r="6704" spans="1:2">
      <c r="A6704" s="14">
        <v>44083</v>
      </c>
      <c r="B6704">
        <v>1417.547</v>
      </c>
    </row>
    <row r="6705" spans="1:2">
      <c r="A6705" s="14">
        <v>44084</v>
      </c>
      <c r="B6705">
        <v>1418.077</v>
      </c>
    </row>
    <row r="6706" spans="1:2">
      <c r="A6706" s="14">
        <v>44085</v>
      </c>
      <c r="B6706">
        <v>1416.3409999999999</v>
      </c>
    </row>
    <row r="6707" spans="1:2">
      <c r="A6707" s="14">
        <v>44088</v>
      </c>
      <c r="B6707">
        <v>1417.0029999999999</v>
      </c>
    </row>
    <row r="6708" spans="1:2">
      <c r="A6708" s="14">
        <v>44089</v>
      </c>
      <c r="B6708">
        <v>1418.373</v>
      </c>
    </row>
    <row r="6709" spans="1:2">
      <c r="A6709" s="14">
        <v>44090</v>
      </c>
      <c r="B6709">
        <v>1420.653</v>
      </c>
    </row>
    <row r="6710" spans="1:2">
      <c r="A6710" s="14">
        <v>44091</v>
      </c>
      <c r="B6710">
        <v>1418.9059999999999</v>
      </c>
    </row>
    <row r="6711" spans="1:2">
      <c r="A6711" s="14">
        <v>44092</v>
      </c>
      <c r="B6711">
        <v>1418.2639999999999</v>
      </c>
    </row>
    <row r="6712" spans="1:2">
      <c r="A6712" s="14">
        <v>44095</v>
      </c>
      <c r="B6712">
        <v>1408.441</v>
      </c>
    </row>
    <row r="6713" spans="1:2">
      <c r="A6713" s="14">
        <v>44096</v>
      </c>
      <c r="B6713">
        <v>1406.414</v>
      </c>
    </row>
    <row r="6714" spans="1:2">
      <c r="A6714" s="14">
        <v>44097</v>
      </c>
      <c r="B6714">
        <v>1404.14</v>
      </c>
    </row>
    <row r="6715" spans="1:2">
      <c r="A6715" s="14">
        <v>44098</v>
      </c>
      <c r="B6715">
        <v>1396.4949999999999</v>
      </c>
    </row>
    <row r="6716" spans="1:2">
      <c r="A6716" s="14">
        <v>44099</v>
      </c>
      <c r="B6716">
        <v>1395.9639999999999</v>
      </c>
    </row>
    <row r="6717" spans="1:2">
      <c r="A6717" s="14">
        <v>44102</v>
      </c>
      <c r="B6717">
        <v>1401.587</v>
      </c>
    </row>
    <row r="6718" spans="1:2">
      <c r="A6718" s="14">
        <v>44103</v>
      </c>
      <c r="B6718">
        <v>1402.7329999999999</v>
      </c>
    </row>
    <row r="6719" spans="1:2">
      <c r="A6719" s="14">
        <v>44104</v>
      </c>
      <c r="B6719">
        <v>1407.2059999999999</v>
      </c>
    </row>
    <row r="6720" spans="1:2">
      <c r="A6720" s="14">
        <v>44105</v>
      </c>
      <c r="B6720">
        <v>1409.4580000000001</v>
      </c>
    </row>
    <row r="6721" spans="1:2">
      <c r="A6721" s="14">
        <v>44106</v>
      </c>
      <c r="B6721">
        <v>1408.279</v>
      </c>
    </row>
    <row r="6722" spans="1:2">
      <c r="A6722" s="14">
        <v>44109</v>
      </c>
      <c r="B6722">
        <v>1414.76</v>
      </c>
    </row>
    <row r="6723" spans="1:2">
      <c r="A6723" s="14">
        <v>44110</v>
      </c>
      <c r="B6723">
        <v>1420.0830000000001</v>
      </c>
    </row>
    <row r="6724" spans="1:2">
      <c r="A6724" s="14">
        <v>44111</v>
      </c>
      <c r="B6724">
        <v>1420.7919999999999</v>
      </c>
    </row>
    <row r="6725" spans="1:2">
      <c r="A6725" s="14">
        <v>44112</v>
      </c>
      <c r="B6725">
        <v>1424.2080000000001</v>
      </c>
    </row>
    <row r="6726" spans="1:2">
      <c r="A6726" s="14">
        <v>44113</v>
      </c>
      <c r="B6726">
        <v>1426.377</v>
      </c>
    </row>
    <row r="6727" spans="1:2">
      <c r="A6727" s="14">
        <v>44116</v>
      </c>
      <c r="B6727">
        <v>1427.0730000000001</v>
      </c>
    </row>
    <row r="6728" spans="1:2">
      <c r="A6728" s="14">
        <v>44117</v>
      </c>
      <c r="B6728">
        <v>1429.6679999999999</v>
      </c>
    </row>
    <row r="6729" spans="1:2">
      <c r="A6729" s="14">
        <v>44118</v>
      </c>
      <c r="B6729">
        <v>1429.067</v>
      </c>
    </row>
    <row r="6730" spans="1:2">
      <c r="A6730" s="14">
        <v>44119</v>
      </c>
      <c r="B6730">
        <v>1424.2139999999999</v>
      </c>
    </row>
    <row r="6731" spans="1:2">
      <c r="A6731" s="14">
        <v>44120</v>
      </c>
      <c r="B6731">
        <v>1426.508</v>
      </c>
    </row>
    <row r="6732" spans="1:2">
      <c r="A6732" s="14">
        <v>44123</v>
      </c>
      <c r="B6732">
        <v>1427.9749999999999</v>
      </c>
    </row>
    <row r="6733" spans="1:2">
      <c r="A6733" s="14">
        <v>44124</v>
      </c>
      <c r="B6733">
        <v>1428.373</v>
      </c>
    </row>
    <row r="6734" spans="1:2">
      <c r="A6734" s="14">
        <v>44125</v>
      </c>
      <c r="B6734">
        <v>1427.9179999999999</v>
      </c>
    </row>
    <row r="6735" spans="1:2">
      <c r="A6735" s="14">
        <v>44126</v>
      </c>
      <c r="B6735">
        <v>1428.0160000000001</v>
      </c>
    </row>
    <row r="6736" spans="1:2">
      <c r="A6736" s="14">
        <v>44127</v>
      </c>
      <c r="B6736">
        <v>1429.16</v>
      </c>
    </row>
    <row r="6737" spans="1:2">
      <c r="A6737" s="14">
        <v>44130</v>
      </c>
      <c r="B6737">
        <v>1424.9290000000001</v>
      </c>
    </row>
    <row r="6738" spans="1:2">
      <c r="A6738" s="14">
        <v>44131</v>
      </c>
      <c r="B6738">
        <v>1423.7449999999999</v>
      </c>
    </row>
    <row r="6739" spans="1:2">
      <c r="A6739" s="14">
        <v>44132</v>
      </c>
      <c r="B6739">
        <v>1413.883</v>
      </c>
    </row>
    <row r="6740" spans="1:2">
      <c r="A6740" s="14">
        <v>44133</v>
      </c>
      <c r="B6740">
        <v>1414.115</v>
      </c>
    </row>
    <row r="6741" spans="1:2">
      <c r="A6741" s="14">
        <v>44134</v>
      </c>
      <c r="B6741">
        <v>1413.7550000000001</v>
      </c>
    </row>
    <row r="6742" spans="1:2">
      <c r="A6742" s="14">
        <v>44135</v>
      </c>
      <c r="B6742">
        <v>1413.7860000000001</v>
      </c>
    </row>
    <row r="6743" spans="1:2">
      <c r="A6743" s="14">
        <v>44137</v>
      </c>
      <c r="B6743">
        <v>1417.133</v>
      </c>
    </row>
    <row r="6744" spans="1:2">
      <c r="A6744" s="14">
        <v>44138</v>
      </c>
      <c r="B6744">
        <v>1423.261</v>
      </c>
    </row>
    <row r="6745" spans="1:2">
      <c r="A6745" s="14">
        <v>44139</v>
      </c>
      <c r="B6745">
        <v>1436.0070000000001</v>
      </c>
    </row>
    <row r="6746" spans="1:2">
      <c r="A6746" s="14">
        <v>44140</v>
      </c>
      <c r="B6746">
        <v>1445.08</v>
      </c>
    </row>
    <row r="6747" spans="1:2">
      <c r="A6747" s="14">
        <v>44141</v>
      </c>
      <c r="B6747">
        <v>1443.7429999999999</v>
      </c>
    </row>
    <row r="6748" spans="1:2">
      <c r="A6748" s="14">
        <v>44144</v>
      </c>
      <c r="B6748">
        <v>1461.002</v>
      </c>
    </row>
    <row r="6749" spans="1:2">
      <c r="A6749" s="14">
        <v>44145</v>
      </c>
      <c r="B6749">
        <v>1457.028</v>
      </c>
    </row>
    <row r="6750" spans="1:2">
      <c r="A6750" s="14">
        <v>44146</v>
      </c>
      <c r="B6750">
        <v>1457.2619999999999</v>
      </c>
    </row>
    <row r="6751" spans="1:2">
      <c r="A6751" s="14">
        <v>44147</v>
      </c>
      <c r="B6751">
        <v>1450.8489999999999</v>
      </c>
    </row>
    <row r="6752" spans="1:2">
      <c r="A6752" s="14">
        <v>44148</v>
      </c>
      <c r="B6752">
        <v>1450.396</v>
      </c>
    </row>
    <row r="6753" spans="1:2">
      <c r="A6753" s="14">
        <v>44151</v>
      </c>
      <c r="B6753">
        <v>1455.5630000000001</v>
      </c>
    </row>
    <row r="6754" spans="1:2">
      <c r="A6754" s="14">
        <v>44152</v>
      </c>
      <c r="B6754">
        <v>1457.183</v>
      </c>
    </row>
    <row r="6755" spans="1:2">
      <c r="A6755" s="14">
        <v>44153</v>
      </c>
      <c r="B6755">
        <v>1459.905</v>
      </c>
    </row>
    <row r="6756" spans="1:2">
      <c r="A6756" s="14">
        <v>44154</v>
      </c>
      <c r="B6756">
        <v>1459.048</v>
      </c>
    </row>
    <row r="6757" spans="1:2">
      <c r="A6757" s="14">
        <v>44155</v>
      </c>
      <c r="B6757">
        <v>1459.421</v>
      </c>
    </row>
    <row r="6758" spans="1:2">
      <c r="A6758" s="14">
        <v>44158</v>
      </c>
      <c r="B6758">
        <v>1462.374</v>
      </c>
    </row>
    <row r="6759" spans="1:2">
      <c r="A6759" s="14">
        <v>44159</v>
      </c>
      <c r="B6759">
        <v>1468.298</v>
      </c>
    </row>
    <row r="6760" spans="1:2">
      <c r="A6760" s="14">
        <v>44160</v>
      </c>
      <c r="B6760">
        <v>1468.1220000000001</v>
      </c>
    </row>
    <row r="6761" spans="1:2">
      <c r="A6761" s="14">
        <v>44161</v>
      </c>
      <c r="B6761">
        <v>1468.355</v>
      </c>
    </row>
    <row r="6762" spans="1:2">
      <c r="A6762" s="14">
        <v>44162</v>
      </c>
      <c r="B6762">
        <v>1469.037</v>
      </c>
    </row>
    <row r="6763" spans="1:2">
      <c r="A6763" s="14">
        <v>44165</v>
      </c>
      <c r="B6763">
        <v>1470.376</v>
      </c>
    </row>
    <row r="6764" spans="1:2">
      <c r="A6764" s="14">
        <v>44166</v>
      </c>
      <c r="B6764">
        <v>1473.671</v>
      </c>
    </row>
    <row r="6765" spans="1:2">
      <c r="A6765" s="14">
        <v>44167</v>
      </c>
      <c r="B6765">
        <v>1475.798</v>
      </c>
    </row>
    <row r="6766" spans="1:2">
      <c r="A6766" s="14">
        <v>44168</v>
      </c>
      <c r="B6766">
        <v>1479.5440000000001</v>
      </c>
    </row>
    <row r="6767" spans="1:2">
      <c r="A6767" s="14">
        <v>44169</v>
      </c>
      <c r="B6767">
        <v>1482.5029999999999</v>
      </c>
    </row>
    <row r="6768" spans="1:2">
      <c r="A6768" s="14">
        <v>44172</v>
      </c>
      <c r="B6768">
        <v>1484.201</v>
      </c>
    </row>
    <row r="6769" spans="1:2">
      <c r="A6769" s="14">
        <v>44173</v>
      </c>
      <c r="B6769">
        <v>1485.3009999999999</v>
      </c>
    </row>
    <row r="6770" spans="1:2">
      <c r="A6770" s="14">
        <v>44174</v>
      </c>
      <c r="B6770">
        <v>1484.7080000000001</v>
      </c>
    </row>
    <row r="6771" spans="1:2">
      <c r="A6771" s="14">
        <v>44175</v>
      </c>
      <c r="B6771">
        <v>1484.7909999999999</v>
      </c>
    </row>
    <row r="6772" spans="1:2">
      <c r="A6772" s="14">
        <v>44176</v>
      </c>
      <c r="B6772">
        <v>1484.306</v>
      </c>
    </row>
    <row r="6773" spans="1:2">
      <c r="A6773" s="14">
        <v>44179</v>
      </c>
      <c r="B6773">
        <v>1486.191</v>
      </c>
    </row>
    <row r="6774" spans="1:2">
      <c r="A6774" s="14">
        <v>44180</v>
      </c>
      <c r="B6774">
        <v>1486.8240000000001</v>
      </c>
    </row>
    <row r="6775" spans="1:2">
      <c r="A6775" s="14">
        <v>44181</v>
      </c>
      <c r="B6775">
        <v>1487.4829999999999</v>
      </c>
    </row>
    <row r="6776" spans="1:2">
      <c r="A6776" s="14">
        <v>44182</v>
      </c>
      <c r="B6776">
        <v>1488.6669999999999</v>
      </c>
    </row>
    <row r="6777" spans="1:2">
      <c r="A6777" s="14">
        <v>44183</v>
      </c>
      <c r="B6777">
        <v>1489.3689999999999</v>
      </c>
    </row>
    <row r="6778" spans="1:2">
      <c r="A6778" s="14">
        <v>44186</v>
      </c>
      <c r="B6778">
        <v>1485.15</v>
      </c>
    </row>
    <row r="6779" spans="1:2">
      <c r="A6779" s="14">
        <v>44187</v>
      </c>
      <c r="B6779">
        <v>1487.201</v>
      </c>
    </row>
    <row r="6780" spans="1:2">
      <c r="A6780" s="14">
        <v>44188</v>
      </c>
      <c r="B6780">
        <v>1488.9169999999999</v>
      </c>
    </row>
    <row r="6781" spans="1:2">
      <c r="A6781" s="14">
        <v>44189</v>
      </c>
      <c r="B6781">
        <v>1489.8810000000001</v>
      </c>
    </row>
    <row r="6782" spans="1:2">
      <c r="A6782" s="14">
        <v>44193</v>
      </c>
      <c r="B6782">
        <v>1495.816</v>
      </c>
    </row>
    <row r="6783" spans="1:2">
      <c r="A6783" s="14">
        <v>44194</v>
      </c>
      <c r="B6783">
        <v>1496.5250000000001</v>
      </c>
    </row>
    <row r="6784" spans="1:2">
      <c r="A6784" s="14">
        <v>44195</v>
      </c>
      <c r="B6784">
        <v>1497.4760000000001</v>
      </c>
    </row>
    <row r="6785" spans="1:2">
      <c r="A6785" s="14">
        <v>44196</v>
      </c>
      <c r="B6785">
        <v>1498.421</v>
      </c>
    </row>
    <row r="6786" spans="1:2">
      <c r="A6786" s="14">
        <v>44200</v>
      </c>
      <c r="B6786">
        <v>1498.0219999999999</v>
      </c>
    </row>
    <row r="6787" spans="1:2">
      <c r="A6787" s="14">
        <v>44201</v>
      </c>
      <c r="B6787">
        <v>1498.307</v>
      </c>
    </row>
    <row r="6788" spans="1:2">
      <c r="A6788" s="14">
        <v>44202</v>
      </c>
      <c r="B6788">
        <v>1499.905</v>
      </c>
    </row>
    <row r="6789" spans="1:2">
      <c r="A6789" s="14">
        <v>44203</v>
      </c>
      <c r="B6789">
        <v>1501.0050000000001</v>
      </c>
    </row>
    <row r="6790" spans="1:2">
      <c r="A6790" s="14">
        <v>44204</v>
      </c>
      <c r="B6790">
        <v>1501.8679999999999</v>
      </c>
    </row>
    <row r="6791" spans="1:2">
      <c r="A6791" s="14">
        <v>44207</v>
      </c>
      <c r="B6791">
        <v>1499.922</v>
      </c>
    </row>
    <row r="6792" spans="1:2">
      <c r="A6792" s="14">
        <v>44208</v>
      </c>
      <c r="B6792">
        <v>1498.461</v>
      </c>
    </row>
    <row r="6793" spans="1:2">
      <c r="A6793" s="14">
        <v>44209</v>
      </c>
      <c r="B6793">
        <v>1500.5160000000001</v>
      </c>
    </row>
    <row r="6794" spans="1:2">
      <c r="A6794" s="14">
        <v>44210</v>
      </c>
      <c r="B6794">
        <v>1503.0530000000001</v>
      </c>
    </row>
    <row r="6795" spans="1:2">
      <c r="A6795" s="14">
        <v>44211</v>
      </c>
      <c r="B6795">
        <v>1503.92</v>
      </c>
    </row>
    <row r="6796" spans="1:2">
      <c r="A6796" s="14">
        <v>44214</v>
      </c>
      <c r="B6796">
        <v>1504.62</v>
      </c>
    </row>
    <row r="6797" spans="1:2">
      <c r="A6797" s="14">
        <v>44215</v>
      </c>
      <c r="B6797">
        <v>1505.7339999999999</v>
      </c>
    </row>
    <row r="6798" spans="1:2">
      <c r="A6798" s="14">
        <v>44216</v>
      </c>
      <c r="B6798">
        <v>1508.174</v>
      </c>
    </row>
    <row r="6799" spans="1:2">
      <c r="A6799" s="14">
        <v>44217</v>
      </c>
      <c r="B6799">
        <v>1508.424</v>
      </c>
    </row>
    <row r="6800" spans="1:2">
      <c r="A6800" s="14">
        <v>44218</v>
      </c>
      <c r="B6800">
        <v>1505.03</v>
      </c>
    </row>
    <row r="6801" spans="1:2">
      <c r="A6801" s="14">
        <v>44221</v>
      </c>
      <c r="B6801">
        <v>1505.751</v>
      </c>
    </row>
    <row r="6802" spans="1:2">
      <c r="A6802" s="14">
        <v>44222</v>
      </c>
      <c r="B6802">
        <v>1506.098</v>
      </c>
    </row>
    <row r="6803" spans="1:2">
      <c r="A6803" s="14">
        <v>44223</v>
      </c>
      <c r="B6803">
        <v>1503.357</v>
      </c>
    </row>
    <row r="6804" spans="1:2">
      <c r="A6804" s="14">
        <v>44224</v>
      </c>
      <c r="B6804">
        <v>1505.2270000000001</v>
      </c>
    </row>
    <row r="6805" spans="1:2">
      <c r="A6805" s="14">
        <v>44225</v>
      </c>
      <c r="B6805">
        <v>1503.923</v>
      </c>
    </row>
    <row r="6806" spans="1:2">
      <c r="A6806" s="14">
        <v>44227</v>
      </c>
      <c r="B6806">
        <v>1504.1559999999999</v>
      </c>
    </row>
    <row r="6807" spans="1:2">
      <c r="A6807" s="14">
        <v>44228</v>
      </c>
      <c r="B6807">
        <v>1505.01</v>
      </c>
    </row>
    <row r="6808" spans="1:2">
      <c r="A6808" s="14">
        <v>44229</v>
      </c>
      <c r="B6808">
        <v>1507.4670000000001</v>
      </c>
    </row>
    <row r="6809" spans="1:2">
      <c r="A6809" s="14">
        <v>44230</v>
      </c>
      <c r="B6809">
        <v>1510.511</v>
      </c>
    </row>
    <row r="6810" spans="1:2">
      <c r="A6810" s="14">
        <v>44231</v>
      </c>
      <c r="B6810">
        <v>1512.595</v>
      </c>
    </row>
    <row r="6811" spans="1:2">
      <c r="A6811" s="14">
        <v>44232</v>
      </c>
      <c r="B6811">
        <v>1514.712</v>
      </c>
    </row>
    <row r="6812" spans="1:2">
      <c r="A6812" s="14">
        <v>44235</v>
      </c>
      <c r="B6812">
        <v>1516.739</v>
      </c>
    </row>
    <row r="6813" spans="1:2">
      <c r="A6813" s="14">
        <v>44236</v>
      </c>
      <c r="B6813">
        <v>1517.7660000000001</v>
      </c>
    </row>
    <row r="6814" spans="1:2">
      <c r="A6814" s="14">
        <v>44237</v>
      </c>
      <c r="B6814">
        <v>1518.704</v>
      </c>
    </row>
    <row r="6815" spans="1:2">
      <c r="A6815" s="14">
        <v>44238</v>
      </c>
      <c r="B6815">
        <v>1519.481</v>
      </c>
    </row>
    <row r="6816" spans="1:2">
      <c r="A6816" s="14">
        <v>44239</v>
      </c>
      <c r="B6816">
        <v>1519.1780000000001</v>
      </c>
    </row>
    <row r="6817" spans="1:2">
      <c r="A6817" s="14">
        <v>44242</v>
      </c>
      <c r="B6817">
        <v>1519.875</v>
      </c>
    </row>
    <row r="6818" spans="1:2">
      <c r="A6818" s="14">
        <v>44243</v>
      </c>
      <c r="B6818">
        <v>1519.5429999999999</v>
      </c>
    </row>
    <row r="6819" spans="1:2">
      <c r="A6819" s="14">
        <v>44244</v>
      </c>
      <c r="B6819">
        <v>1518.9059999999999</v>
      </c>
    </row>
    <row r="6820" spans="1:2">
      <c r="A6820" s="14">
        <v>44245</v>
      </c>
      <c r="B6820">
        <v>1518.0229999999999</v>
      </c>
    </row>
    <row r="6821" spans="1:2">
      <c r="A6821" s="14">
        <v>44246</v>
      </c>
      <c r="B6821">
        <v>1518.4590000000001</v>
      </c>
    </row>
    <row r="6822" spans="1:2">
      <c r="A6822" s="14">
        <v>44249</v>
      </c>
      <c r="B6822">
        <v>1517.155</v>
      </c>
    </row>
    <row r="6823" spans="1:2">
      <c r="A6823" s="14">
        <v>44250</v>
      </c>
      <c r="B6823">
        <v>1516.163</v>
      </c>
    </row>
    <row r="6824" spans="1:2">
      <c r="A6824" s="14">
        <v>44251</v>
      </c>
      <c r="B6824">
        <v>1516.335</v>
      </c>
    </row>
    <row r="6825" spans="1:2">
      <c r="A6825" s="14">
        <v>44252</v>
      </c>
      <c r="B6825">
        <v>1511.8879999999999</v>
      </c>
    </row>
    <row r="6826" spans="1:2">
      <c r="A6826" s="14">
        <v>44253</v>
      </c>
      <c r="B6826">
        <v>1508.4749999999999</v>
      </c>
    </row>
    <row r="6827" spans="1:2">
      <c r="A6827" s="14">
        <v>44255</v>
      </c>
      <c r="B6827">
        <v>1509.3969999999999</v>
      </c>
    </row>
    <row r="6828" spans="1:2">
      <c r="A6828" s="14">
        <v>44256</v>
      </c>
      <c r="B6828">
        <v>1512.413</v>
      </c>
    </row>
    <row r="6829" spans="1:2">
      <c r="A6829" s="14">
        <v>44257</v>
      </c>
      <c r="B6829">
        <v>1513.8820000000001</v>
      </c>
    </row>
    <row r="6830" spans="1:2">
      <c r="A6830" s="14">
        <v>44258</v>
      </c>
      <c r="B6830">
        <v>1512.5619999999999</v>
      </c>
    </row>
    <row r="6831" spans="1:2">
      <c r="A6831" s="14">
        <v>44259</v>
      </c>
      <c r="B6831">
        <v>1509.9259999999999</v>
      </c>
    </row>
    <row r="6832" spans="1:2">
      <c r="A6832" s="14">
        <v>44260</v>
      </c>
      <c r="B6832">
        <v>1506.329</v>
      </c>
    </row>
    <row r="6833" spans="1:2">
      <c r="A6833" s="14">
        <v>44263</v>
      </c>
      <c r="B6833">
        <v>1505.6880000000001</v>
      </c>
    </row>
    <row r="6834" spans="1:2">
      <c r="A6834" s="14">
        <v>44264</v>
      </c>
      <c r="B6834">
        <v>1504.366</v>
      </c>
    </row>
    <row r="6835" spans="1:2">
      <c r="A6835" s="14">
        <v>44265</v>
      </c>
      <c r="B6835">
        <v>1504.068</v>
      </c>
    </row>
    <row r="6836" spans="1:2">
      <c r="A6836" s="14">
        <v>44266</v>
      </c>
      <c r="B6836">
        <v>1509.193</v>
      </c>
    </row>
    <row r="6837" spans="1:2">
      <c r="A6837" s="14">
        <v>44267</v>
      </c>
      <c r="B6837">
        <v>1505.7660000000001</v>
      </c>
    </row>
    <row r="6838" spans="1:2">
      <c r="A6838" s="14">
        <v>44270</v>
      </c>
      <c r="B6838">
        <v>1505.6569999999999</v>
      </c>
    </row>
    <row r="6839" spans="1:2">
      <c r="A6839" s="14">
        <v>44271</v>
      </c>
      <c r="B6839">
        <v>1505.6079999999999</v>
      </c>
    </row>
    <row r="6840" spans="1:2">
      <c r="A6840" s="14">
        <v>44272</v>
      </c>
      <c r="B6840">
        <v>1502.0409999999999</v>
      </c>
    </row>
    <row r="6841" spans="1:2">
      <c r="A6841" s="14">
        <v>44273</v>
      </c>
      <c r="B6841">
        <v>1498.49</v>
      </c>
    </row>
    <row r="6842" spans="1:2">
      <c r="A6842" s="14">
        <v>44274</v>
      </c>
      <c r="B6842">
        <v>1497.807</v>
      </c>
    </row>
    <row r="6843" spans="1:2">
      <c r="A6843" s="14">
        <v>44277</v>
      </c>
      <c r="B6843">
        <v>1502.336</v>
      </c>
    </row>
    <row r="6844" spans="1:2">
      <c r="A6844" s="14">
        <v>44278</v>
      </c>
      <c r="B6844">
        <v>1504.3119999999999</v>
      </c>
    </row>
    <row r="6845" spans="1:2">
      <c r="A6845" s="14">
        <v>44279</v>
      </c>
      <c r="B6845">
        <v>1507.0509999999999</v>
      </c>
    </row>
    <row r="6846" spans="1:2">
      <c r="A6846" s="14">
        <v>44280</v>
      </c>
      <c r="B6846">
        <v>1506.7539999999999</v>
      </c>
    </row>
    <row r="6847" spans="1:2">
      <c r="A6847" s="14">
        <v>44281</v>
      </c>
      <c r="B6847">
        <v>1507.8989999999999</v>
      </c>
    </row>
    <row r="6848" spans="1:2">
      <c r="A6848" s="14">
        <v>44284</v>
      </c>
      <c r="B6848">
        <v>1508.7660000000001</v>
      </c>
    </row>
    <row r="6849" spans="1:2">
      <c r="A6849" s="14">
        <v>44285</v>
      </c>
      <c r="B6849">
        <v>1508.5229999999999</v>
      </c>
    </row>
    <row r="6850" spans="1:2">
      <c r="A6850" s="14">
        <v>44286</v>
      </c>
      <c r="B6850">
        <v>1511.9670000000001</v>
      </c>
    </row>
    <row r="6851" spans="1:2">
      <c r="A6851" s="14">
        <v>44287</v>
      </c>
      <c r="B6851">
        <v>1514.8119999999999</v>
      </c>
    </row>
    <row r="6852" spans="1:2">
      <c r="A6852" s="14">
        <v>44291</v>
      </c>
      <c r="B6852">
        <v>1517.799</v>
      </c>
    </row>
    <row r="6853" spans="1:2">
      <c r="A6853" s="14">
        <v>44292</v>
      </c>
      <c r="B6853">
        <v>1520.328</v>
      </c>
    </row>
    <row r="6854" spans="1:2">
      <c r="A6854" s="14">
        <v>44293</v>
      </c>
      <c r="B6854">
        <v>1521.903</v>
      </c>
    </row>
    <row r="6855" spans="1:2">
      <c r="A6855" s="14">
        <v>44294</v>
      </c>
      <c r="B6855">
        <v>1523.6790000000001</v>
      </c>
    </row>
    <row r="6856" spans="1:2">
      <c r="A6856" s="14">
        <v>44295</v>
      </c>
      <c r="B6856">
        <v>1522.81</v>
      </c>
    </row>
    <row r="6857" spans="1:2">
      <c r="A6857" s="14">
        <v>44298</v>
      </c>
      <c r="B6857">
        <v>1521.865</v>
      </c>
    </row>
    <row r="6858" spans="1:2">
      <c r="A6858" s="14">
        <v>44299</v>
      </c>
      <c r="B6858">
        <v>1520.6179999999999</v>
      </c>
    </row>
    <row r="6859" spans="1:2">
      <c r="A6859" s="14">
        <v>44300</v>
      </c>
      <c r="B6859">
        <v>1522.1690000000001</v>
      </c>
    </row>
    <row r="6860" spans="1:2">
      <c r="A6860" s="14">
        <v>44301</v>
      </c>
      <c r="B6860">
        <v>1525.4480000000001</v>
      </c>
    </row>
    <row r="6861" spans="1:2">
      <c r="A6861" s="14">
        <v>44302</v>
      </c>
      <c r="B6861">
        <v>1526.35</v>
      </c>
    </row>
    <row r="6862" spans="1:2">
      <c r="A6862" s="14">
        <v>44305</v>
      </c>
      <c r="B6862">
        <v>1525.51</v>
      </c>
    </row>
    <row r="6863" spans="1:2">
      <c r="A6863" s="14">
        <v>44306</v>
      </c>
      <c r="B6863">
        <v>1522.9090000000001</v>
      </c>
    </row>
    <row r="6864" spans="1:2">
      <c r="A6864" s="14">
        <v>44307</v>
      </c>
      <c r="B6864">
        <v>1522.992</v>
      </c>
    </row>
    <row r="6865" spans="1:2">
      <c r="A6865" s="14">
        <v>44308</v>
      </c>
      <c r="B6865">
        <v>1524.1980000000001</v>
      </c>
    </row>
    <row r="6866" spans="1:2">
      <c r="A6866" s="14">
        <v>44309</v>
      </c>
      <c r="B6866">
        <v>1525.5429999999999</v>
      </c>
    </row>
    <row r="6867" spans="1:2">
      <c r="A6867" s="14">
        <v>44312</v>
      </c>
      <c r="B6867">
        <v>1526.8689999999999</v>
      </c>
    </row>
    <row r="6868" spans="1:2">
      <c r="A6868" s="14">
        <v>44313</v>
      </c>
      <c r="B6868">
        <v>1527.124</v>
      </c>
    </row>
    <row r="6869" spans="1:2">
      <c r="A6869" s="14">
        <v>44314</v>
      </c>
      <c r="B6869">
        <v>1526.97</v>
      </c>
    </row>
    <row r="6870" spans="1:2">
      <c r="A6870" s="14">
        <v>44315</v>
      </c>
      <c r="B6870">
        <v>1527.81</v>
      </c>
    </row>
    <row r="6871" spans="1:2">
      <c r="A6871" s="14">
        <v>44316</v>
      </c>
      <c r="B6871">
        <v>1528.5519999999999</v>
      </c>
    </row>
    <row r="6872" spans="1:2">
      <c r="A6872" s="14">
        <v>44319</v>
      </c>
      <c r="B6872">
        <v>1529.989</v>
      </c>
    </row>
    <row r="6873" spans="1:2">
      <c r="A6873" s="14">
        <v>44320</v>
      </c>
      <c r="B6873">
        <v>1529.1279999999999</v>
      </c>
    </row>
    <row r="6874" spans="1:2">
      <c r="A6874" s="14">
        <v>44321</v>
      </c>
      <c r="B6874">
        <v>1530.7750000000001</v>
      </c>
    </row>
    <row r="6875" spans="1:2">
      <c r="A6875" s="14">
        <v>44322</v>
      </c>
      <c r="B6875">
        <v>1531.277</v>
      </c>
    </row>
    <row r="6876" spans="1:2">
      <c r="A6876" s="14">
        <v>44323</v>
      </c>
      <c r="B6876">
        <v>1532.7809999999999</v>
      </c>
    </row>
    <row r="6877" spans="1:2">
      <c r="A6877" s="14">
        <v>44326</v>
      </c>
      <c r="B6877">
        <v>1533.587</v>
      </c>
    </row>
    <row r="6878" spans="1:2">
      <c r="A6878" s="14">
        <v>44327</v>
      </c>
      <c r="B6878">
        <v>1529.596</v>
      </c>
    </row>
    <row r="6879" spans="1:2">
      <c r="A6879" s="14">
        <v>44328</v>
      </c>
      <c r="B6879">
        <v>1527.2919999999999</v>
      </c>
    </row>
    <row r="6880" spans="1:2">
      <c r="A6880" s="14">
        <v>44329</v>
      </c>
      <c r="B6880">
        <v>1527.0609999999999</v>
      </c>
    </row>
    <row r="6881" spans="1:2">
      <c r="A6881" s="14">
        <v>44330</v>
      </c>
      <c r="B6881">
        <v>1528.6790000000001</v>
      </c>
    </row>
    <row r="6882" spans="1:2">
      <c r="A6882" s="14">
        <v>44333</v>
      </c>
      <c r="B6882">
        <v>1528.866</v>
      </c>
    </row>
    <row r="6883" spans="1:2">
      <c r="A6883" s="14">
        <v>44334</v>
      </c>
      <c r="B6883">
        <v>1528.7850000000001</v>
      </c>
    </row>
    <row r="6884" spans="1:2">
      <c r="A6884" s="14">
        <v>44335</v>
      </c>
      <c r="B6884">
        <v>1525.077</v>
      </c>
    </row>
    <row r="6885" spans="1:2">
      <c r="A6885" s="14">
        <v>44336</v>
      </c>
      <c r="B6885">
        <v>1525.963</v>
      </c>
    </row>
    <row r="6886" spans="1:2">
      <c r="A6886" s="14">
        <v>44337</v>
      </c>
      <c r="B6886">
        <v>1527.328</v>
      </c>
    </row>
    <row r="6887" spans="1:2">
      <c r="A6887" s="14">
        <v>44340</v>
      </c>
      <c r="B6887">
        <v>1528.4849999999999</v>
      </c>
    </row>
    <row r="6888" spans="1:2">
      <c r="A6888" s="14">
        <v>44341</v>
      </c>
      <c r="B6888">
        <v>1530.07</v>
      </c>
    </row>
    <row r="6889" spans="1:2">
      <c r="A6889" s="14">
        <v>44342</v>
      </c>
      <c r="B6889">
        <v>1530.693</v>
      </c>
    </row>
    <row r="6890" spans="1:2">
      <c r="A6890" s="14">
        <v>44343</v>
      </c>
      <c r="B6890">
        <v>1531.7840000000001</v>
      </c>
    </row>
    <row r="6891" spans="1:2">
      <c r="A6891" s="14">
        <v>44344</v>
      </c>
      <c r="B6891">
        <v>1532.4949999999999</v>
      </c>
    </row>
    <row r="6892" spans="1:2">
      <c r="A6892" s="14">
        <v>44347</v>
      </c>
      <c r="B6892">
        <v>1532.9639999999999</v>
      </c>
    </row>
    <row r="6893" spans="1:2">
      <c r="A6893" s="14">
        <v>44348</v>
      </c>
      <c r="B6893">
        <v>1533.9449999999999</v>
      </c>
    </row>
    <row r="6894" spans="1:2">
      <c r="A6894" s="14">
        <v>44349</v>
      </c>
      <c r="B6894">
        <v>1536.096</v>
      </c>
    </row>
    <row r="6895" spans="1:2">
      <c r="A6895" s="14">
        <v>44350</v>
      </c>
      <c r="B6895">
        <v>1535.828</v>
      </c>
    </row>
    <row r="6896" spans="1:2">
      <c r="A6896" s="14">
        <v>44351</v>
      </c>
      <c r="B6896">
        <v>1537.633</v>
      </c>
    </row>
    <row r="6897" spans="1:2">
      <c r="A6897" s="14">
        <v>44354</v>
      </c>
      <c r="B6897">
        <v>1538.7170000000001</v>
      </c>
    </row>
    <row r="6898" spans="1:2">
      <c r="A6898" s="14">
        <v>44355</v>
      </c>
      <c r="B6898">
        <v>1540.7940000000001</v>
      </c>
    </row>
    <row r="6899" spans="1:2">
      <c r="A6899" s="14">
        <v>44356</v>
      </c>
      <c r="B6899">
        <v>1543.326</v>
      </c>
    </row>
    <row r="6900" spans="1:2">
      <c r="A6900" s="14">
        <v>44357</v>
      </c>
      <c r="B6900">
        <v>1544.0409999999999</v>
      </c>
    </row>
    <row r="6901" spans="1:2">
      <c r="A6901" s="14">
        <v>44358</v>
      </c>
      <c r="B6901">
        <v>1545.0260000000001</v>
      </c>
    </row>
    <row r="6902" spans="1:2">
      <c r="A6902" s="14">
        <v>44361</v>
      </c>
      <c r="B6902">
        <v>1545.6</v>
      </c>
    </row>
    <row r="6903" spans="1:2">
      <c r="A6903" s="14">
        <v>44362</v>
      </c>
      <c r="B6903">
        <v>1545.934</v>
      </c>
    </row>
    <row r="6904" spans="1:2">
      <c r="A6904" s="14">
        <v>44363</v>
      </c>
      <c r="B6904">
        <v>1545.402</v>
      </c>
    </row>
    <row r="6905" spans="1:2">
      <c r="A6905" s="14">
        <v>44364</v>
      </c>
      <c r="B6905">
        <v>1544.056</v>
      </c>
    </row>
    <row r="6906" spans="1:2">
      <c r="A6906" s="14">
        <v>44365</v>
      </c>
      <c r="B6906">
        <v>1543.2850000000001</v>
      </c>
    </row>
    <row r="6907" spans="1:2">
      <c r="A6907" s="14">
        <v>44368</v>
      </c>
      <c r="B6907">
        <v>1544.8309999999999</v>
      </c>
    </row>
    <row r="6908" spans="1:2">
      <c r="A6908" s="14">
        <v>44369</v>
      </c>
      <c r="B6908">
        <v>1545.35</v>
      </c>
    </row>
    <row r="6909" spans="1:2">
      <c r="A6909" s="14">
        <v>44370</v>
      </c>
      <c r="B6909">
        <v>1546.5509999999999</v>
      </c>
    </row>
    <row r="6910" spans="1:2">
      <c r="A6910" s="14">
        <v>44371</v>
      </c>
      <c r="B6910">
        <v>1548.2170000000001</v>
      </c>
    </row>
    <row r="6911" spans="1:2">
      <c r="A6911" s="14">
        <v>44372</v>
      </c>
      <c r="B6911">
        <v>1549.396</v>
      </c>
    </row>
    <row r="6912" spans="1:2">
      <c r="A6912" s="14">
        <v>44375</v>
      </c>
      <c r="B6912">
        <v>1550.751</v>
      </c>
    </row>
    <row r="6913" spans="1:2">
      <c r="A6913" s="14">
        <v>44376</v>
      </c>
      <c r="B6913">
        <v>1552.077</v>
      </c>
    </row>
    <row r="6914" spans="1:2">
      <c r="A6914" s="14">
        <v>44377</v>
      </c>
      <c r="B6914">
        <v>1553.9090000000001</v>
      </c>
    </row>
    <row r="6915" spans="1:2">
      <c r="A6915" s="14">
        <v>44378</v>
      </c>
      <c r="B6915">
        <v>1555.4749999999999</v>
      </c>
    </row>
    <row r="6916" spans="1:2">
      <c r="A6916" s="14">
        <v>44379</v>
      </c>
      <c r="B6916">
        <v>1556.626</v>
      </c>
    </row>
    <row r="6917" spans="1:2">
      <c r="A6917" s="14">
        <v>44382</v>
      </c>
      <c r="B6917">
        <v>1557.326</v>
      </c>
    </row>
    <row r="6918" spans="1:2">
      <c r="A6918" s="14">
        <v>44383</v>
      </c>
      <c r="B6918">
        <v>1558.9469999999999</v>
      </c>
    </row>
    <row r="6919" spans="1:2">
      <c r="A6919" s="14">
        <v>44384</v>
      </c>
      <c r="B6919">
        <v>1560.4760000000001</v>
      </c>
    </row>
    <row r="6920" spans="1:2">
      <c r="A6920" s="14">
        <v>44385</v>
      </c>
      <c r="B6920">
        <v>1558.7170000000001</v>
      </c>
    </row>
    <row r="6921" spans="1:2">
      <c r="A6921" s="14">
        <v>44386</v>
      </c>
      <c r="B6921">
        <v>1559.5889999999999</v>
      </c>
    </row>
    <row r="6922" spans="1:2">
      <c r="A6922" s="14">
        <v>44389</v>
      </c>
      <c r="B6922">
        <v>1560.4469999999999</v>
      </c>
    </row>
    <row r="6923" spans="1:2">
      <c r="A6923" s="14">
        <v>44390</v>
      </c>
      <c r="B6923">
        <v>1559.903</v>
      </c>
    </row>
    <row r="6924" spans="1:2">
      <c r="A6924" s="14">
        <v>44391</v>
      </c>
      <c r="B6924">
        <v>1559.4090000000001</v>
      </c>
    </row>
    <row r="6925" spans="1:2">
      <c r="A6925" s="14">
        <v>44392</v>
      </c>
      <c r="B6925">
        <v>1557.942</v>
      </c>
    </row>
    <row r="6926" spans="1:2">
      <c r="A6926" s="14">
        <v>44393</v>
      </c>
      <c r="B6926">
        <v>1556.856</v>
      </c>
    </row>
    <row r="6927" spans="1:2">
      <c r="A6927" s="14">
        <v>44396</v>
      </c>
      <c r="B6927">
        <v>1549.1420000000001</v>
      </c>
    </row>
    <row r="6928" spans="1:2">
      <c r="A6928" s="14">
        <v>44397</v>
      </c>
      <c r="B6928">
        <v>1552.0650000000001</v>
      </c>
    </row>
    <row r="6929" spans="1:2">
      <c r="A6929" s="14">
        <v>44398</v>
      </c>
      <c r="B6929">
        <v>1555.874</v>
      </c>
    </row>
    <row r="6930" spans="1:2">
      <c r="A6930" s="14">
        <v>44399</v>
      </c>
      <c r="B6930">
        <v>1557.451</v>
      </c>
    </row>
    <row r="6931" spans="1:2">
      <c r="A6931" s="14">
        <v>44400</v>
      </c>
      <c r="B6931">
        <v>1558.2860000000001</v>
      </c>
    </row>
    <row r="6932" spans="1:2">
      <c r="A6932" s="14">
        <v>44403</v>
      </c>
      <c r="B6932">
        <v>1559.0650000000001</v>
      </c>
    </row>
    <row r="6933" spans="1:2">
      <c r="A6933" s="14">
        <v>44404</v>
      </c>
      <c r="B6933">
        <v>1557.662</v>
      </c>
    </row>
    <row r="6934" spans="1:2">
      <c r="A6934" s="14">
        <v>44405</v>
      </c>
      <c r="B6934">
        <v>1557.5540000000001</v>
      </c>
    </row>
    <row r="6935" spans="1:2">
      <c r="A6935" s="14">
        <v>44406</v>
      </c>
      <c r="B6935">
        <v>1558.991</v>
      </c>
    </row>
    <row r="6936" spans="1:2">
      <c r="A6936" s="14">
        <v>44407</v>
      </c>
      <c r="B6936">
        <v>1559.395</v>
      </c>
    </row>
    <row r="6937" spans="1:2">
      <c r="A6937" s="14">
        <v>44408</v>
      </c>
      <c r="B6937">
        <v>1559.44</v>
      </c>
    </row>
    <row r="6938" spans="1:2">
      <c r="A6938" s="14">
        <v>44410</v>
      </c>
      <c r="B6938">
        <v>1559.7329999999999</v>
      </c>
    </row>
    <row r="6939" spans="1:2">
      <c r="A6939" s="14">
        <v>44411</v>
      </c>
      <c r="B6939">
        <v>1557.616</v>
      </c>
    </row>
    <row r="6940" spans="1:2">
      <c r="A6940" s="14">
        <v>44412</v>
      </c>
      <c r="B6940">
        <v>1556.347</v>
      </c>
    </row>
    <row r="6941" spans="1:2">
      <c r="A6941" s="14">
        <v>44413</v>
      </c>
      <c r="B6941">
        <v>1556.654</v>
      </c>
    </row>
    <row r="6942" spans="1:2">
      <c r="A6942" s="14">
        <v>44414</v>
      </c>
      <c r="B6942">
        <v>1556.626</v>
      </c>
    </row>
    <row r="6943" spans="1:2">
      <c r="A6943" s="14">
        <v>44417</v>
      </c>
      <c r="B6943">
        <v>1555.239</v>
      </c>
    </row>
    <row r="6944" spans="1:2">
      <c r="A6944" s="14">
        <v>44418</v>
      </c>
      <c r="B6944">
        <v>1554.7809999999999</v>
      </c>
    </row>
    <row r="6945" spans="1:2">
      <c r="A6945" s="14">
        <v>44419</v>
      </c>
      <c r="B6945">
        <v>1552.9970000000001</v>
      </c>
    </row>
    <row r="6946" spans="1:2">
      <c r="A6946" s="14">
        <v>44420</v>
      </c>
      <c r="B6946">
        <v>1553.528</v>
      </c>
    </row>
    <row r="6947" spans="1:2">
      <c r="A6947" s="14">
        <v>44421</v>
      </c>
      <c r="B6947">
        <v>1554.453</v>
      </c>
    </row>
    <row r="6948" spans="1:2">
      <c r="A6948" s="14">
        <v>44424</v>
      </c>
      <c r="B6948">
        <v>1554.329</v>
      </c>
    </row>
    <row r="6949" spans="1:2">
      <c r="A6949" s="14">
        <v>44425</v>
      </c>
      <c r="B6949">
        <v>1553.9739999999999</v>
      </c>
    </row>
    <row r="6950" spans="1:2">
      <c r="A6950" s="14">
        <v>44426</v>
      </c>
      <c r="B6950">
        <v>1554.57</v>
      </c>
    </row>
    <row r="6951" spans="1:2">
      <c r="A6951" s="14">
        <v>44427</v>
      </c>
      <c r="B6951">
        <v>1551.903</v>
      </c>
    </row>
    <row r="6952" spans="1:2">
      <c r="A6952" s="14">
        <v>44428</v>
      </c>
      <c r="B6952">
        <v>1552.9839999999999</v>
      </c>
    </row>
    <row r="6953" spans="1:2">
      <c r="A6953" s="14">
        <v>44431</v>
      </c>
      <c r="B6953">
        <v>1555.854</v>
      </c>
    </row>
    <row r="6954" spans="1:2">
      <c r="A6954" s="14">
        <v>44432</v>
      </c>
      <c r="B6954">
        <v>1558.675</v>
      </c>
    </row>
    <row r="6955" spans="1:2">
      <c r="A6955" s="14">
        <v>44433</v>
      </c>
      <c r="B6955">
        <v>1560.0809999999999</v>
      </c>
    </row>
    <row r="6956" spans="1:2">
      <c r="A6956" s="14">
        <v>44434</v>
      </c>
      <c r="B6956">
        <v>1560.7629999999999</v>
      </c>
    </row>
    <row r="6957" spans="1:2">
      <c r="A6957" s="14">
        <v>44435</v>
      </c>
      <c r="B6957">
        <v>1564.2059999999999</v>
      </c>
    </row>
    <row r="6958" spans="1:2">
      <c r="A6958" s="14">
        <v>44438</v>
      </c>
      <c r="B6958">
        <v>1566.66</v>
      </c>
    </row>
    <row r="6959" spans="1:2">
      <c r="A6959" s="14">
        <v>44439</v>
      </c>
      <c r="B6959">
        <v>1567.9449999999999</v>
      </c>
    </row>
    <row r="6960" spans="1:2">
      <c r="A6960" s="14">
        <v>44440</v>
      </c>
      <c r="B6960">
        <v>1568.9780000000001</v>
      </c>
    </row>
    <row r="6961" spans="1:2">
      <c r="A6961" s="14">
        <v>44441</v>
      </c>
      <c r="B6961">
        <v>1570.6959999999999</v>
      </c>
    </row>
    <row r="6962" spans="1:2">
      <c r="A6962" s="14">
        <v>44442</v>
      </c>
      <c r="B6962">
        <v>1570.8019999999999</v>
      </c>
    </row>
    <row r="6963" spans="1:2">
      <c r="A6963" s="14">
        <v>44445</v>
      </c>
      <c r="B6963">
        <v>1571.5039999999999</v>
      </c>
    </row>
    <row r="6964" spans="1:2">
      <c r="A6964" s="14">
        <v>44446</v>
      </c>
      <c r="B6964">
        <v>1570.5260000000001</v>
      </c>
    </row>
    <row r="6965" spans="1:2">
      <c r="A6965" s="14">
        <v>44447</v>
      </c>
      <c r="B6965">
        <v>1570.9780000000001</v>
      </c>
    </row>
    <row r="6966" spans="1:2">
      <c r="A6966" s="14">
        <v>44448</v>
      </c>
      <c r="B6966">
        <v>1572.0450000000001</v>
      </c>
    </row>
    <row r="6967" spans="1:2">
      <c r="A6967" s="14">
        <v>44449</v>
      </c>
      <c r="B6967">
        <v>1572.729</v>
      </c>
    </row>
    <row r="6968" spans="1:2">
      <c r="A6968" s="14">
        <v>44452</v>
      </c>
      <c r="B6968">
        <v>1574.4290000000001</v>
      </c>
    </row>
    <row r="6969" spans="1:2">
      <c r="A6969" s="14">
        <v>44453</v>
      </c>
      <c r="B6969">
        <v>1575.155</v>
      </c>
    </row>
    <row r="6970" spans="1:2">
      <c r="A6970" s="14">
        <v>44454</v>
      </c>
      <c r="B6970">
        <v>1575.8409999999999</v>
      </c>
    </row>
    <row r="6971" spans="1:2">
      <c r="A6971" s="14">
        <v>44455</v>
      </c>
      <c r="B6971">
        <v>1575.663</v>
      </c>
    </row>
    <row r="6972" spans="1:2">
      <c r="A6972" s="14">
        <v>44456</v>
      </c>
      <c r="B6972">
        <v>1575.4059999999999</v>
      </c>
    </row>
    <row r="6973" spans="1:2">
      <c r="A6973" s="14">
        <v>44459</v>
      </c>
      <c r="B6973">
        <v>1570.05</v>
      </c>
    </row>
    <row r="6974" spans="1:2">
      <c r="A6974" s="14">
        <v>44460</v>
      </c>
      <c r="B6974">
        <v>1572.06</v>
      </c>
    </row>
    <row r="6975" spans="1:2">
      <c r="A6975" s="14">
        <v>44461</v>
      </c>
      <c r="B6975">
        <v>1574.213</v>
      </c>
    </row>
    <row r="6976" spans="1:2">
      <c r="A6976" s="14">
        <v>44462</v>
      </c>
      <c r="B6976">
        <v>1574.396</v>
      </c>
    </row>
    <row r="6977" spans="1:2">
      <c r="A6977" s="14">
        <v>44463</v>
      </c>
      <c r="B6977">
        <v>1572.771</v>
      </c>
    </row>
    <row r="6978" spans="1:2">
      <c r="A6978" s="14">
        <v>44466</v>
      </c>
      <c r="B6978">
        <v>1571.9079999999999</v>
      </c>
    </row>
    <row r="6979" spans="1:2">
      <c r="A6979" s="14">
        <v>44467</v>
      </c>
      <c r="B6979">
        <v>1567.521</v>
      </c>
    </row>
    <row r="6980" spans="1:2">
      <c r="A6980" s="14">
        <v>44468</v>
      </c>
      <c r="B6980">
        <v>1568.962</v>
      </c>
    </row>
    <row r="6981" spans="1:2">
      <c r="A6981" s="14">
        <v>44469</v>
      </c>
      <c r="B6981">
        <v>1568.471</v>
      </c>
    </row>
    <row r="6982" spans="1:2">
      <c r="A6982" s="14">
        <v>44470</v>
      </c>
      <c r="B6982">
        <v>1568.229</v>
      </c>
    </row>
    <row r="6983" spans="1:2">
      <c r="A6983" s="14">
        <v>44473</v>
      </c>
      <c r="B6983">
        <v>1567.165</v>
      </c>
    </row>
    <row r="6984" spans="1:2">
      <c r="A6984" s="14">
        <v>44474</v>
      </c>
      <c r="B6984">
        <v>1567.335</v>
      </c>
    </row>
    <row r="6985" spans="1:2">
      <c r="A6985" s="14">
        <v>44475</v>
      </c>
      <c r="B6985">
        <v>1562.4169999999999</v>
      </c>
    </row>
    <row r="6986" spans="1:2">
      <c r="A6986" s="14">
        <v>44476</v>
      </c>
      <c r="B6986">
        <v>1564.9849999999999</v>
      </c>
    </row>
    <row r="6987" spans="1:2">
      <c r="A6987" s="14">
        <v>44477</v>
      </c>
      <c r="B6987">
        <v>1563.2860000000001</v>
      </c>
    </row>
    <row r="6988" spans="1:2">
      <c r="A6988" s="14">
        <v>44480</v>
      </c>
      <c r="B6988">
        <v>1563.9880000000001</v>
      </c>
    </row>
    <row r="6989" spans="1:2">
      <c r="A6989" s="14">
        <v>44481</v>
      </c>
      <c r="B6989">
        <v>1560.337</v>
      </c>
    </row>
    <row r="6990" spans="1:2">
      <c r="A6990" s="14">
        <v>44482</v>
      </c>
      <c r="B6990">
        <v>1560.692</v>
      </c>
    </row>
    <row r="6991" spans="1:2">
      <c r="A6991" s="14">
        <v>44483</v>
      </c>
      <c r="B6991">
        <v>1565.134</v>
      </c>
    </row>
    <row r="6992" spans="1:2">
      <c r="A6992" s="14">
        <v>44484</v>
      </c>
      <c r="B6992">
        <v>1565.838</v>
      </c>
    </row>
    <row r="6993" spans="1:2">
      <c r="A6993" s="14">
        <v>44487</v>
      </c>
      <c r="B6993">
        <v>1564.7919999999999</v>
      </c>
    </row>
    <row r="6994" spans="1:2">
      <c r="A6994" s="14">
        <v>44488</v>
      </c>
      <c r="B6994">
        <v>1565.7650000000001</v>
      </c>
    </row>
    <row r="6995" spans="1:2">
      <c r="A6995" s="14">
        <v>44489</v>
      </c>
      <c r="B6995">
        <v>1566.328</v>
      </c>
    </row>
    <row r="6996" spans="1:2">
      <c r="A6996" s="14">
        <v>44490</v>
      </c>
      <c r="B6996">
        <v>1566.172</v>
      </c>
    </row>
    <row r="6997" spans="1:2">
      <c r="A6997" s="14">
        <v>44491</v>
      </c>
      <c r="B6997">
        <v>1564.309</v>
      </c>
    </row>
    <row r="6998" spans="1:2">
      <c r="A6998" s="14">
        <v>44494</v>
      </c>
      <c r="B6998">
        <v>1564.126</v>
      </c>
    </row>
    <row r="6999" spans="1:2">
      <c r="A6999" s="14">
        <v>44495</v>
      </c>
      <c r="B6999">
        <v>1565.1849999999999</v>
      </c>
    </row>
    <row r="7000" spans="1:2">
      <c r="A7000" s="14">
        <v>44496</v>
      </c>
      <c r="B7000">
        <v>1565.924</v>
      </c>
    </row>
    <row r="7001" spans="1:2">
      <c r="A7001" s="14">
        <v>44497</v>
      </c>
      <c r="B7001">
        <v>1566.221</v>
      </c>
    </row>
    <row r="7002" spans="1:2">
      <c r="A7002" s="14">
        <v>44498</v>
      </c>
      <c r="B7002">
        <v>1565.4480000000001</v>
      </c>
    </row>
    <row r="7003" spans="1:2">
      <c r="A7003" s="14">
        <v>44500</v>
      </c>
      <c r="B7003">
        <v>1565.681</v>
      </c>
    </row>
    <row r="7004" spans="1:2">
      <c r="A7004" s="14">
        <v>44501</v>
      </c>
      <c r="B7004">
        <v>1565.06</v>
      </c>
    </row>
    <row r="7005" spans="1:2">
      <c r="A7005" s="14">
        <v>44502</v>
      </c>
      <c r="B7005">
        <v>1565.672</v>
      </c>
    </row>
    <row r="7006" spans="1:2">
      <c r="A7006" s="14">
        <v>44503</v>
      </c>
      <c r="B7006">
        <v>1565.652</v>
      </c>
    </row>
    <row r="7007" spans="1:2">
      <c r="A7007" s="14">
        <v>44504</v>
      </c>
      <c r="B7007">
        <v>1569.211</v>
      </c>
    </row>
    <row r="7008" spans="1:2">
      <c r="A7008" s="14">
        <v>44505</v>
      </c>
      <c r="B7008">
        <v>1574.694</v>
      </c>
    </row>
    <row r="7009" spans="1:2">
      <c r="A7009" s="14">
        <v>44508</v>
      </c>
      <c r="B7009">
        <v>1577.059</v>
      </c>
    </row>
    <row r="7010" spans="1:2">
      <c r="A7010" s="14">
        <v>44509</v>
      </c>
      <c r="B7010">
        <v>1577.43</v>
      </c>
    </row>
    <row r="7011" spans="1:2">
      <c r="A7011" s="14">
        <v>44510</v>
      </c>
      <c r="B7011">
        <v>1573.9459999999999</v>
      </c>
    </row>
    <row r="7012" spans="1:2">
      <c r="A7012" s="14">
        <v>44511</v>
      </c>
      <c r="B7012">
        <v>1574.181</v>
      </c>
    </row>
    <row r="7013" spans="1:2">
      <c r="A7013" s="14">
        <v>44512</v>
      </c>
      <c r="B7013">
        <v>1570.9079999999999</v>
      </c>
    </row>
    <row r="7014" spans="1:2">
      <c r="A7014" s="14">
        <v>44515</v>
      </c>
      <c r="B7014">
        <v>1568.9290000000001</v>
      </c>
    </row>
    <row r="7015" spans="1:2">
      <c r="A7015" s="14">
        <v>44516</v>
      </c>
      <c r="B7015">
        <v>1567.4349999999999</v>
      </c>
    </row>
    <row r="7016" spans="1:2">
      <c r="A7016" s="14">
        <v>44517</v>
      </c>
      <c r="B7016">
        <v>1566.4670000000001</v>
      </c>
    </row>
    <row r="7017" spans="1:2">
      <c r="A7017" s="14">
        <v>44518</v>
      </c>
      <c r="B7017">
        <v>1566.3510000000001</v>
      </c>
    </row>
    <row r="7018" spans="1:2">
      <c r="A7018" s="14">
        <v>44519</v>
      </c>
      <c r="B7018">
        <v>1565.1420000000001</v>
      </c>
    </row>
    <row r="7019" spans="1:2">
      <c r="A7019" s="14">
        <v>44522</v>
      </c>
      <c r="B7019">
        <v>1563.402</v>
      </c>
    </row>
    <row r="7020" spans="1:2">
      <c r="A7020" s="14">
        <v>44523</v>
      </c>
      <c r="B7020">
        <v>1557.145</v>
      </c>
    </row>
    <row r="7021" spans="1:2">
      <c r="A7021" s="14">
        <v>44524</v>
      </c>
      <c r="B7021">
        <v>1554.5029999999999</v>
      </c>
    </row>
    <row r="7022" spans="1:2">
      <c r="A7022" s="14">
        <v>44525</v>
      </c>
      <c r="B7022">
        <v>1554.7380000000001</v>
      </c>
    </row>
    <row r="7023" spans="1:2">
      <c r="A7023" s="14">
        <v>44526</v>
      </c>
      <c r="B7023">
        <v>1546.057</v>
      </c>
    </row>
    <row r="7024" spans="1:2">
      <c r="A7024" s="14">
        <v>44529</v>
      </c>
      <c r="B7024">
        <v>1551.326</v>
      </c>
    </row>
    <row r="7025" spans="1:2">
      <c r="A7025" s="14">
        <v>44530</v>
      </c>
      <c r="B7025">
        <v>1549.636</v>
      </c>
    </row>
    <row r="7026" spans="1:2">
      <c r="A7026" s="14">
        <v>44531</v>
      </c>
      <c r="B7026">
        <v>1554.1579999999999</v>
      </c>
    </row>
    <row r="7027" spans="1:2">
      <c r="A7027" s="14">
        <v>44532</v>
      </c>
      <c r="B7027">
        <v>1553.7339999999999</v>
      </c>
    </row>
    <row r="7028" spans="1:2">
      <c r="A7028" s="14">
        <v>44533</v>
      </c>
      <c r="B7028">
        <v>1556.826</v>
      </c>
    </row>
    <row r="7029" spans="1:2">
      <c r="A7029" s="14">
        <v>44536</v>
      </c>
      <c r="B7029">
        <v>1560.415</v>
      </c>
    </row>
    <row r="7030" spans="1:2">
      <c r="A7030" s="14">
        <v>44537</v>
      </c>
      <c r="B7030">
        <v>1569.7239999999999</v>
      </c>
    </row>
    <row r="7031" spans="1:2">
      <c r="A7031" s="14">
        <v>44538</v>
      </c>
      <c r="B7031">
        <v>1568.115</v>
      </c>
    </row>
    <row r="7032" spans="1:2">
      <c r="A7032" s="14">
        <v>44539</v>
      </c>
      <c r="B7032">
        <v>1567.3510000000001</v>
      </c>
    </row>
    <row r="7033" spans="1:2">
      <c r="A7033" s="14">
        <v>44540</v>
      </c>
      <c r="B7033">
        <v>1566.4079999999999</v>
      </c>
    </row>
    <row r="7034" spans="1:2">
      <c r="A7034" s="14">
        <v>44543</v>
      </c>
      <c r="B7034">
        <v>1567.106</v>
      </c>
    </row>
    <row r="7035" spans="1:2">
      <c r="A7035" s="14">
        <v>44544</v>
      </c>
      <c r="B7035">
        <v>1564.8030000000001</v>
      </c>
    </row>
    <row r="7036" spans="1:2">
      <c r="A7036" s="14">
        <v>44545</v>
      </c>
      <c r="B7036">
        <v>1565.1210000000001</v>
      </c>
    </row>
    <row r="7037" spans="1:2">
      <c r="A7037" s="14">
        <v>44546</v>
      </c>
      <c r="B7037">
        <v>1568.78</v>
      </c>
    </row>
    <row r="7038" spans="1:2">
      <c r="A7038" s="14">
        <v>44547</v>
      </c>
      <c r="B7038">
        <v>1567.3679999999999</v>
      </c>
    </row>
    <row r="7039" spans="1:2">
      <c r="A7039" s="14">
        <v>44550</v>
      </c>
      <c r="B7039">
        <v>1565.1869999999999</v>
      </c>
    </row>
    <row r="7040" spans="1:2">
      <c r="A7040" s="14">
        <v>44551</v>
      </c>
      <c r="B7040">
        <v>1569.7739999999999</v>
      </c>
    </row>
    <row r="7041" spans="1:2">
      <c r="A7041" s="14">
        <v>44552</v>
      </c>
      <c r="B7041">
        <v>1572.377</v>
      </c>
    </row>
    <row r="7042" spans="1:2">
      <c r="A7042" s="14">
        <v>44553</v>
      </c>
      <c r="B7042">
        <v>1574.768</v>
      </c>
    </row>
    <row r="7043" spans="1:2">
      <c r="A7043" s="14">
        <v>44557</v>
      </c>
      <c r="B7043">
        <v>1578.7329999999999</v>
      </c>
    </row>
    <row r="7044" spans="1:2">
      <c r="A7044" s="14">
        <v>44558</v>
      </c>
      <c r="B7044">
        <v>1579.5830000000001</v>
      </c>
    </row>
    <row r="7045" spans="1:2">
      <c r="A7045" s="14">
        <v>44559</v>
      </c>
      <c r="B7045">
        <v>1578.915</v>
      </c>
    </row>
    <row r="7046" spans="1:2">
      <c r="A7046" s="14">
        <v>44560</v>
      </c>
      <c r="B7046">
        <v>1578.7329999999999</v>
      </c>
    </row>
    <row r="7047" spans="1:2">
      <c r="A7047" s="14">
        <v>44561</v>
      </c>
      <c r="B7047">
        <v>1578.79</v>
      </c>
    </row>
    <row r="7048" spans="1:2">
      <c r="A7048" s="14">
        <v>44564</v>
      </c>
      <c r="B7048">
        <v>1577.329</v>
      </c>
    </row>
    <row r="7049" spans="1:2">
      <c r="A7049" s="14">
        <v>44565</v>
      </c>
      <c r="B7049">
        <v>1575.607</v>
      </c>
    </row>
    <row r="7050" spans="1:2">
      <c r="A7050" s="14">
        <v>44566</v>
      </c>
      <c r="B7050">
        <v>1573.556</v>
      </c>
    </row>
    <row r="7051" spans="1:2">
      <c r="A7051" s="14">
        <v>44567</v>
      </c>
      <c r="B7051">
        <v>1568.249</v>
      </c>
    </row>
    <row r="7052" spans="1:2">
      <c r="A7052" s="14">
        <v>44568</v>
      </c>
      <c r="B7052">
        <v>1564.056</v>
      </c>
    </row>
    <row r="7053" spans="1:2">
      <c r="A7053" s="14">
        <v>44571</v>
      </c>
      <c r="B7053">
        <v>1560.192</v>
      </c>
    </row>
    <row r="7054" spans="1:2">
      <c r="A7054" s="14">
        <v>44572</v>
      </c>
      <c r="B7054">
        <v>1564.3720000000001</v>
      </c>
    </row>
    <row r="7055" spans="1:2">
      <c r="A7055" s="14">
        <v>44573</v>
      </c>
      <c r="B7055">
        <v>1569.7760000000001</v>
      </c>
    </row>
    <row r="7056" spans="1:2">
      <c r="A7056" s="14">
        <v>44574</v>
      </c>
      <c r="B7056">
        <v>1569.223</v>
      </c>
    </row>
    <row r="7057" spans="1:2">
      <c r="A7057" s="14">
        <v>44575</v>
      </c>
      <c r="B7057">
        <v>1565.866</v>
      </c>
    </row>
    <row r="7058" spans="1:2">
      <c r="A7058" s="14">
        <v>44578</v>
      </c>
      <c r="B7058">
        <v>1566.576</v>
      </c>
    </row>
    <row r="7059" spans="1:2">
      <c r="A7059" s="14">
        <v>44579</v>
      </c>
      <c r="B7059">
        <v>1559.8589999999999</v>
      </c>
    </row>
    <row r="7060" spans="1:2">
      <c r="A7060" s="14">
        <v>44580</v>
      </c>
      <c r="B7060">
        <v>1561.231</v>
      </c>
    </row>
    <row r="7061" spans="1:2">
      <c r="A7061" s="14">
        <v>44581</v>
      </c>
      <c r="B7061">
        <v>1560.82</v>
      </c>
    </row>
    <row r="7062" spans="1:2">
      <c r="A7062" s="14">
        <v>44582</v>
      </c>
      <c r="B7062">
        <v>1554.7729999999999</v>
      </c>
    </row>
    <row r="7063" spans="1:2">
      <c r="A7063" s="14">
        <v>44585</v>
      </c>
      <c r="B7063">
        <v>1548.6369999999999</v>
      </c>
    </row>
    <row r="7064" spans="1:2">
      <c r="A7064" s="14">
        <v>44586</v>
      </c>
      <c r="B7064">
        <v>1549</v>
      </c>
    </row>
    <row r="7065" spans="1:2">
      <c r="A7065" s="14">
        <v>44587</v>
      </c>
      <c r="B7065">
        <v>1553.086</v>
      </c>
    </row>
    <row r="7066" spans="1:2">
      <c r="A7066" s="14">
        <v>44588</v>
      </c>
      <c r="B7066">
        <v>1541.3530000000001</v>
      </c>
    </row>
    <row r="7067" spans="1:2">
      <c r="A7067" s="14">
        <v>44589</v>
      </c>
      <c r="B7067">
        <v>1533.625</v>
      </c>
    </row>
    <row r="7068" spans="1:2">
      <c r="A7068" s="14">
        <v>44592</v>
      </c>
      <c r="B7068">
        <v>1535.39</v>
      </c>
    </row>
    <row r="7069" spans="1:2">
      <c r="A7069" s="14">
        <v>44593</v>
      </c>
      <c r="B7069">
        <v>1541.116</v>
      </c>
    </row>
    <row r="7070" spans="1:2">
      <c r="A7070" s="14">
        <v>44594</v>
      </c>
      <c r="B7070">
        <v>1545.798</v>
      </c>
    </row>
    <row r="7071" spans="1:2">
      <c r="A7071" s="14">
        <v>44595</v>
      </c>
      <c r="B7071">
        <v>1539.461</v>
      </c>
    </row>
    <row r="7072" spans="1:2">
      <c r="A7072" s="14">
        <v>44596</v>
      </c>
      <c r="B7072">
        <v>1529.7090000000001</v>
      </c>
    </row>
    <row r="7073" spans="1:2">
      <c r="A7073" s="14">
        <v>44599</v>
      </c>
      <c r="B7073">
        <v>1528.491</v>
      </c>
    </row>
    <row r="7074" spans="1:2">
      <c r="A7074" s="14">
        <v>44600</v>
      </c>
      <c r="B7074">
        <v>1529.8309999999999</v>
      </c>
    </row>
    <row r="7075" spans="1:2">
      <c r="A7075" s="14">
        <v>44601</v>
      </c>
      <c r="B7075">
        <v>1534.192</v>
      </c>
    </row>
    <row r="7076" spans="1:2">
      <c r="A7076" s="14">
        <v>44602</v>
      </c>
      <c r="B7076">
        <v>1525.4780000000001</v>
      </c>
    </row>
    <row r="7077" spans="1:2">
      <c r="A7077" s="14">
        <v>44603</v>
      </c>
      <c r="B7077">
        <v>1516.3330000000001</v>
      </c>
    </row>
    <row r="7078" spans="1:2">
      <c r="A7078" s="14">
        <v>44606</v>
      </c>
      <c r="B7078">
        <v>1507.664</v>
      </c>
    </row>
    <row r="7079" spans="1:2">
      <c r="A7079" s="14">
        <v>44607</v>
      </c>
      <c r="B7079">
        <v>1510.905</v>
      </c>
    </row>
    <row r="7080" spans="1:2">
      <c r="A7080" s="14">
        <v>44608</v>
      </c>
      <c r="B7080">
        <v>1511.502</v>
      </c>
    </row>
    <row r="7081" spans="1:2">
      <c r="A7081" s="14">
        <v>44609</v>
      </c>
      <c r="B7081">
        <v>1512.384</v>
      </c>
    </row>
    <row r="7082" spans="1:2">
      <c r="A7082" s="14">
        <v>44610</v>
      </c>
      <c r="B7082">
        <v>1511.2159999999999</v>
      </c>
    </row>
    <row r="7083" spans="1:2">
      <c r="A7083" s="14">
        <v>44613</v>
      </c>
      <c r="B7083">
        <v>1511.9259999999999</v>
      </c>
    </row>
    <row r="7084" spans="1:2">
      <c r="A7084" s="14">
        <v>44614</v>
      </c>
      <c r="B7084">
        <v>1511.595</v>
      </c>
    </row>
    <row r="7085" spans="1:2">
      <c r="A7085" s="14">
        <v>44615</v>
      </c>
      <c r="B7085">
        <v>1512.492</v>
      </c>
    </row>
    <row r="7086" spans="1:2">
      <c r="A7086" s="14">
        <v>44616</v>
      </c>
      <c r="B7086">
        <v>1504.5139999999999</v>
      </c>
    </row>
    <row r="7087" spans="1:2">
      <c r="A7087" s="14">
        <v>44617</v>
      </c>
      <c r="B7087">
        <v>1517.836</v>
      </c>
    </row>
    <row r="7088" spans="1:2">
      <c r="A7088" s="14">
        <v>44620</v>
      </c>
      <c r="B7088">
        <v>1521.604</v>
      </c>
    </row>
    <row r="7089" spans="1:2">
      <c r="A7089" s="14">
        <v>44621</v>
      </c>
      <c r="B7089">
        <v>1523.354</v>
      </c>
    </row>
    <row r="7090" spans="1:2">
      <c r="A7090" s="14">
        <v>44622</v>
      </c>
      <c r="B7090">
        <v>1523.115</v>
      </c>
    </row>
    <row r="7091" spans="1:2">
      <c r="A7091" s="14">
        <v>44623</v>
      </c>
      <c r="B7091">
        <v>1522.722</v>
      </c>
    </row>
    <row r="7092" spans="1:2">
      <c r="A7092" s="14">
        <v>44624</v>
      </c>
      <c r="B7092">
        <v>1516.4449999999999</v>
      </c>
    </row>
    <row r="7093" spans="1:2">
      <c r="A7093" s="14">
        <v>44627</v>
      </c>
      <c r="B7093">
        <v>1508.4380000000001</v>
      </c>
    </row>
    <row r="7094" spans="1:2">
      <c r="A7094" s="14">
        <v>44628</v>
      </c>
      <c r="B7094">
        <v>1502.16</v>
      </c>
    </row>
    <row r="7095" spans="1:2">
      <c r="A7095" s="14">
        <v>44629</v>
      </c>
      <c r="B7095">
        <v>1503.809</v>
      </c>
    </row>
    <row r="7096" spans="1:2">
      <c r="A7096" s="14">
        <v>44630</v>
      </c>
      <c r="B7096">
        <v>1497.0640000000001</v>
      </c>
    </row>
    <row r="7097" spans="1:2">
      <c r="A7097" s="14">
        <v>44631</v>
      </c>
      <c r="B7097">
        <v>1493.431</v>
      </c>
    </row>
    <row r="7098" spans="1:2">
      <c r="A7098" s="14">
        <v>44634</v>
      </c>
      <c r="B7098">
        <v>1479.837</v>
      </c>
    </row>
    <row r="7099" spans="1:2">
      <c r="A7099" s="14">
        <v>44635</v>
      </c>
      <c r="B7099">
        <v>1478.9280000000001</v>
      </c>
    </row>
    <row r="7100" spans="1:2">
      <c r="A7100" s="14">
        <v>44636</v>
      </c>
      <c r="B7100">
        <v>1488.838</v>
      </c>
    </row>
    <row r="7101" spans="1:2">
      <c r="A7101" s="14">
        <v>44637</v>
      </c>
      <c r="B7101">
        <v>1499.2</v>
      </c>
    </row>
    <row r="7102" spans="1:2">
      <c r="A7102" s="14">
        <v>44638</v>
      </c>
      <c r="B7102">
        <v>1500.8820000000001</v>
      </c>
    </row>
    <row r="7103" spans="1:2">
      <c r="A7103" s="14">
        <v>44641</v>
      </c>
      <c r="B7103">
        <v>1498.386</v>
      </c>
    </row>
    <row r="7104" spans="1:2">
      <c r="A7104" s="14">
        <v>44642</v>
      </c>
      <c r="B7104">
        <v>1493.5509999999999</v>
      </c>
    </row>
    <row r="7105" spans="1:2">
      <c r="A7105" s="14">
        <v>44643</v>
      </c>
      <c r="B7105">
        <v>1494.5039999999999</v>
      </c>
    </row>
    <row r="7106" spans="1:2">
      <c r="A7106" s="14">
        <v>44644</v>
      </c>
      <c r="B7106">
        <v>1494.89</v>
      </c>
    </row>
    <row r="7107" spans="1:2">
      <c r="A7107" s="14">
        <v>44645</v>
      </c>
      <c r="B7107">
        <v>1492.2429999999999</v>
      </c>
    </row>
    <row r="7108" spans="1:2">
      <c r="A7108" s="14">
        <v>44648</v>
      </c>
      <c r="B7108">
        <v>1490.9290000000001</v>
      </c>
    </row>
    <row r="7109" spans="1:2">
      <c r="A7109" s="14">
        <v>44649</v>
      </c>
      <c r="B7109">
        <v>1501.758</v>
      </c>
    </row>
    <row r="7110" spans="1:2">
      <c r="A7110" s="14">
        <v>44650</v>
      </c>
      <c r="B7110">
        <v>1506.672</v>
      </c>
    </row>
    <row r="7111" spans="1:2">
      <c r="A7111" s="14">
        <v>44651</v>
      </c>
      <c r="B7111">
        <v>1507.5250000000001</v>
      </c>
    </row>
    <row r="7112" spans="1:2">
      <c r="A7112" s="14">
        <v>44652</v>
      </c>
      <c r="B7112">
        <v>1503.1880000000001</v>
      </c>
    </row>
    <row r="7113" spans="1:2">
      <c r="A7113" s="14">
        <v>44655</v>
      </c>
      <c r="B7113">
        <v>1507.07</v>
      </c>
    </row>
    <row r="7114" spans="1:2">
      <c r="A7114" s="14">
        <v>44656</v>
      </c>
      <c r="B7114">
        <v>1503.38</v>
      </c>
    </row>
    <row r="7115" spans="1:2">
      <c r="A7115" s="14">
        <v>44657</v>
      </c>
      <c r="B7115">
        <v>1491.981</v>
      </c>
    </row>
    <row r="7116" spans="1:2">
      <c r="A7116" s="14">
        <v>44658</v>
      </c>
      <c r="B7116">
        <v>1488.769</v>
      </c>
    </row>
    <row r="7117" spans="1:2">
      <c r="A7117" s="14">
        <v>44659</v>
      </c>
      <c r="B7117">
        <v>1483.2280000000001</v>
      </c>
    </row>
    <row r="7118" spans="1:2">
      <c r="A7118" s="14">
        <v>44662</v>
      </c>
      <c r="B7118">
        <v>1472.8340000000001</v>
      </c>
    </row>
    <row r="7119" spans="1:2">
      <c r="A7119" s="14">
        <v>44663</v>
      </c>
      <c r="B7119">
        <v>1477.9010000000001</v>
      </c>
    </row>
    <row r="7120" spans="1:2">
      <c r="A7120" s="14">
        <v>44664</v>
      </c>
      <c r="B7120">
        <v>1479.0540000000001</v>
      </c>
    </row>
    <row r="7121" spans="1:2">
      <c r="A7121" s="14">
        <v>44665</v>
      </c>
      <c r="B7121">
        <v>1479.0640000000001</v>
      </c>
    </row>
    <row r="7122" spans="1:2">
      <c r="A7122" s="14">
        <v>44669</v>
      </c>
      <c r="B7122">
        <v>1476.0830000000001</v>
      </c>
    </row>
    <row r="7123" spans="1:2">
      <c r="A7123" s="14">
        <v>44670</v>
      </c>
      <c r="B7123">
        <v>1474.105</v>
      </c>
    </row>
    <row r="7124" spans="1:2">
      <c r="A7124" s="14">
        <v>44671</v>
      </c>
      <c r="B7124">
        <v>1476.894</v>
      </c>
    </row>
    <row r="7125" spans="1:2">
      <c r="A7125" s="14">
        <v>44672</v>
      </c>
      <c r="B7125">
        <v>1474.175</v>
      </c>
    </row>
    <row r="7126" spans="1:2">
      <c r="A7126" s="14">
        <v>44673</v>
      </c>
      <c r="B7126">
        <v>1465.848</v>
      </c>
    </row>
    <row r="7127" spans="1:2">
      <c r="A7127" s="14">
        <v>44676</v>
      </c>
      <c r="B7127">
        <v>1462.961</v>
      </c>
    </row>
    <row r="7128" spans="1:2">
      <c r="A7128" s="14">
        <v>44677</v>
      </c>
      <c r="B7128">
        <v>1465.0730000000001</v>
      </c>
    </row>
    <row r="7129" spans="1:2">
      <c r="A7129" s="14">
        <v>44678</v>
      </c>
      <c r="B7129">
        <v>1462.3979999999999</v>
      </c>
    </row>
    <row r="7130" spans="1:2">
      <c r="A7130" s="14">
        <v>44679</v>
      </c>
      <c r="B7130">
        <v>1459.8430000000001</v>
      </c>
    </row>
    <row r="7131" spans="1:2">
      <c r="A7131" s="14">
        <v>44680</v>
      </c>
      <c r="B7131">
        <v>1452.4469999999999</v>
      </c>
    </row>
    <row r="7132" spans="1:2">
      <c r="A7132" s="14">
        <v>44681</v>
      </c>
      <c r="B7132">
        <v>1452.6869999999999</v>
      </c>
    </row>
    <row r="7133" spans="1:2">
      <c r="A7133" s="14">
        <v>44683</v>
      </c>
      <c r="B7133">
        <v>1443.204</v>
      </c>
    </row>
    <row r="7134" spans="1:2">
      <c r="A7134" s="14">
        <v>44684</v>
      </c>
      <c r="B7134">
        <v>1447.6610000000001</v>
      </c>
    </row>
    <row r="7135" spans="1:2">
      <c r="A7135" s="14">
        <v>44685</v>
      </c>
      <c r="B7135">
        <v>1446.607</v>
      </c>
    </row>
    <row r="7136" spans="1:2">
      <c r="A7136" s="14">
        <v>44686</v>
      </c>
      <c r="B7136">
        <v>1444.4970000000001</v>
      </c>
    </row>
    <row r="7137" spans="1:2">
      <c r="A7137" s="14">
        <v>44687</v>
      </c>
      <c r="B7137">
        <v>1434.327</v>
      </c>
    </row>
    <row r="7138" spans="1:2">
      <c r="A7138" s="14">
        <v>44690</v>
      </c>
      <c r="B7138">
        <v>1421.6179999999999</v>
      </c>
    </row>
    <row r="7139" spans="1:2">
      <c r="A7139" s="14">
        <v>44691</v>
      </c>
      <c r="B7139">
        <v>1422.4490000000001</v>
      </c>
    </row>
    <row r="7140" spans="1:2">
      <c r="A7140" s="14">
        <v>44692</v>
      </c>
      <c r="B7140">
        <v>1421.944</v>
      </c>
    </row>
    <row r="7141" spans="1:2">
      <c r="A7141" s="14">
        <v>44693</v>
      </c>
      <c r="B7141">
        <v>1415.721</v>
      </c>
    </row>
    <row r="7142" spans="1:2">
      <c r="A7142" s="14">
        <v>44694</v>
      </c>
      <c r="B7142">
        <v>1418.124</v>
      </c>
    </row>
    <row r="7143" spans="1:2">
      <c r="A7143" s="14">
        <v>44697</v>
      </c>
      <c r="B7143">
        <v>1417.6679999999999</v>
      </c>
    </row>
    <row r="7144" spans="1:2">
      <c r="A7144" s="14">
        <v>44698</v>
      </c>
      <c r="B7144">
        <v>1417.7860000000001</v>
      </c>
    </row>
    <row r="7145" spans="1:2">
      <c r="A7145" s="14">
        <v>44699</v>
      </c>
      <c r="B7145">
        <v>1407.691</v>
      </c>
    </row>
    <row r="7146" spans="1:2">
      <c r="A7146" s="14">
        <v>44700</v>
      </c>
      <c r="B7146">
        <v>1405.335</v>
      </c>
    </row>
    <row r="7147" spans="1:2">
      <c r="A7147" s="14">
        <v>44701</v>
      </c>
      <c r="B7147">
        <v>1408.644</v>
      </c>
    </row>
    <row r="7148" spans="1:2">
      <c r="A7148" s="14">
        <v>44704</v>
      </c>
      <c r="B7148">
        <v>1411.414</v>
      </c>
    </row>
    <row r="7149" spans="1:2">
      <c r="A7149" s="14">
        <v>44705</v>
      </c>
      <c r="B7149">
        <v>1411.82</v>
      </c>
    </row>
    <row r="7150" spans="1:2">
      <c r="A7150" s="14">
        <v>44706</v>
      </c>
      <c r="B7150">
        <v>1425.2660000000001</v>
      </c>
    </row>
    <row r="7151" spans="1:2">
      <c r="A7151" s="14">
        <v>44707</v>
      </c>
      <c r="B7151">
        <v>1446.3620000000001</v>
      </c>
    </row>
    <row r="7152" spans="1:2">
      <c r="A7152" s="14">
        <v>44708</v>
      </c>
      <c r="B7152">
        <v>1456.5719999999999</v>
      </c>
    </row>
    <row r="7153" spans="1:2">
      <c r="A7153" s="14">
        <v>44711</v>
      </c>
      <c r="B7153">
        <v>1457.2449999999999</v>
      </c>
    </row>
    <row r="7154" spans="1:2">
      <c r="A7154" s="14">
        <v>44712</v>
      </c>
      <c r="B7154">
        <v>1456.3240000000001</v>
      </c>
    </row>
    <row r="7155" spans="1:2">
      <c r="A7155" s="14">
        <v>44713</v>
      </c>
      <c r="B7155">
        <v>1455.248</v>
      </c>
    </row>
    <row r="7156" spans="1:2">
      <c r="A7156" s="14">
        <v>44714</v>
      </c>
      <c r="B7156">
        <v>1455.7059999999999</v>
      </c>
    </row>
    <row r="7157" spans="1:2">
      <c r="A7157" s="14">
        <v>44715</v>
      </c>
      <c r="B7157">
        <v>1450.518</v>
      </c>
    </row>
    <row r="7158" spans="1:2">
      <c r="A7158" s="14">
        <v>44718</v>
      </c>
      <c r="B7158">
        <v>1447.421</v>
      </c>
    </row>
    <row r="7159" spans="1:2">
      <c r="A7159" s="14">
        <v>44719</v>
      </c>
      <c r="B7159">
        <v>1442.249</v>
      </c>
    </row>
    <row r="7160" spans="1:2">
      <c r="A7160" s="14">
        <v>44720</v>
      </c>
      <c r="B7160">
        <v>1439.1959999999999</v>
      </c>
    </row>
    <row r="7161" spans="1:2">
      <c r="A7161" s="14">
        <v>44721</v>
      </c>
      <c r="B7161">
        <v>1432.403</v>
      </c>
    </row>
    <row r="7162" spans="1:2">
      <c r="A7162" s="14">
        <v>44722</v>
      </c>
      <c r="B7162">
        <v>1416.367</v>
      </c>
    </row>
    <row r="7163" spans="1:2">
      <c r="A7163" s="14">
        <v>44725</v>
      </c>
      <c r="B7163">
        <v>1383.049</v>
      </c>
    </row>
    <row r="7164" spans="1:2">
      <c r="A7164" s="14">
        <v>44726</v>
      </c>
      <c r="B7164">
        <v>1374.451</v>
      </c>
    </row>
    <row r="7165" spans="1:2">
      <c r="A7165" s="14">
        <v>44727</v>
      </c>
      <c r="B7165">
        <v>1386.088</v>
      </c>
    </row>
    <row r="7166" spans="1:2">
      <c r="A7166" s="14">
        <v>44728</v>
      </c>
      <c r="B7166">
        <v>1371.558</v>
      </c>
    </row>
    <row r="7167" spans="1:2">
      <c r="A7167" s="14">
        <v>44729</v>
      </c>
      <c r="B7167">
        <v>1374.828</v>
      </c>
    </row>
    <row r="7168" spans="1:2">
      <c r="A7168" s="14">
        <v>44732</v>
      </c>
      <c r="B7168">
        <v>1375.5640000000001</v>
      </c>
    </row>
    <row r="7169" spans="1:2">
      <c r="A7169" s="14">
        <v>44733</v>
      </c>
      <c r="B7169">
        <v>1379.4359999999999</v>
      </c>
    </row>
    <row r="7170" spans="1:2">
      <c r="A7170" s="14">
        <v>44734</v>
      </c>
      <c r="B7170">
        <v>1373.4570000000001</v>
      </c>
    </row>
    <row r="7171" spans="1:2">
      <c r="A7171" s="14">
        <v>44735</v>
      </c>
      <c r="B7171">
        <v>1374.854</v>
      </c>
    </row>
    <row r="7172" spans="1:2">
      <c r="A7172" s="14">
        <v>44736</v>
      </c>
      <c r="B7172">
        <v>1383.6669999999999</v>
      </c>
    </row>
    <row r="7173" spans="1:2">
      <c r="A7173" s="14">
        <v>44739</v>
      </c>
      <c r="B7173">
        <v>1384.576</v>
      </c>
    </row>
    <row r="7174" spans="1:2">
      <c r="A7174" s="14">
        <v>44740</v>
      </c>
      <c r="B7174">
        <v>1376.5719999999999</v>
      </c>
    </row>
    <row r="7175" spans="1:2">
      <c r="A7175" s="14">
        <v>44741</v>
      </c>
      <c r="B7175">
        <v>1362.7339999999999</v>
      </c>
    </row>
    <row r="7176" spans="1:2">
      <c r="A7176" s="14">
        <v>44742</v>
      </c>
      <c r="B7176">
        <v>1357.1969999999999</v>
      </c>
    </row>
    <row r="7177" spans="1:2">
      <c r="A7177" s="14">
        <v>44743</v>
      </c>
      <c r="B7177">
        <v>1359.9069999999999</v>
      </c>
    </row>
    <row r="7178" spans="1:2">
      <c r="A7178" s="14">
        <v>44746</v>
      </c>
      <c r="B7178">
        <v>1360.6469999999999</v>
      </c>
    </row>
    <row r="7179" spans="1:2">
      <c r="A7179" s="14">
        <v>44747</v>
      </c>
      <c r="B7179">
        <v>1361.01</v>
      </c>
    </row>
    <row r="7180" spans="1:2">
      <c r="A7180" s="14">
        <v>44748</v>
      </c>
      <c r="B7180">
        <v>1364.693</v>
      </c>
    </row>
    <row r="7181" spans="1:2">
      <c r="A7181" s="14">
        <v>44749</v>
      </c>
      <c r="B7181">
        <v>1375.5070000000001</v>
      </c>
    </row>
    <row r="7182" spans="1:2">
      <c r="A7182" s="14">
        <v>44750</v>
      </c>
      <c r="B7182">
        <v>1378.739</v>
      </c>
    </row>
    <row r="7183" spans="1:2">
      <c r="A7183" s="14">
        <v>44753</v>
      </c>
      <c r="B7183">
        <v>1380.646</v>
      </c>
    </row>
    <row r="7184" spans="1:2">
      <c r="A7184" s="14">
        <v>44754</v>
      </c>
      <c r="B7184">
        <v>1382.2</v>
      </c>
    </row>
    <row r="7185" spans="1:2">
      <c r="A7185" s="14">
        <v>44755</v>
      </c>
      <c r="B7185">
        <v>1380.3989999999999</v>
      </c>
    </row>
    <row r="7186" spans="1:2">
      <c r="A7186" s="14">
        <v>44756</v>
      </c>
      <c r="B7186">
        <v>1373.8879999999999</v>
      </c>
    </row>
    <row r="7187" spans="1:2">
      <c r="A7187" s="14">
        <v>44757</v>
      </c>
      <c r="B7187">
        <v>1382.539</v>
      </c>
    </row>
    <row r="7188" spans="1:2">
      <c r="A7188" s="14">
        <v>44760</v>
      </c>
      <c r="B7188">
        <v>1390.0260000000001</v>
      </c>
    </row>
    <row r="7189" spans="1:2">
      <c r="A7189" s="14">
        <v>44761</v>
      </c>
      <c r="B7189">
        <v>1395.008</v>
      </c>
    </row>
    <row r="7190" spans="1:2">
      <c r="A7190" s="14">
        <v>44762</v>
      </c>
      <c r="B7190">
        <v>1405.019</v>
      </c>
    </row>
    <row r="7191" spans="1:2">
      <c r="A7191" s="14">
        <v>44763</v>
      </c>
      <c r="B7191">
        <v>1409.21</v>
      </c>
    </row>
    <row r="7192" spans="1:2">
      <c r="A7192" s="14">
        <v>44764</v>
      </c>
      <c r="B7192">
        <v>1418.1590000000001</v>
      </c>
    </row>
    <row r="7193" spans="1:2">
      <c r="A7193" s="14">
        <v>44767</v>
      </c>
      <c r="B7193">
        <v>1418.7239999999999</v>
      </c>
    </row>
    <row r="7194" spans="1:2">
      <c r="A7194" s="14">
        <v>44768</v>
      </c>
      <c r="B7194">
        <v>1413.836</v>
      </c>
    </row>
    <row r="7195" spans="1:2">
      <c r="A7195" s="14">
        <v>44769</v>
      </c>
      <c r="B7195">
        <v>1417.9960000000001</v>
      </c>
    </row>
    <row r="7196" spans="1:2">
      <c r="A7196" s="14">
        <v>44770</v>
      </c>
      <c r="B7196">
        <v>1427.038</v>
      </c>
    </row>
    <row r="7197" spans="1:2">
      <c r="A7197" s="14">
        <v>44771</v>
      </c>
      <c r="B7197">
        <v>1438.692</v>
      </c>
    </row>
    <row r="7198" spans="1:2">
      <c r="A7198" s="14">
        <v>44773</v>
      </c>
      <c r="B7198">
        <v>1438.94</v>
      </c>
    </row>
    <row r="7199" spans="1:2">
      <c r="A7199" s="14">
        <v>44774</v>
      </c>
      <c r="B7199">
        <v>1442.1969999999999</v>
      </c>
    </row>
    <row r="7200" spans="1:2">
      <c r="A7200" s="14">
        <v>44775</v>
      </c>
      <c r="B7200">
        <v>1443.2940000000001</v>
      </c>
    </row>
    <row r="7201" spans="1:2">
      <c r="A7201" s="14">
        <v>44776</v>
      </c>
      <c r="B7201">
        <v>1445.5740000000001</v>
      </c>
    </row>
    <row r="7202" spans="1:2">
      <c r="A7202" s="14">
        <v>44777</v>
      </c>
      <c r="B7202">
        <v>1450.546</v>
      </c>
    </row>
    <row r="7203" spans="1:2">
      <c r="A7203" s="14">
        <v>44778</v>
      </c>
      <c r="B7203">
        <v>1446.354</v>
      </c>
    </row>
    <row r="7204" spans="1:2">
      <c r="A7204" s="14">
        <v>44781</v>
      </c>
      <c r="B7204">
        <v>1451.91</v>
      </c>
    </row>
    <row r="7205" spans="1:2">
      <c r="A7205" s="14">
        <v>44782</v>
      </c>
      <c r="B7205">
        <v>1446.9069999999999</v>
      </c>
    </row>
    <row r="7206" spans="1:2">
      <c r="A7206" s="14">
        <v>44783</v>
      </c>
      <c r="B7206">
        <v>1456.5029999999999</v>
      </c>
    </row>
    <row r="7207" spans="1:2">
      <c r="A7207" s="14">
        <v>44784</v>
      </c>
      <c r="B7207">
        <v>1461.059</v>
      </c>
    </row>
    <row r="7208" spans="1:2">
      <c r="A7208" s="14">
        <v>44785</v>
      </c>
      <c r="B7208">
        <v>1459.9469999999999</v>
      </c>
    </row>
    <row r="7209" spans="1:2">
      <c r="A7209" s="14">
        <v>44788</v>
      </c>
      <c r="B7209">
        <v>1462.8389999999999</v>
      </c>
    </row>
    <row r="7210" spans="1:2">
      <c r="A7210" s="14">
        <v>44789</v>
      </c>
      <c r="B7210">
        <v>1460.347</v>
      </c>
    </row>
    <row r="7211" spans="1:2">
      <c r="A7211" s="14">
        <v>44790</v>
      </c>
      <c r="B7211">
        <v>1452.1579999999999</v>
      </c>
    </row>
    <row r="7212" spans="1:2">
      <c r="A7212" s="14">
        <v>44791</v>
      </c>
      <c r="B7212">
        <v>1450.9690000000001</v>
      </c>
    </row>
    <row r="7213" spans="1:2">
      <c r="A7213" s="14">
        <v>44792</v>
      </c>
      <c r="B7213">
        <v>1442.3810000000001</v>
      </c>
    </row>
    <row r="7214" spans="1:2">
      <c r="A7214" s="14">
        <v>44795</v>
      </c>
      <c r="B7214">
        <v>1430.626</v>
      </c>
    </row>
    <row r="7215" spans="1:2">
      <c r="A7215" s="14">
        <v>44796</v>
      </c>
      <c r="B7215">
        <v>1427.4639999999999</v>
      </c>
    </row>
    <row r="7216" spans="1:2">
      <c r="A7216" s="14">
        <v>44797</v>
      </c>
      <c r="B7216">
        <v>1427.9770000000001</v>
      </c>
    </row>
    <row r="7217" spans="1:2">
      <c r="A7217" s="14">
        <v>44798</v>
      </c>
      <c r="B7217">
        <v>1431.6389999999999</v>
      </c>
    </row>
    <row r="7218" spans="1:2">
      <c r="A7218" s="14">
        <v>44799</v>
      </c>
      <c r="B7218">
        <v>1428.037</v>
      </c>
    </row>
    <row r="7219" spans="1:2">
      <c r="A7219" s="14">
        <v>44802</v>
      </c>
      <c r="B7219">
        <v>1418.739</v>
      </c>
    </row>
    <row r="7220" spans="1:2">
      <c r="A7220" s="14">
        <v>44803</v>
      </c>
      <c r="B7220">
        <v>1411.1479999999999</v>
      </c>
    </row>
    <row r="7221" spans="1:2">
      <c r="A7221" s="14">
        <v>44804</v>
      </c>
      <c r="B7221">
        <v>1404.481</v>
      </c>
    </row>
    <row r="7222" spans="1:2">
      <c r="A7222" s="14">
        <v>44805</v>
      </c>
      <c r="B7222">
        <v>1394.973</v>
      </c>
    </row>
    <row r="7223" spans="1:2">
      <c r="A7223" s="14">
        <v>44806</v>
      </c>
      <c r="B7223">
        <v>1401.98</v>
      </c>
    </row>
    <row r="7224" spans="1:2">
      <c r="A7224" s="14">
        <v>44809</v>
      </c>
      <c r="B7224">
        <v>1402.732</v>
      </c>
    </row>
    <row r="7225" spans="1:2">
      <c r="A7225" s="14">
        <v>44810</v>
      </c>
      <c r="B7225">
        <v>1399.6659999999999</v>
      </c>
    </row>
    <row r="7226" spans="1:2">
      <c r="A7226" s="14">
        <v>44811</v>
      </c>
      <c r="B7226">
        <v>1404.0509999999999</v>
      </c>
    </row>
    <row r="7227" spans="1:2">
      <c r="A7227" s="14">
        <v>44812</v>
      </c>
      <c r="B7227">
        <v>1411.3610000000001</v>
      </c>
    </row>
    <row r="7228" spans="1:2">
      <c r="A7228" s="14">
        <v>44813</v>
      </c>
      <c r="B7228">
        <v>1421.288</v>
      </c>
    </row>
    <row r="7229" spans="1:2">
      <c r="A7229" s="14">
        <v>44816</v>
      </c>
      <c r="B7229">
        <v>1425.4390000000001</v>
      </c>
    </row>
    <row r="7230" spans="1:2">
      <c r="A7230" s="14">
        <v>44817</v>
      </c>
      <c r="B7230">
        <v>1409.7829999999999</v>
      </c>
    </row>
    <row r="7231" spans="1:2">
      <c r="A7231" s="14">
        <v>44818</v>
      </c>
      <c r="B7231">
        <v>1405.2729999999999</v>
      </c>
    </row>
    <row r="7232" spans="1:2">
      <c r="A7232" s="14">
        <v>44819</v>
      </c>
      <c r="B7232">
        <v>1400.048</v>
      </c>
    </row>
    <row r="7233" spans="1:2">
      <c r="A7233" s="14">
        <v>44820</v>
      </c>
      <c r="B7233">
        <v>1389.51</v>
      </c>
    </row>
    <row r="7234" spans="1:2">
      <c r="A7234" s="14">
        <v>44823</v>
      </c>
      <c r="B7234">
        <v>1393.307</v>
      </c>
    </row>
    <row r="7235" spans="1:2">
      <c r="A7235" s="14">
        <v>44824</v>
      </c>
      <c r="B7235">
        <v>1389.9770000000001</v>
      </c>
    </row>
    <row r="7236" spans="1:2">
      <c r="A7236" s="14">
        <v>44825</v>
      </c>
      <c r="B7236">
        <v>1391.7339999999999</v>
      </c>
    </row>
    <row r="7237" spans="1:2">
      <c r="A7237" s="14">
        <v>44826</v>
      </c>
      <c r="B7237">
        <v>1380.057</v>
      </c>
    </row>
    <row r="7238" spans="1:2">
      <c r="A7238" s="14">
        <v>44827</v>
      </c>
      <c r="B7238">
        <v>1366.306</v>
      </c>
    </row>
    <row r="7239" spans="1:2">
      <c r="A7239" s="14">
        <v>44830</v>
      </c>
      <c r="B7239">
        <v>1354.453</v>
      </c>
    </row>
    <row r="7240" spans="1:2">
      <c r="A7240" s="14">
        <v>44831</v>
      </c>
      <c r="B7240">
        <v>1348.6880000000001</v>
      </c>
    </row>
    <row r="7241" spans="1:2">
      <c r="A7241" s="14">
        <v>44832</v>
      </c>
      <c r="B7241">
        <v>1352.6389999999999</v>
      </c>
    </row>
    <row r="7242" spans="1:2">
      <c r="A7242" s="14">
        <v>44833</v>
      </c>
      <c r="B7242">
        <v>1344.8679999999999</v>
      </c>
    </row>
    <row r="7243" spans="1:2">
      <c r="A7243" s="14">
        <v>44834</v>
      </c>
      <c r="B7243">
        <v>1347.9949999999999</v>
      </c>
    </row>
    <row r="7244" spans="1:2">
      <c r="A7244" s="14">
        <v>44837</v>
      </c>
      <c r="B7244">
        <v>1355.9359999999999</v>
      </c>
    </row>
    <row r="7245" spans="1:2">
      <c r="A7245" s="14">
        <v>44838</v>
      </c>
      <c r="B7245">
        <v>1374.653</v>
      </c>
    </row>
    <row r="7246" spans="1:2">
      <c r="A7246" s="14">
        <v>44839</v>
      </c>
      <c r="B7246">
        <v>1371.6310000000001</v>
      </c>
    </row>
    <row r="7247" spans="1:2">
      <c r="A7247" s="14">
        <v>44840</v>
      </c>
      <c r="B7247">
        <v>1374.625</v>
      </c>
    </row>
    <row r="7248" spans="1:2">
      <c r="A7248" s="14">
        <v>44841</v>
      </c>
      <c r="B7248">
        <v>1367.4649999999999</v>
      </c>
    </row>
    <row r="7249" spans="1:2">
      <c r="A7249" s="14">
        <v>44844</v>
      </c>
      <c r="B7249">
        <v>1368.222</v>
      </c>
    </row>
    <row r="7250" spans="1:2">
      <c r="A7250" s="14">
        <v>44845</v>
      </c>
      <c r="B7250">
        <v>1355.306</v>
      </c>
    </row>
    <row r="7251" spans="1:2">
      <c r="A7251" s="14">
        <v>44846</v>
      </c>
      <c r="B7251">
        <v>1354.0260000000001</v>
      </c>
    </row>
    <row r="7252" spans="1:2">
      <c r="A7252" s="14">
        <v>44847</v>
      </c>
      <c r="B7252">
        <v>1350.61</v>
      </c>
    </row>
    <row r="7253" spans="1:2">
      <c r="A7253" s="14">
        <v>44848</v>
      </c>
      <c r="B7253">
        <v>1352.644</v>
      </c>
    </row>
    <row r="7254" spans="1:2">
      <c r="A7254" s="14">
        <v>44851</v>
      </c>
      <c r="B7254">
        <v>1360.674</v>
      </c>
    </row>
    <row r="7255" spans="1:2">
      <c r="A7255" s="14">
        <v>44852</v>
      </c>
      <c r="B7255">
        <v>1367.77</v>
      </c>
    </row>
    <row r="7256" spans="1:2">
      <c r="A7256" s="14">
        <v>44853</v>
      </c>
      <c r="B7256">
        <v>1360.0309999999999</v>
      </c>
    </row>
    <row r="7257" spans="1:2">
      <c r="A7257" s="14">
        <v>44854</v>
      </c>
      <c r="B7257">
        <v>1358.4860000000001</v>
      </c>
    </row>
    <row r="7258" spans="1:2">
      <c r="A7258" s="14">
        <v>44855</v>
      </c>
      <c r="B7258">
        <v>1357.251</v>
      </c>
    </row>
    <row r="7259" spans="1:2">
      <c r="A7259" s="14">
        <v>44858</v>
      </c>
      <c r="B7259">
        <v>1361.914</v>
      </c>
    </row>
    <row r="7260" spans="1:2">
      <c r="A7260" s="14">
        <v>44859</v>
      </c>
      <c r="B7260">
        <v>1370.19</v>
      </c>
    </row>
    <row r="7261" spans="1:2">
      <c r="A7261" s="14">
        <v>44860</v>
      </c>
      <c r="B7261">
        <v>1377.355</v>
      </c>
    </row>
    <row r="7262" spans="1:2">
      <c r="A7262" s="14">
        <v>44861</v>
      </c>
      <c r="B7262">
        <v>1385.2460000000001</v>
      </c>
    </row>
    <row r="7263" spans="1:2">
      <c r="A7263" s="14">
        <v>44862</v>
      </c>
      <c r="B7263">
        <v>1392.0530000000001</v>
      </c>
    </row>
    <row r="7264" spans="1:2">
      <c r="A7264" s="14">
        <v>44865</v>
      </c>
      <c r="B7264">
        <v>1386.3679999999999</v>
      </c>
    </row>
    <row r="7265" spans="1:2">
      <c r="A7265" s="14">
        <v>44866</v>
      </c>
      <c r="B7265">
        <v>1386.673</v>
      </c>
    </row>
    <row r="7266" spans="1:2">
      <c r="A7266" s="14">
        <v>44867</v>
      </c>
      <c r="B7266">
        <v>1385.212</v>
      </c>
    </row>
    <row r="7267" spans="1:2">
      <c r="A7267" s="14">
        <v>44868</v>
      </c>
      <c r="B7267">
        <v>1370.6679999999999</v>
      </c>
    </row>
    <row r="7268" spans="1:2">
      <c r="A7268" s="14">
        <v>44869</v>
      </c>
      <c r="B7268">
        <v>1372.951</v>
      </c>
    </row>
    <row r="7269" spans="1:2">
      <c r="A7269" s="14">
        <v>44872</v>
      </c>
      <c r="B7269">
        <v>1374.7439999999999</v>
      </c>
    </row>
    <row r="7270" spans="1:2">
      <c r="A7270" s="14">
        <v>44873</v>
      </c>
      <c r="B7270">
        <v>1374.568</v>
      </c>
    </row>
    <row r="7271" spans="1:2">
      <c r="A7271" s="14">
        <v>44874</v>
      </c>
      <c r="B7271">
        <v>1366.3630000000001</v>
      </c>
    </row>
    <row r="7272" spans="1:2">
      <c r="A7272" s="14">
        <v>44875</v>
      </c>
      <c r="B7272">
        <v>1390.1220000000001</v>
      </c>
    </row>
    <row r="7273" spans="1:2">
      <c r="A7273" s="14">
        <v>44876</v>
      </c>
      <c r="B7273">
        <v>1390.377</v>
      </c>
    </row>
    <row r="7274" spans="1:2">
      <c r="A7274" s="14">
        <v>44879</v>
      </c>
      <c r="B7274">
        <v>1395.422</v>
      </c>
    </row>
    <row r="7275" spans="1:2">
      <c r="A7275" s="14">
        <v>44880</v>
      </c>
      <c r="B7275">
        <v>1402.3219999999999</v>
      </c>
    </row>
    <row r="7276" spans="1:2">
      <c r="A7276" s="14">
        <v>44881</v>
      </c>
      <c r="B7276">
        <v>1402.5260000000001</v>
      </c>
    </row>
    <row r="7277" spans="1:2">
      <c r="A7277" s="14">
        <v>44882</v>
      </c>
      <c r="B7277">
        <v>1396.184</v>
      </c>
    </row>
    <row r="7278" spans="1:2">
      <c r="A7278" s="14">
        <v>44883</v>
      </c>
      <c r="B7278">
        <v>1398.037</v>
      </c>
    </row>
    <row r="7279" spans="1:2">
      <c r="A7279" s="14">
        <v>44886</v>
      </c>
      <c r="B7279">
        <v>1398.9970000000001</v>
      </c>
    </row>
    <row r="7280" spans="1:2">
      <c r="A7280" s="14">
        <v>44887</v>
      </c>
      <c r="B7280">
        <v>1404.492</v>
      </c>
    </row>
    <row r="7281" spans="1:2">
      <c r="A7281" s="14">
        <v>44888</v>
      </c>
      <c r="B7281">
        <v>1410.8209999999999</v>
      </c>
    </row>
    <row r="7282" spans="1:2">
      <c r="A7282" s="14">
        <v>44889</v>
      </c>
      <c r="B7282">
        <v>1411.076</v>
      </c>
    </row>
    <row r="7283" spans="1:2">
      <c r="A7283" s="14">
        <v>44890</v>
      </c>
      <c r="B7283">
        <v>1411.0440000000001</v>
      </c>
    </row>
    <row r="7284" spans="1:2">
      <c r="A7284" s="14">
        <v>44893</v>
      </c>
      <c r="B7284">
        <v>1407.3510000000001</v>
      </c>
    </row>
    <row r="7285" spans="1:2">
      <c r="A7285" s="14">
        <v>44894</v>
      </c>
      <c r="B7285">
        <v>1405.1089999999999</v>
      </c>
    </row>
    <row r="7286" spans="1:2">
      <c r="A7286" s="14">
        <v>44895</v>
      </c>
      <c r="B7286">
        <v>1412.32</v>
      </c>
    </row>
    <row r="7287" spans="1:2">
      <c r="A7287" s="14">
        <v>44896</v>
      </c>
      <c r="B7287">
        <v>1423.5250000000001</v>
      </c>
    </row>
    <row r="7288" spans="1:2">
      <c r="A7288" s="14">
        <v>44897</v>
      </c>
      <c r="B7288">
        <v>1423.3330000000001</v>
      </c>
    </row>
    <row r="7289" spans="1:2">
      <c r="A7289" s="14">
        <v>44900</v>
      </c>
      <c r="B7289">
        <v>1420.829</v>
      </c>
    </row>
    <row r="7290" spans="1:2">
      <c r="A7290" s="14">
        <v>44901</v>
      </c>
      <c r="B7290">
        <v>1416.8630000000001</v>
      </c>
    </row>
    <row r="7291" spans="1:2">
      <c r="A7291" s="14">
        <v>44902</v>
      </c>
      <c r="B7291">
        <v>1416.3340000000001</v>
      </c>
    </row>
    <row r="7292" spans="1:2">
      <c r="A7292" s="14">
        <v>44903</v>
      </c>
      <c r="B7292">
        <v>1419.752</v>
      </c>
    </row>
    <row r="7293" spans="1:2">
      <c r="A7293" s="14">
        <v>44904</v>
      </c>
      <c r="B7293">
        <v>1421.6780000000001</v>
      </c>
    </row>
    <row r="7294" spans="1:2">
      <c r="A7294" s="14">
        <v>44907</v>
      </c>
      <c r="B7294">
        <v>1424.383</v>
      </c>
    </row>
    <row r="7295" spans="1:2">
      <c r="A7295" s="14">
        <v>44908</v>
      </c>
      <c r="B7295">
        <v>1434.806</v>
      </c>
    </row>
    <row r="7296" spans="1:2">
      <c r="A7296" s="14">
        <v>44909</v>
      </c>
      <c r="B7296">
        <v>1435.597</v>
      </c>
    </row>
    <row r="7297" spans="1:2">
      <c r="A7297" s="14">
        <v>44910</v>
      </c>
      <c r="B7297">
        <v>1428.1389999999999</v>
      </c>
    </row>
    <row r="7298" spans="1:2">
      <c r="A7298" s="14">
        <v>44911</v>
      </c>
      <c r="B7298">
        <v>1421.662</v>
      </c>
    </row>
    <row r="7299" spans="1:2">
      <c r="A7299" s="14">
        <v>44914</v>
      </c>
      <c r="B7299">
        <v>1417.165</v>
      </c>
    </row>
    <row r="7300" spans="1:2">
      <c r="A7300" s="14">
        <v>44915</v>
      </c>
      <c r="B7300">
        <v>1412.9929999999999</v>
      </c>
    </row>
    <row r="7301" spans="1:2">
      <c r="A7301" s="14">
        <v>44916</v>
      </c>
      <c r="B7301">
        <v>1420.059</v>
      </c>
    </row>
    <row r="7302" spans="1:2">
      <c r="A7302" s="14">
        <v>44917</v>
      </c>
      <c r="B7302">
        <v>1416.52</v>
      </c>
    </row>
    <row r="7303" spans="1:2">
      <c r="A7303" s="14">
        <v>44918</v>
      </c>
      <c r="B7303">
        <v>1415.3440000000001</v>
      </c>
    </row>
    <row r="7304" spans="1:2">
      <c r="A7304" s="14">
        <v>44922</v>
      </c>
      <c r="B7304">
        <v>1413.287</v>
      </c>
    </row>
    <row r="7305" spans="1:2">
      <c r="A7305" s="14">
        <v>44923</v>
      </c>
      <c r="B7305">
        <v>1403.325</v>
      </c>
    </row>
    <row r="7306" spans="1:2">
      <c r="A7306" s="14">
        <v>44924</v>
      </c>
      <c r="B7306">
        <v>1400.7270000000001</v>
      </c>
    </row>
    <row r="7307" spans="1:2">
      <c r="A7307" s="14">
        <v>44925</v>
      </c>
      <c r="B7307">
        <v>1401.6220000000001</v>
      </c>
    </row>
    <row r="7308" spans="1:2">
      <c r="A7308" s="14">
        <v>44926</v>
      </c>
      <c r="B7308">
        <v>1401.683</v>
      </c>
    </row>
    <row r="7309" spans="1:2">
      <c r="A7309" s="14">
        <v>44929</v>
      </c>
      <c r="B7309">
        <v>1409.6690000000001</v>
      </c>
    </row>
    <row r="7310" spans="1:2">
      <c r="A7310" s="14">
        <v>44930</v>
      </c>
      <c r="B7310">
        <v>1418.13</v>
      </c>
    </row>
    <row r="7311" spans="1:2">
      <c r="A7311" s="14">
        <v>44931</v>
      </c>
      <c r="B7311">
        <v>1418.123</v>
      </c>
    </row>
    <row r="7312" spans="1:2">
      <c r="A7312" s="14">
        <v>44932</v>
      </c>
      <c r="B7312">
        <v>1433.614</v>
      </c>
    </row>
    <row r="7313" spans="1:2">
      <c r="A7313" s="14">
        <v>44935</v>
      </c>
      <c r="B7313">
        <v>1442.925</v>
      </c>
    </row>
    <row r="7314" spans="1:2">
      <c r="A7314" s="14">
        <v>44936</v>
      </c>
      <c r="B7314">
        <v>1442.385</v>
      </c>
    </row>
    <row r="7315" spans="1:2">
      <c r="A7315" s="14">
        <v>44937</v>
      </c>
      <c r="B7315">
        <v>1448.508</v>
      </c>
    </row>
    <row r="7316" spans="1:2">
      <c r="A7316" s="14">
        <v>44938</v>
      </c>
      <c r="B7316">
        <v>1455.8440000000001</v>
      </c>
    </row>
    <row r="7317" spans="1:2">
      <c r="A7317" s="14">
        <v>44939</v>
      </c>
      <c r="B7317">
        <v>1456.425</v>
      </c>
    </row>
    <row r="7318" spans="1:2">
      <c r="A7318" s="14">
        <v>44942</v>
      </c>
      <c r="B7318">
        <v>1457.1959999999999</v>
      </c>
    </row>
    <row r="7319" spans="1:2">
      <c r="A7319" s="14">
        <v>44943</v>
      </c>
      <c r="B7319">
        <v>1457.4090000000001</v>
      </c>
    </row>
    <row r="7320" spans="1:2">
      <c r="A7320" s="14">
        <v>44944</v>
      </c>
      <c r="B7320">
        <v>1462.567</v>
      </c>
    </row>
    <row r="7321" spans="1:2">
      <c r="A7321" s="14">
        <v>44945</v>
      </c>
      <c r="B7321">
        <v>1453.972</v>
      </c>
    </row>
    <row r="7322" spans="1:2">
      <c r="A7322" s="14">
        <v>44946</v>
      </c>
      <c r="B7322">
        <v>1451.8610000000001</v>
      </c>
    </row>
    <row r="7323" spans="1:2">
      <c r="A7323" s="14">
        <v>44949</v>
      </c>
      <c r="B7323">
        <v>1454.442</v>
      </c>
    </row>
    <row r="7324" spans="1:2">
      <c r="A7324" s="14">
        <v>44950</v>
      </c>
      <c r="B7324">
        <v>1454.4259999999999</v>
      </c>
    </row>
    <row r="7325" spans="1:2">
      <c r="A7325" s="14">
        <v>44951</v>
      </c>
      <c r="B7325">
        <v>1453.8810000000001</v>
      </c>
    </row>
    <row r="7326" spans="1:2">
      <c r="A7326" s="14">
        <v>44952</v>
      </c>
      <c r="B7326">
        <v>1457.643</v>
      </c>
    </row>
    <row r="7327" spans="1:2">
      <c r="A7327" s="14">
        <v>44953</v>
      </c>
      <c r="B7327">
        <v>1457.5039999999999</v>
      </c>
    </row>
    <row r="7328" spans="1:2">
      <c r="A7328" s="14">
        <v>44956</v>
      </c>
      <c r="B7328">
        <v>1454.31</v>
      </c>
    </row>
    <row r="7329" spans="1:2">
      <c r="A7329" s="14">
        <v>44957</v>
      </c>
      <c r="B7329">
        <v>1456.4829999999999</v>
      </c>
    </row>
    <row r="7330" spans="1:2">
      <c r="A7330" s="14">
        <v>44958</v>
      </c>
      <c r="B7330">
        <v>1461.443</v>
      </c>
    </row>
    <row r="7331" spans="1:2">
      <c r="A7331" s="14">
        <v>44959</v>
      </c>
      <c r="B7331">
        <v>1480.7429999999999</v>
      </c>
    </row>
    <row r="7332" spans="1:2">
      <c r="A7332" s="14">
        <v>44960</v>
      </c>
      <c r="B7332">
        <v>1472.482</v>
      </c>
    </row>
    <row r="7333" spans="1:2">
      <c r="A7333" s="14">
        <v>44963</v>
      </c>
      <c r="B7333">
        <v>1462.836</v>
      </c>
    </row>
    <row r="7334" spans="1:2">
      <c r="A7334" s="14">
        <v>44964</v>
      </c>
      <c r="B7334">
        <v>1462.963</v>
      </c>
    </row>
    <row r="7335" spans="1:2">
      <c r="A7335" s="14">
        <v>44965</v>
      </c>
      <c r="B7335">
        <v>1460.8589999999999</v>
      </c>
    </row>
    <row r="7336" spans="1:2">
      <c r="A7336" s="14">
        <v>44966</v>
      </c>
      <c r="B7336">
        <v>1458.16</v>
      </c>
    </row>
    <row r="7337" spans="1:2">
      <c r="A7337" s="14">
        <v>44967</v>
      </c>
      <c r="B7337">
        <v>1445.511</v>
      </c>
    </row>
    <row r="7338" spans="1:2">
      <c r="A7338" s="14">
        <v>44970</v>
      </c>
      <c r="B7338">
        <v>1446.8219999999999</v>
      </c>
    </row>
    <row r="7339" spans="1:2">
      <c r="A7339" s="14">
        <v>44971</v>
      </c>
      <c r="B7339">
        <v>1444.652</v>
      </c>
    </row>
    <row r="7340" spans="1:2">
      <c r="A7340" s="14">
        <v>44972</v>
      </c>
      <c r="B7340">
        <v>1442.2660000000001</v>
      </c>
    </row>
    <row r="7341" spans="1:2">
      <c r="A7341" s="14">
        <v>44973</v>
      </c>
      <c r="B7341">
        <v>1437.3030000000001</v>
      </c>
    </row>
    <row r="7342" spans="1:2">
      <c r="A7342" s="14">
        <v>44974</v>
      </c>
      <c r="B7342">
        <v>1432.4570000000001</v>
      </c>
    </row>
    <row r="7343" spans="1:2">
      <c r="A7343" s="14">
        <v>44977</v>
      </c>
      <c r="B7343">
        <v>1433.229</v>
      </c>
    </row>
    <row r="7344" spans="1:2">
      <c r="A7344" s="14">
        <v>44978</v>
      </c>
      <c r="B7344">
        <v>1421.318</v>
      </c>
    </row>
    <row r="7345" spans="1:2">
      <c r="A7345" s="14">
        <v>44979</v>
      </c>
      <c r="B7345">
        <v>1425.8340000000001</v>
      </c>
    </row>
    <row r="7346" spans="1:2">
      <c r="A7346" s="14">
        <v>44980</v>
      </c>
      <c r="B7346">
        <v>1433.8109999999999</v>
      </c>
    </row>
    <row r="7347" spans="1:2">
      <c r="A7347" s="14">
        <v>44981</v>
      </c>
      <c r="B7347">
        <v>1430.328</v>
      </c>
    </row>
    <row r="7348" spans="1:2">
      <c r="A7348" s="14">
        <v>44984</v>
      </c>
      <c r="B7348">
        <v>1436.442</v>
      </c>
    </row>
    <row r="7349" spans="1:2">
      <c r="A7349" s="14">
        <v>44985</v>
      </c>
      <c r="B7349">
        <v>1437.635</v>
      </c>
    </row>
    <row r="7350" spans="1:2">
      <c r="A7350" s="14">
        <v>44986</v>
      </c>
      <c r="B7350">
        <v>1434.5989999999999</v>
      </c>
    </row>
    <row r="7351" spans="1:2">
      <c r="A7351" s="14">
        <v>44987</v>
      </c>
      <c r="B7351">
        <v>1432.085</v>
      </c>
    </row>
    <row r="7352" spans="1:2">
      <c r="A7352" s="14">
        <v>44988</v>
      </c>
      <c r="B7352">
        <v>1442.144</v>
      </c>
    </row>
    <row r="7353" spans="1:2">
      <c r="A7353" s="14">
        <v>44991</v>
      </c>
      <c r="B7353">
        <v>1446.78</v>
      </c>
    </row>
    <row r="7354" spans="1:2">
      <c r="A7354" s="14">
        <v>44992</v>
      </c>
      <c r="B7354">
        <v>1442.752</v>
      </c>
    </row>
    <row r="7355" spans="1:2">
      <c r="A7355" s="14">
        <v>44993</v>
      </c>
      <c r="B7355">
        <v>1435.895</v>
      </c>
    </row>
    <row r="7356" spans="1:2">
      <c r="A7356" s="14">
        <v>44994</v>
      </c>
      <c r="B7356">
        <v>1432.865</v>
      </c>
    </row>
    <row r="7357" spans="1:2">
      <c r="A7357" s="14">
        <v>44995</v>
      </c>
      <c r="B7357">
        <v>1428.4960000000001</v>
      </c>
    </row>
    <row r="7358" spans="1:2">
      <c r="A7358" s="14">
        <v>44998</v>
      </c>
      <c r="B7358">
        <v>1423.3779999999999</v>
      </c>
    </row>
    <row r="7359" spans="1:2">
      <c r="A7359" s="14">
        <v>44999</v>
      </c>
      <c r="B7359">
        <v>1429.299</v>
      </c>
    </row>
    <row r="7360" spans="1:2">
      <c r="A7360" s="14">
        <v>45000</v>
      </c>
      <c r="B7360">
        <v>1418.2660000000001</v>
      </c>
    </row>
    <row r="7361" spans="1:2">
      <c r="A7361" s="14">
        <v>45001</v>
      </c>
      <c r="B7361">
        <v>1424.8109999999999</v>
      </c>
    </row>
    <row r="7362" spans="1:2">
      <c r="A7362" s="14">
        <v>45002</v>
      </c>
      <c r="B7362">
        <v>1422.7280000000001</v>
      </c>
    </row>
    <row r="7363" spans="1:2">
      <c r="A7363" s="14">
        <v>45005</v>
      </c>
      <c r="B7363">
        <v>1420.93</v>
      </c>
    </row>
    <row r="7364" spans="1:2">
      <c r="A7364" s="14">
        <v>45006</v>
      </c>
      <c r="B7364">
        <v>1429.0170000000001</v>
      </c>
    </row>
    <row r="7365" spans="1:2">
      <c r="A7365" s="14">
        <v>45007</v>
      </c>
      <c r="B7365">
        <v>1433.08</v>
      </c>
    </row>
    <row r="7366" spans="1:2">
      <c r="A7366" s="14">
        <v>45008</v>
      </c>
      <c r="B7366">
        <v>1433.376</v>
      </c>
    </row>
    <row r="7367" spans="1:2">
      <c r="A7367" s="14">
        <v>45009</v>
      </c>
      <c r="B7367">
        <v>1427.4849999999999</v>
      </c>
    </row>
    <row r="7368" spans="1:2">
      <c r="A7368" s="14">
        <v>45012</v>
      </c>
      <c r="B7368">
        <v>1429.6089999999999</v>
      </c>
    </row>
    <row r="7369" spans="1:2">
      <c r="A7369" s="14">
        <v>45013</v>
      </c>
      <c r="B7369">
        <v>1427.877</v>
      </c>
    </row>
    <row r="7370" spans="1:2">
      <c r="A7370" s="14">
        <v>45014</v>
      </c>
      <c r="B7370">
        <v>1435.2840000000001</v>
      </c>
    </row>
    <row r="7371" spans="1:2">
      <c r="A7371" s="14">
        <v>45015</v>
      </c>
      <c r="B7371">
        <v>1440.9390000000001</v>
      </c>
    </row>
    <row r="7372" spans="1:2">
      <c r="A7372" s="14">
        <v>45016</v>
      </c>
      <c r="B7372">
        <v>1453.818</v>
      </c>
    </row>
    <row r="7373" spans="1:2">
      <c r="A7373" s="14">
        <v>45019</v>
      </c>
      <c r="B7373">
        <v>1457.9280000000001</v>
      </c>
    </row>
    <row r="7374" spans="1:2">
      <c r="A7374" s="14">
        <v>45020</v>
      </c>
      <c r="B7374">
        <v>1456.701</v>
      </c>
    </row>
    <row r="7375" spans="1:2">
      <c r="A7375" s="14">
        <v>45021</v>
      </c>
      <c r="B7375">
        <v>1453.12</v>
      </c>
    </row>
    <row r="7376" spans="1:2">
      <c r="A7376" s="14">
        <v>45022</v>
      </c>
      <c r="B7376">
        <v>1453.431</v>
      </c>
    </row>
    <row r="7377" spans="1:2">
      <c r="A7377" s="14">
        <v>45026</v>
      </c>
      <c r="B7377">
        <v>1453.8230000000001</v>
      </c>
    </row>
    <row r="7378" spans="1:2">
      <c r="A7378" s="14">
        <v>45027</v>
      </c>
      <c r="B7378">
        <v>1457.5070000000001</v>
      </c>
    </row>
    <row r="7379" spans="1:2">
      <c r="A7379" s="14">
        <v>45028</v>
      </c>
      <c r="B7379">
        <v>1461.075</v>
      </c>
    </row>
    <row r="7380" spans="1:2">
      <c r="A7380" s="14">
        <v>45029</v>
      </c>
      <c r="B7380">
        <v>1466.721</v>
      </c>
    </row>
    <row r="7381" spans="1:2">
      <c r="A7381" s="14">
        <v>45030</v>
      </c>
      <c r="B7381">
        <v>1464.636</v>
      </c>
    </row>
    <row r="7382" spans="1:2">
      <c r="A7382" s="14">
        <v>45033</v>
      </c>
      <c r="B7382">
        <v>1461.8510000000001</v>
      </c>
    </row>
    <row r="7383" spans="1:2">
      <c r="A7383" s="14">
        <v>45034</v>
      </c>
      <c r="B7383">
        <v>1463.904</v>
      </c>
    </row>
    <row r="7384" spans="1:2">
      <c r="A7384" s="14">
        <v>45035</v>
      </c>
      <c r="B7384">
        <v>1460.6980000000001</v>
      </c>
    </row>
    <row r="7385" spans="1:2">
      <c r="A7385" s="14">
        <v>45036</v>
      </c>
      <c r="B7385">
        <v>1458.2159999999999</v>
      </c>
    </row>
    <row r="7386" spans="1:2">
      <c r="A7386" s="14">
        <v>45037</v>
      </c>
      <c r="B7386">
        <v>1460.3040000000001</v>
      </c>
    </row>
    <row r="7387" spans="1:2">
      <c r="A7387" s="14">
        <v>45040</v>
      </c>
      <c r="B7387">
        <v>1463.271</v>
      </c>
    </row>
    <row r="7388" spans="1:2">
      <c r="A7388" s="14">
        <v>45041</v>
      </c>
      <c r="B7388">
        <v>1463.434</v>
      </c>
    </row>
    <row r="7389" spans="1:2">
      <c r="A7389" s="14">
        <v>45042</v>
      </c>
      <c r="B7389">
        <v>1461.617</v>
      </c>
    </row>
    <row r="7390" spans="1:2">
      <c r="A7390" s="14">
        <v>45043</v>
      </c>
      <c r="B7390">
        <v>1463.4459999999999</v>
      </c>
    </row>
    <row r="7391" spans="1:2">
      <c r="A7391" s="14">
        <v>45044</v>
      </c>
      <c r="B7391">
        <v>1467.326</v>
      </c>
    </row>
    <row r="7392" spans="1:2">
      <c r="A7392" s="14">
        <v>45046</v>
      </c>
      <c r="B7392">
        <v>1467.85</v>
      </c>
    </row>
    <row r="7393" spans="1:2">
      <c r="A7393" s="14">
        <v>45047</v>
      </c>
      <c r="B7393">
        <v>1465.836</v>
      </c>
    </row>
    <row r="7394" spans="1:2">
      <c r="A7394" s="14">
        <v>45048</v>
      </c>
      <c r="B7394">
        <v>1461.9549999999999</v>
      </c>
    </row>
    <row r="7395" spans="1:2">
      <c r="A7395" s="14">
        <v>45049</v>
      </c>
      <c r="B7395">
        <v>1463.5060000000001</v>
      </c>
    </row>
    <row r="7396" spans="1:2">
      <c r="A7396" s="14">
        <v>45050</v>
      </c>
      <c r="B7396">
        <v>1456.8119999999999</v>
      </c>
    </row>
    <row r="7397" spans="1:2">
      <c r="A7397" s="14">
        <v>45051</v>
      </c>
      <c r="B7397">
        <v>1461.49</v>
      </c>
    </row>
    <row r="7398" spans="1:2">
      <c r="A7398" s="14">
        <v>45054</v>
      </c>
      <c r="B7398">
        <v>1460.386</v>
      </c>
    </row>
    <row r="7399" spans="1:2">
      <c r="A7399" s="14">
        <v>45055</v>
      </c>
      <c r="B7399">
        <v>1458.5039999999999</v>
      </c>
    </row>
    <row r="7400" spans="1:2">
      <c r="A7400" s="14">
        <v>45056</v>
      </c>
      <c r="B7400">
        <v>1462.8389999999999</v>
      </c>
    </row>
    <row r="7401" spans="1:2">
      <c r="A7401" s="14">
        <v>45057</v>
      </c>
      <c r="B7401">
        <v>1462.817</v>
      </c>
    </row>
    <row r="7402" spans="1:2">
      <c r="A7402" s="14">
        <v>45058</v>
      </c>
      <c r="B7402">
        <v>1461.3589999999999</v>
      </c>
    </row>
    <row r="7403" spans="1:2">
      <c r="A7403" s="14">
        <v>45061</v>
      </c>
      <c r="B7403">
        <v>1460.675</v>
      </c>
    </row>
    <row r="7404" spans="1:2">
      <c r="A7404" s="14">
        <v>45062</v>
      </c>
      <c r="B7404">
        <v>1456.5139999999999</v>
      </c>
    </row>
    <row r="7405" spans="1:2">
      <c r="A7405" s="14">
        <v>45063</v>
      </c>
      <c r="B7405">
        <v>1456.248</v>
      </c>
    </row>
    <row r="7406" spans="1:2">
      <c r="A7406" s="14">
        <v>45064</v>
      </c>
      <c r="B7406">
        <v>1453.779</v>
      </c>
    </row>
    <row r="7407" spans="1:2">
      <c r="A7407" s="14">
        <v>45065</v>
      </c>
      <c r="B7407">
        <v>1454.798</v>
      </c>
    </row>
    <row r="7408" spans="1:2">
      <c r="A7408" s="14">
        <v>45068</v>
      </c>
      <c r="B7408">
        <v>1458.1389999999999</v>
      </c>
    </row>
    <row r="7409" spans="1:2">
      <c r="A7409" s="14">
        <v>45069</v>
      </c>
      <c r="B7409">
        <v>1456.4649999999999</v>
      </c>
    </row>
    <row r="7410" spans="1:2">
      <c r="A7410" s="14">
        <v>45070</v>
      </c>
      <c r="B7410">
        <v>1449.5319999999999</v>
      </c>
    </row>
    <row r="7411" spans="1:2">
      <c r="A7411" s="14">
        <v>45071</v>
      </c>
      <c r="B7411">
        <v>1448.3979999999999</v>
      </c>
    </row>
    <row r="7412" spans="1:2">
      <c r="A7412" s="14">
        <v>45072</v>
      </c>
      <c r="B7412">
        <v>1448.8240000000001</v>
      </c>
    </row>
    <row r="7413" spans="1:2">
      <c r="A7413" s="14">
        <v>45075</v>
      </c>
      <c r="B7413">
        <v>1449.616</v>
      </c>
    </row>
    <row r="7414" spans="1:2">
      <c r="A7414" s="14">
        <v>45076</v>
      </c>
      <c r="B7414">
        <v>1455.058</v>
      </c>
    </row>
    <row r="7415" spans="1:2">
      <c r="A7415" s="14">
        <v>45077</v>
      </c>
      <c r="B7415">
        <v>1453.913</v>
      </c>
    </row>
    <row r="7416" spans="1:2">
      <c r="A7416" s="14">
        <v>45078</v>
      </c>
      <c r="B7416">
        <v>1458.4059999999999</v>
      </c>
    </row>
    <row r="7417" spans="1:2">
      <c r="A7417" s="14">
        <v>45079</v>
      </c>
      <c r="B7417">
        <v>1466.1559999999999</v>
      </c>
    </row>
    <row r="7418" spans="1:2">
      <c r="A7418" s="14">
        <v>45082</v>
      </c>
      <c r="B7418">
        <v>1467.105</v>
      </c>
    </row>
    <row r="7419" spans="1:2">
      <c r="A7419" s="14">
        <v>45083</v>
      </c>
      <c r="B7419">
        <v>1467.0360000000001</v>
      </c>
    </row>
    <row r="7420" spans="1:2">
      <c r="A7420" s="14">
        <v>45084</v>
      </c>
      <c r="B7420">
        <v>1467.1559999999999</v>
      </c>
    </row>
    <row r="7421" spans="1:2">
      <c r="A7421" s="14">
        <v>45085</v>
      </c>
      <c r="B7421">
        <v>1468.5440000000001</v>
      </c>
    </row>
    <row r="7422" spans="1:2">
      <c r="A7422" s="14">
        <v>45086</v>
      </c>
      <c r="B7422">
        <v>1470.6030000000001</v>
      </c>
    </row>
    <row r="7423" spans="1:2">
      <c r="A7423" s="14">
        <v>45089</v>
      </c>
      <c r="B7423">
        <v>1471.0920000000001</v>
      </c>
    </row>
    <row r="7424" spans="1:2">
      <c r="A7424" s="14">
        <v>45090</v>
      </c>
      <c r="B7424">
        <v>1474.1669999999999</v>
      </c>
    </row>
    <row r="7425" spans="1:2">
      <c r="A7425" s="14">
        <v>45091</v>
      </c>
      <c r="B7425">
        <v>1473.8589999999999</v>
      </c>
    </row>
    <row r="7426" spans="1:2">
      <c r="A7426" s="14">
        <v>45092</v>
      </c>
      <c r="B7426">
        <v>1477.046</v>
      </c>
    </row>
    <row r="7427" spans="1:2">
      <c r="A7427" s="14">
        <v>45093</v>
      </c>
      <c r="B7427">
        <v>1477.5260000000001</v>
      </c>
    </row>
    <row r="7428" spans="1:2">
      <c r="A7428" s="14">
        <v>45096</v>
      </c>
      <c r="B7428">
        <v>1478.259</v>
      </c>
    </row>
    <row r="7429" spans="1:2">
      <c r="A7429" s="14">
        <v>45097</v>
      </c>
      <c r="B7429">
        <v>1476.365</v>
      </c>
    </row>
    <row r="7430" spans="1:2">
      <c r="A7430" s="14">
        <v>45098</v>
      </c>
      <c r="B7430">
        <v>1471.9659999999999</v>
      </c>
    </row>
    <row r="7431" spans="1:2">
      <c r="A7431" s="14">
        <v>45099</v>
      </c>
      <c r="B7431">
        <v>1469.0730000000001</v>
      </c>
    </row>
    <row r="7432" spans="1:2">
      <c r="A7432" s="14">
        <v>45100</v>
      </c>
      <c r="B7432">
        <v>1465.713</v>
      </c>
    </row>
    <row r="7433" spans="1:2">
      <c r="A7433" s="14">
        <v>45103</v>
      </c>
      <c r="B7433">
        <v>1466.27</v>
      </c>
    </row>
    <row r="7434" spans="1:2">
      <c r="A7434" s="14">
        <v>45104</v>
      </c>
      <c r="B7434">
        <v>1469.7370000000001</v>
      </c>
    </row>
    <row r="7435" spans="1:2">
      <c r="A7435" s="14">
        <v>45105</v>
      </c>
      <c r="B7435">
        <v>1473.752</v>
      </c>
    </row>
    <row r="7436" spans="1:2">
      <c r="A7436" s="14">
        <v>45106</v>
      </c>
      <c r="B7436">
        <v>1472.973</v>
      </c>
    </row>
    <row r="7437" spans="1:2">
      <c r="A7437" s="14">
        <v>45107</v>
      </c>
      <c r="B7437">
        <v>1477.579</v>
      </c>
    </row>
    <row r="7438" spans="1:2">
      <c r="A7438" s="14">
        <v>45110</v>
      </c>
      <c r="B7438">
        <v>1478.7629999999999</v>
      </c>
    </row>
    <row r="7439" spans="1:2">
      <c r="A7439" s="14">
        <v>45111</v>
      </c>
      <c r="B7439">
        <v>1479.0309999999999</v>
      </c>
    </row>
    <row r="7440" spans="1:2">
      <c r="A7440" s="14">
        <v>45112</v>
      </c>
      <c r="B7440">
        <v>1476.4960000000001</v>
      </c>
    </row>
    <row r="7441" spans="1:2">
      <c r="A7441" s="14">
        <v>45113</v>
      </c>
      <c r="B7441">
        <v>1466.588</v>
      </c>
    </row>
    <row r="7442" spans="1:2">
      <c r="A7442" s="14">
        <v>45114</v>
      </c>
      <c r="B7442">
        <v>1468.94</v>
      </c>
    </row>
    <row r="7443" spans="1:2">
      <c r="A7443" s="14">
        <v>45117</v>
      </c>
      <c r="B7443">
        <v>1471.57</v>
      </c>
    </row>
    <row r="7444" spans="1:2">
      <c r="A7444" s="14">
        <v>45118</v>
      </c>
      <c r="B7444">
        <v>1476.1669999999999</v>
      </c>
    </row>
    <row r="7445" spans="1:2">
      <c r="A7445" s="14">
        <v>45119</v>
      </c>
      <c r="B7445">
        <v>1489.3710000000001</v>
      </c>
    </row>
    <row r="7446" spans="1:2">
      <c r="A7446" s="14">
        <v>45120</v>
      </c>
      <c r="B7446">
        <v>1495.5830000000001</v>
      </c>
    </row>
    <row r="7447" spans="1:2">
      <c r="A7447" s="14">
        <v>45121</v>
      </c>
      <c r="B7447">
        <v>1493.9469999999999</v>
      </c>
    </row>
    <row r="7448" spans="1:2">
      <c r="A7448" s="14">
        <v>45124</v>
      </c>
      <c r="B7448">
        <v>1491.96</v>
      </c>
    </row>
    <row r="7449" spans="1:2">
      <c r="A7449" s="14">
        <v>45125</v>
      </c>
      <c r="B7449">
        <v>1495.4880000000001</v>
      </c>
    </row>
    <row r="7450" spans="1:2">
      <c r="A7450" s="14">
        <v>45126</v>
      </c>
      <c r="B7450">
        <v>1497.4</v>
      </c>
    </row>
    <row r="7451" spans="1:2">
      <c r="A7451" s="14">
        <v>45127</v>
      </c>
      <c r="B7451">
        <v>1492.6479999999999</v>
      </c>
    </row>
    <row r="7452" spans="1:2">
      <c r="A7452" s="14">
        <v>45128</v>
      </c>
      <c r="B7452">
        <v>1494.14</v>
      </c>
    </row>
    <row r="7453" spans="1:2">
      <c r="A7453" s="14">
        <v>45131</v>
      </c>
      <c r="B7453">
        <v>1496.057</v>
      </c>
    </row>
    <row r="7454" spans="1:2">
      <c r="A7454" s="14">
        <v>45132</v>
      </c>
      <c r="B7454">
        <v>1494.8009999999999</v>
      </c>
    </row>
    <row r="7455" spans="1:2">
      <c r="A7455" s="14">
        <v>45133</v>
      </c>
      <c r="B7455">
        <v>1494.4929999999999</v>
      </c>
    </row>
    <row r="7456" spans="1:2">
      <c r="A7456" s="14">
        <v>45134</v>
      </c>
      <c r="B7456">
        <v>1494.93</v>
      </c>
    </row>
    <row r="7457" spans="1:2">
      <c r="A7457" s="14">
        <v>45135</v>
      </c>
      <c r="B7457">
        <v>1495.4490000000001</v>
      </c>
    </row>
    <row r="7458" spans="1:2">
      <c r="A7458" s="14">
        <v>45138</v>
      </c>
      <c r="B7458">
        <v>1498.62</v>
      </c>
    </row>
    <row r="7459" spans="1:2">
      <c r="A7459" s="14">
        <v>45139</v>
      </c>
      <c r="B7459">
        <v>1494.336</v>
      </c>
    </row>
    <row r="7460" spans="1:2">
      <c r="A7460" s="14">
        <v>45140</v>
      </c>
      <c r="B7460">
        <v>1488.269</v>
      </c>
    </row>
    <row r="7461" spans="1:2">
      <c r="A7461" s="14">
        <v>45141</v>
      </c>
      <c r="B7461">
        <v>1484.3630000000001</v>
      </c>
    </row>
    <row r="7462" spans="1:2">
      <c r="A7462" s="14">
        <v>45142</v>
      </c>
      <c r="B7462">
        <v>1489.461</v>
      </c>
    </row>
    <row r="7463" spans="1:2">
      <c r="A7463" s="14">
        <v>45145</v>
      </c>
      <c r="B7463">
        <v>1491.8679999999999</v>
      </c>
    </row>
    <row r="7464" spans="1:2">
      <c r="A7464" s="14">
        <v>45146</v>
      </c>
      <c r="B7464">
        <v>1492.684</v>
      </c>
    </row>
    <row r="7465" spans="1:2">
      <c r="A7465" s="14">
        <v>45147</v>
      </c>
      <c r="B7465">
        <v>1495.3440000000001</v>
      </c>
    </row>
    <row r="7466" spans="1:2">
      <c r="A7466" s="14">
        <v>45148</v>
      </c>
      <c r="B7466">
        <v>1497.5409999999999</v>
      </c>
    </row>
    <row r="7467" spans="1:2">
      <c r="A7467" s="14">
        <v>45149</v>
      </c>
      <c r="B7467">
        <v>1494.279</v>
      </c>
    </row>
    <row r="7468" spans="1:2">
      <c r="A7468" s="14">
        <v>45152</v>
      </c>
      <c r="B7468">
        <v>1493.6610000000001</v>
      </c>
    </row>
    <row r="7469" spans="1:2">
      <c r="A7469" s="14">
        <v>45153</v>
      </c>
      <c r="B7469">
        <v>1491.1679999999999</v>
      </c>
    </row>
    <row r="7470" spans="1:2">
      <c r="A7470" s="14">
        <v>45154</v>
      </c>
      <c r="B7470">
        <v>1490.6320000000001</v>
      </c>
    </row>
    <row r="7471" spans="1:2">
      <c r="A7471" s="14">
        <v>45155</v>
      </c>
      <c r="B7471">
        <v>1484.0609999999999</v>
      </c>
    </row>
    <row r="7472" spans="1:2">
      <c r="A7472" s="14">
        <v>45156</v>
      </c>
      <c r="B7472">
        <v>1481.8330000000001</v>
      </c>
    </row>
    <row r="7473" spans="1:2">
      <c r="A7473" s="14">
        <v>45159</v>
      </c>
      <c r="B7473">
        <v>1480.93</v>
      </c>
    </row>
    <row r="7474" spans="1:2">
      <c r="A7474" s="14">
        <v>45160</v>
      </c>
      <c r="B7474">
        <v>1482.623</v>
      </c>
    </row>
    <row r="7475" spans="1:2">
      <c r="A7475" s="14">
        <v>45161</v>
      </c>
      <c r="B7475">
        <v>1489.213</v>
      </c>
    </row>
    <row r="7476" spans="1:2">
      <c r="A7476" s="14">
        <v>45162</v>
      </c>
      <c r="B7476">
        <v>1487.6880000000001</v>
      </c>
    </row>
    <row r="7477" spans="1:2">
      <c r="A7477" s="14">
        <v>45163</v>
      </c>
      <c r="B7477">
        <v>1487.816</v>
      </c>
    </row>
    <row r="7478" spans="1:2">
      <c r="A7478" s="14">
        <v>45166</v>
      </c>
      <c r="B7478">
        <v>1491.827</v>
      </c>
    </row>
    <row r="7479" spans="1:2">
      <c r="A7479" s="14">
        <v>45167</v>
      </c>
      <c r="B7479">
        <v>1497.451</v>
      </c>
    </row>
    <row r="7480" spans="1:2">
      <c r="A7480" s="14">
        <v>45168</v>
      </c>
      <c r="B7480">
        <v>1501.1690000000001</v>
      </c>
    </row>
    <row r="7481" spans="1:2">
      <c r="A7481" s="14">
        <v>45169</v>
      </c>
      <c r="B7481">
        <v>1502.896</v>
      </c>
    </row>
    <row r="7482" spans="1:2">
      <c r="A7482" s="14">
        <v>45170</v>
      </c>
      <c r="B7482">
        <v>1502.6079999999999</v>
      </c>
    </row>
    <row r="7483" spans="1:2">
      <c r="A7483" s="14">
        <v>45173</v>
      </c>
      <c r="B7483">
        <v>1503.4259999999999</v>
      </c>
    </row>
    <row r="7484" spans="1:2">
      <c r="A7484" s="14">
        <v>45174</v>
      </c>
      <c r="B7484">
        <v>1499.018</v>
      </c>
    </row>
    <row r="7485" spans="1:2">
      <c r="A7485" s="14">
        <v>45175</v>
      </c>
      <c r="B7485">
        <v>1495.2149999999999</v>
      </c>
    </row>
    <row r="7486" spans="1:2">
      <c r="A7486" s="14">
        <v>45176</v>
      </c>
      <c r="B7486">
        <v>1496.41</v>
      </c>
    </row>
    <row r="7487" spans="1:2">
      <c r="A7487" s="14">
        <v>45177</v>
      </c>
      <c r="B7487">
        <v>1498.211</v>
      </c>
    </row>
    <row r="7488" spans="1:2">
      <c r="A7488" s="14">
        <v>45180</v>
      </c>
      <c r="B7488">
        <v>1500.046</v>
      </c>
    </row>
    <row r="7489" spans="1:2">
      <c r="A7489" s="14">
        <v>45181</v>
      </c>
      <c r="B7489">
        <v>1499.3810000000001</v>
      </c>
    </row>
    <row r="7490" spans="1:2">
      <c r="A7490" s="14">
        <v>45182</v>
      </c>
      <c r="B7490">
        <v>1500.7270000000001</v>
      </c>
    </row>
    <row r="7491" spans="1:2">
      <c r="A7491" s="14">
        <v>45183</v>
      </c>
      <c r="B7491">
        <v>1503.204</v>
      </c>
    </row>
    <row r="7492" spans="1:2">
      <c r="A7492" s="14">
        <v>45184</v>
      </c>
      <c r="B7492">
        <v>1501.182</v>
      </c>
    </row>
    <row r="7493" spans="1:2">
      <c r="A7493" s="14">
        <v>45187</v>
      </c>
      <c r="B7493">
        <v>1500.287</v>
      </c>
    </row>
    <row r="7494" spans="1:2">
      <c r="A7494" s="14">
        <v>45188</v>
      </c>
      <c r="B7494">
        <v>1497.9269999999999</v>
      </c>
    </row>
    <row r="7495" spans="1:2">
      <c r="A7495" s="14">
        <v>45189</v>
      </c>
      <c r="B7495">
        <v>1498.932</v>
      </c>
    </row>
    <row r="7496" spans="1:2">
      <c r="A7496" s="14">
        <v>45190</v>
      </c>
      <c r="B7496">
        <v>1490.537</v>
      </c>
    </row>
    <row r="7497" spans="1:2">
      <c r="A7497" s="14">
        <v>45191</v>
      </c>
      <c r="B7497">
        <v>1491.703</v>
      </c>
    </row>
    <row r="7498" spans="1:2">
      <c r="A7498" s="14">
        <v>45194</v>
      </c>
      <c r="B7498">
        <v>1487.806</v>
      </c>
    </row>
    <row r="7499" spans="1:2">
      <c r="A7499" s="14">
        <v>45195</v>
      </c>
      <c r="B7499">
        <v>1483.797</v>
      </c>
    </row>
    <row r="7500" spans="1:2">
      <c r="A7500" s="14">
        <v>45196</v>
      </c>
      <c r="B7500">
        <v>1481.454</v>
      </c>
    </row>
    <row r="7501" spans="1:2">
      <c r="A7501" s="14">
        <v>45197</v>
      </c>
      <c r="B7501">
        <v>1481.4680000000001</v>
      </c>
    </row>
    <row r="7502" spans="1:2">
      <c r="A7502" s="14">
        <v>45198</v>
      </c>
      <c r="B7502">
        <v>1485.146</v>
      </c>
    </row>
    <row r="7503" spans="1:2">
      <c r="A7503" s="14">
        <v>45199</v>
      </c>
      <c r="B7503">
        <v>1485.4169999999999</v>
      </c>
    </row>
    <row r="7504" spans="1:2">
      <c r="A7504" s="14">
        <v>45201</v>
      </c>
      <c r="B7504">
        <v>1477.116</v>
      </c>
    </row>
    <row r="7505" spans="1:2">
      <c r="A7505" s="14">
        <v>45202</v>
      </c>
      <c r="B7505">
        <v>1465.4649999999999</v>
      </c>
    </row>
    <row r="7506" spans="1:2">
      <c r="A7506" s="14">
        <v>45203</v>
      </c>
      <c r="B7506">
        <v>1464.748</v>
      </c>
    </row>
    <row r="7507" spans="1:2">
      <c r="A7507" s="14">
        <v>45204</v>
      </c>
      <c r="B7507">
        <v>1465.877</v>
      </c>
    </row>
    <row r="7508" spans="1:2">
      <c r="A7508" s="14">
        <v>45205</v>
      </c>
      <c r="B7508">
        <v>1465.24</v>
      </c>
    </row>
    <row r="7509" spans="1:2">
      <c r="A7509" s="14">
        <v>45208</v>
      </c>
      <c r="B7509">
        <v>1466.0619999999999</v>
      </c>
    </row>
    <row r="7510" spans="1:2">
      <c r="A7510" s="14">
        <v>45209</v>
      </c>
      <c r="B7510">
        <v>1478.548</v>
      </c>
    </row>
    <row r="7511" spans="1:2">
      <c r="A7511" s="14">
        <v>45210</v>
      </c>
      <c r="B7511">
        <v>1479.248</v>
      </c>
    </row>
    <row r="7512" spans="1:2">
      <c r="A7512" s="14">
        <v>45211</v>
      </c>
      <c r="B7512">
        <v>1474.614</v>
      </c>
    </row>
    <row r="7513" spans="1:2">
      <c r="A7513" s="14">
        <v>45212</v>
      </c>
      <c r="B7513">
        <v>1475.213</v>
      </c>
    </row>
    <row r="7514" spans="1:2">
      <c r="A7514" s="14">
        <v>45215</v>
      </c>
      <c r="B7514">
        <v>1473.511</v>
      </c>
    </row>
    <row r="7515" spans="1:2">
      <c r="A7515" s="14">
        <v>45216</v>
      </c>
      <c r="B7515">
        <v>1468.153</v>
      </c>
    </row>
    <row r="7516" spans="1:2">
      <c r="A7516" s="14">
        <v>45217</v>
      </c>
      <c r="B7516">
        <v>1462.9770000000001</v>
      </c>
    </row>
    <row r="7517" spans="1:2">
      <c r="A7517" s="14">
        <v>45218</v>
      </c>
      <c r="B7517">
        <v>1459.905</v>
      </c>
    </row>
    <row r="7518" spans="1:2">
      <c r="A7518" s="14">
        <v>45219</v>
      </c>
      <c r="B7518">
        <v>1457.027</v>
      </c>
    </row>
    <row r="7519" spans="1:2">
      <c r="A7519" s="14">
        <v>45222</v>
      </c>
      <c r="B7519">
        <v>1460.2729999999999</v>
      </c>
    </row>
    <row r="7520" spans="1:2">
      <c r="A7520" s="14">
        <v>45223</v>
      </c>
      <c r="B7520">
        <v>1465.549</v>
      </c>
    </row>
    <row r="7521" spans="1:2">
      <c r="A7521" s="14">
        <v>45224</v>
      </c>
      <c r="B7521">
        <v>1463.4090000000001</v>
      </c>
    </row>
    <row r="7522" spans="1:2">
      <c r="A7522" s="14">
        <v>45225</v>
      </c>
      <c r="B7522">
        <v>1461.82</v>
      </c>
    </row>
    <row r="7523" spans="1:2">
      <c r="A7523" s="14">
        <v>45226</v>
      </c>
      <c r="B7523">
        <v>1462.338</v>
      </c>
    </row>
    <row r="7524" spans="1:2">
      <c r="A7524" s="14">
        <v>45229</v>
      </c>
      <c r="B7524">
        <v>1462.829</v>
      </c>
    </row>
    <row r="7525" spans="1:2">
      <c r="A7525" s="14">
        <v>45230</v>
      </c>
      <c r="B7525">
        <v>1467.0319999999999</v>
      </c>
    </row>
    <row r="7526" spans="1:2">
      <c r="A7526" s="14">
        <v>45231</v>
      </c>
      <c r="B7526">
        <v>1471.623</v>
      </c>
    </row>
    <row r="7527" spans="1:2">
      <c r="A7527" s="14">
        <v>45232</v>
      </c>
      <c r="B7527">
        <v>1489.1669999999999</v>
      </c>
    </row>
    <row r="7528" spans="1:2">
      <c r="A7528" s="14">
        <v>45233</v>
      </c>
      <c r="B7528">
        <v>1502.17</v>
      </c>
    </row>
    <row r="7529" spans="1:2">
      <c r="A7529" s="14">
        <v>45236</v>
      </c>
      <c r="B7529">
        <v>1501.7190000000001</v>
      </c>
    </row>
    <row r="7530" spans="1:2">
      <c r="A7530" s="14">
        <v>45237</v>
      </c>
      <c r="B7530">
        <v>1499.89</v>
      </c>
    </row>
    <row r="7531" spans="1:2">
      <c r="A7531" s="14">
        <v>45238</v>
      </c>
      <c r="B7531">
        <v>1500.8630000000001</v>
      </c>
    </row>
    <row r="7532" spans="1:2">
      <c r="A7532" s="14">
        <v>45239</v>
      </c>
      <c r="B7532">
        <v>1497.038</v>
      </c>
    </row>
    <row r="7533" spans="1:2">
      <c r="A7533" s="14">
        <v>45240</v>
      </c>
      <c r="B7533">
        <v>1497.7170000000001</v>
      </c>
    </row>
    <row r="7534" spans="1:2">
      <c r="A7534" s="14">
        <v>45243</v>
      </c>
      <c r="B7534">
        <v>1498.623</v>
      </c>
    </row>
    <row r="7535" spans="1:2">
      <c r="A7535" s="14">
        <v>45244</v>
      </c>
      <c r="B7535">
        <v>1513.0029999999999</v>
      </c>
    </row>
    <row r="7536" spans="1:2">
      <c r="A7536" s="14">
        <v>45245</v>
      </c>
      <c r="B7536">
        <v>1510.846</v>
      </c>
    </row>
    <row r="7537" spans="1:2">
      <c r="A7537" s="14">
        <v>45246</v>
      </c>
      <c r="B7537">
        <v>1509.84</v>
      </c>
    </row>
    <row r="7538" spans="1:2">
      <c r="A7538" s="14">
        <v>45247</v>
      </c>
      <c r="B7538">
        <v>1511.204</v>
      </c>
    </row>
    <row r="7539" spans="1:2">
      <c r="A7539" s="14">
        <v>45250</v>
      </c>
      <c r="B7539">
        <v>1515.106</v>
      </c>
    </row>
    <row r="7540" spans="1:2">
      <c r="A7540" s="14">
        <v>45251</v>
      </c>
      <c r="B7540">
        <v>1515.5070000000001</v>
      </c>
    </row>
    <row r="7541" spans="1:2">
      <c r="A7541" s="14">
        <v>45252</v>
      </c>
      <c r="B7541">
        <v>1517.9849999999999</v>
      </c>
    </row>
    <row r="7542" spans="1:2">
      <c r="A7542" s="14">
        <v>45253</v>
      </c>
      <c r="B7542">
        <v>1518.2619999999999</v>
      </c>
    </row>
    <row r="7543" spans="1:2">
      <c r="A7543" s="14">
        <v>45254</v>
      </c>
      <c r="B7543">
        <v>1517.962</v>
      </c>
    </row>
    <row r="7544" spans="1:2">
      <c r="A7544" s="14">
        <v>45257</v>
      </c>
      <c r="B7544">
        <v>1521.2</v>
      </c>
    </row>
    <row r="7545" spans="1:2">
      <c r="A7545" s="14">
        <v>45258</v>
      </c>
      <c r="B7545">
        <v>1525.3889999999999</v>
      </c>
    </row>
    <row r="7546" spans="1:2">
      <c r="A7546" s="14">
        <v>45259</v>
      </c>
      <c r="B7546">
        <v>1534.6759999999999</v>
      </c>
    </row>
    <row r="7547" spans="1:2">
      <c r="A7547" s="14">
        <v>45260</v>
      </c>
      <c r="B7547">
        <v>1533.7560000000001</v>
      </c>
    </row>
    <row r="7548" spans="1:2">
      <c r="A7548" s="14">
        <v>45261</v>
      </c>
      <c r="B7548">
        <v>1539.0050000000001</v>
      </c>
    </row>
    <row r="7549" spans="1:2">
      <c r="A7549" s="14">
        <v>45264</v>
      </c>
      <c r="B7549">
        <v>1539.915</v>
      </c>
    </row>
    <row r="7550" spans="1:2">
      <c r="A7550" s="14">
        <v>45265</v>
      </c>
      <c r="B7550">
        <v>1543.2929999999999</v>
      </c>
    </row>
    <row r="7551" spans="1:2">
      <c r="A7551" s="14">
        <v>45266</v>
      </c>
      <c r="B7551">
        <v>1545.492</v>
      </c>
    </row>
    <row r="7552" spans="1:2">
      <c r="A7552" s="14">
        <v>45267</v>
      </c>
      <c r="B7552">
        <v>1546.692</v>
      </c>
    </row>
    <row r="7553" spans="1:2">
      <c r="A7553" s="14">
        <v>45268</v>
      </c>
      <c r="B7553">
        <v>1543.35</v>
      </c>
    </row>
    <row r="7554" spans="1:2">
      <c r="A7554" s="14">
        <v>45271</v>
      </c>
      <c r="B7554">
        <v>1542.7840000000001</v>
      </c>
    </row>
    <row r="7555" spans="1:2">
      <c r="A7555" s="14">
        <v>45272</v>
      </c>
      <c r="B7555">
        <v>1545.182</v>
      </c>
    </row>
    <row r="7556" spans="1:2">
      <c r="A7556" s="14">
        <v>45273</v>
      </c>
      <c r="B7556">
        <v>1554.798</v>
      </c>
    </row>
    <row r="7557" spans="1:2">
      <c r="A7557" s="14">
        <v>45274</v>
      </c>
      <c r="B7557">
        <v>1575.0419999999999</v>
      </c>
    </row>
    <row r="7558" spans="1:2">
      <c r="A7558" s="14">
        <v>45275</v>
      </c>
      <c r="B7558">
        <v>1573.4059999999999</v>
      </c>
    </row>
    <row r="7559" spans="1:2">
      <c r="A7559" s="14">
        <v>45278</v>
      </c>
      <c r="B7559">
        <v>1573.681</v>
      </c>
    </row>
    <row r="7560" spans="1:2">
      <c r="A7560" s="14">
        <v>45279</v>
      </c>
      <c r="B7560">
        <v>1577.396</v>
      </c>
    </row>
    <row r="7561" spans="1:2">
      <c r="A7561" s="14">
        <v>45280</v>
      </c>
      <c r="B7561">
        <v>1581.7360000000001</v>
      </c>
    </row>
    <row r="7562" spans="1:2">
      <c r="A7562" s="14">
        <v>45281</v>
      </c>
      <c r="B7562">
        <v>1582.7159999999999</v>
      </c>
    </row>
    <row r="7563" spans="1:2">
      <c r="A7563" s="14">
        <v>45282</v>
      </c>
      <c r="B7563">
        <v>1584.556</v>
      </c>
    </row>
    <row r="7564" spans="1:2">
      <c r="A7564" s="14">
        <v>45286</v>
      </c>
      <c r="B7564">
        <v>1585.84</v>
      </c>
    </row>
    <row r="7565" spans="1:2">
      <c r="A7565" s="14">
        <v>45287</v>
      </c>
      <c r="B7565">
        <v>1590.788</v>
      </c>
    </row>
    <row r="7566" spans="1:2">
      <c r="A7566" s="14">
        <v>45288</v>
      </c>
      <c r="B7566">
        <v>1590.576</v>
      </c>
    </row>
    <row r="7567" spans="1:2">
      <c r="A7567" s="14">
        <v>45289</v>
      </c>
      <c r="B7567">
        <v>1590.0360000000001</v>
      </c>
    </row>
    <row r="7568" spans="1:2">
      <c r="A7568" s="14">
        <v>45291</v>
      </c>
      <c r="B7568">
        <v>1590.318</v>
      </c>
    </row>
    <row r="7569" spans="1:2">
      <c r="A7569" s="14">
        <v>45293</v>
      </c>
      <c r="B7569">
        <v>1582.127</v>
      </c>
    </row>
    <row r="7570" spans="1:2">
      <c r="A7570" s="14">
        <v>45294</v>
      </c>
      <c r="B7570">
        <v>1575.204</v>
      </c>
    </row>
    <row r="7571" spans="1:2">
      <c r="A7571" s="14">
        <v>45295</v>
      </c>
      <c r="B7571">
        <v>1573.0609999999999</v>
      </c>
    </row>
    <row r="7572" spans="1:2">
      <c r="A7572" s="14">
        <v>45296</v>
      </c>
      <c r="B7572">
        <v>1572.6959999999999</v>
      </c>
    </row>
    <row r="7573" spans="1:2">
      <c r="A7573" s="14">
        <v>45299</v>
      </c>
      <c r="B7573">
        <v>1577.63</v>
      </c>
    </row>
    <row r="7574" spans="1:2">
      <c r="A7574" s="14">
        <v>45300</v>
      </c>
      <c r="B7574">
        <v>1579.9390000000001</v>
      </c>
    </row>
    <row r="7575" spans="1:2">
      <c r="A7575" s="14">
        <v>45301</v>
      </c>
      <c r="B7575">
        <v>1583.528</v>
      </c>
    </row>
    <row r="7576" spans="1:2">
      <c r="A7576" s="14">
        <v>45302</v>
      </c>
      <c r="B7576">
        <v>1584.7629999999999</v>
      </c>
    </row>
    <row r="7577" spans="1:2">
      <c r="A7577" s="14">
        <v>45303</v>
      </c>
      <c r="B7577">
        <v>1588.12</v>
      </c>
    </row>
    <row r="7578" spans="1:2">
      <c r="A7578" s="14">
        <v>45306</v>
      </c>
      <c r="B7578">
        <v>1588.9670000000001</v>
      </c>
    </row>
    <row r="7579" spans="1:2">
      <c r="A7579" s="14">
        <v>45307</v>
      </c>
      <c r="B7579">
        <v>1583.6969999999999</v>
      </c>
    </row>
    <row r="7580" spans="1:2">
      <c r="A7580" s="14">
        <v>45308</v>
      </c>
      <c r="B7580">
        <v>1577.787</v>
      </c>
    </row>
    <row r="7581" spans="1:2">
      <c r="A7581" s="14">
        <v>45309</v>
      </c>
      <c r="B7581">
        <v>1578.9749999999999</v>
      </c>
    </row>
    <row r="7582" spans="1:2">
      <c r="A7582" s="14">
        <v>45310</v>
      </c>
      <c r="B7582">
        <v>1579.671</v>
      </c>
    </row>
    <row r="7583" spans="1:2">
      <c r="A7583" s="14">
        <v>45313</v>
      </c>
      <c r="B7583">
        <v>1584.3420000000001</v>
      </c>
    </row>
    <row r="7584" spans="1:2">
      <c r="A7584" s="14">
        <v>45314</v>
      </c>
      <c r="B7584">
        <v>1582.9849999999999</v>
      </c>
    </row>
    <row r="7585" spans="1:2">
      <c r="A7585" s="14">
        <v>45315</v>
      </c>
      <c r="B7585">
        <v>1584.752</v>
      </c>
    </row>
    <row r="7586" spans="1:2">
      <c r="A7586" s="14">
        <v>45316</v>
      </c>
      <c r="B7586">
        <v>1588.021</v>
      </c>
    </row>
    <row r="7587" spans="1:2">
      <c r="A7587" s="14">
        <v>45317</v>
      </c>
      <c r="B7587">
        <v>1589.779</v>
      </c>
    </row>
    <row r="7588" spans="1:2">
      <c r="A7588" s="14">
        <v>45320</v>
      </c>
      <c r="B7588">
        <v>1592.146</v>
      </c>
    </row>
    <row r="7589" spans="1:2">
      <c r="A7589" s="14">
        <v>45321</v>
      </c>
      <c r="B7589">
        <v>1591.7080000000001</v>
      </c>
    </row>
    <row r="7590" spans="1:2">
      <c r="A7590" s="14">
        <v>45322</v>
      </c>
      <c r="B7590">
        <v>1590.6130000000001</v>
      </c>
    </row>
    <row r="7591" spans="1:2">
      <c r="A7591" s="14">
        <v>45323</v>
      </c>
      <c r="B7591">
        <v>1594.644</v>
      </c>
    </row>
    <row r="7592" spans="1:2">
      <c r="A7592" s="14">
        <v>45324</v>
      </c>
      <c r="B7592">
        <v>1590.5509999999999</v>
      </c>
    </row>
    <row r="7593" spans="1:2">
      <c r="A7593" s="14">
        <v>45327</v>
      </c>
      <c r="B7593">
        <v>1585.2049999999999</v>
      </c>
    </row>
    <row r="7594" spans="1:2">
      <c r="A7594" s="14">
        <v>45328</v>
      </c>
      <c r="B7594">
        <v>1588.2470000000001</v>
      </c>
    </row>
    <row r="7595" spans="1:2">
      <c r="A7595" s="14">
        <v>45329</v>
      </c>
      <c r="B7595">
        <v>1591.49</v>
      </c>
    </row>
    <row r="7596" spans="1:2">
      <c r="A7596" s="14">
        <v>45330</v>
      </c>
      <c r="B7596">
        <v>1591.5740000000001</v>
      </c>
    </row>
    <row r="7597" spans="1:2">
      <c r="A7597" s="14">
        <v>45331</v>
      </c>
      <c r="B7597">
        <v>1593.2439999999999</v>
      </c>
    </row>
    <row r="7598" spans="1:2">
      <c r="A7598" s="14">
        <v>45334</v>
      </c>
      <c r="B7598">
        <v>1593.9259999999999</v>
      </c>
    </row>
    <row r="7599" spans="1:2">
      <c r="A7599" s="14">
        <v>45335</v>
      </c>
      <c r="B7599">
        <v>1584.537</v>
      </c>
    </row>
    <row r="7600" spans="1:2">
      <c r="A7600" s="14">
        <v>45336</v>
      </c>
      <c r="B7600">
        <v>1586.327</v>
      </c>
    </row>
    <row r="7601" spans="1:2">
      <c r="A7601" s="14">
        <v>45337</v>
      </c>
      <c r="B7601">
        <v>1589.357</v>
      </c>
    </row>
    <row r="7602" spans="1:2">
      <c r="A7602" s="14">
        <v>45338</v>
      </c>
      <c r="B7602">
        <v>1587.1479999999999</v>
      </c>
    </row>
    <row r="7603" spans="1:2">
      <c r="A7603" s="14">
        <v>45341</v>
      </c>
      <c r="B7603">
        <v>1587.999</v>
      </c>
    </row>
    <row r="7604" spans="1:2">
      <c r="A7604" s="14">
        <v>45342</v>
      </c>
      <c r="B7604">
        <v>1588.8109999999999</v>
      </c>
    </row>
    <row r="7605" spans="1:2">
      <c r="A7605" s="14">
        <v>45343</v>
      </c>
      <c r="B7605">
        <v>1588.047</v>
      </c>
    </row>
    <row r="7606" spans="1:2">
      <c r="A7606" s="14">
        <v>45344</v>
      </c>
      <c r="B7606">
        <v>1592.5170000000001</v>
      </c>
    </row>
    <row r="7607" spans="1:2">
      <c r="A7607" s="14">
        <v>45345</v>
      </c>
      <c r="B7607">
        <v>1594.6130000000001</v>
      </c>
    </row>
    <row r="7608" spans="1:2">
      <c r="A7608" s="14">
        <v>45348</v>
      </c>
      <c r="B7608">
        <v>1595.0540000000001</v>
      </c>
    </row>
    <row r="7609" spans="1:2">
      <c r="A7609" s="14">
        <v>45349</v>
      </c>
      <c r="B7609">
        <v>1593.952</v>
      </c>
    </row>
    <row r="7610" spans="1:2">
      <c r="A7610" s="14">
        <v>45350</v>
      </c>
      <c r="B7610">
        <v>1593.6980000000001</v>
      </c>
    </row>
    <row r="7611" spans="1:2">
      <c r="A7611" s="14">
        <v>45351</v>
      </c>
      <c r="B7611">
        <v>1595.3230000000001</v>
      </c>
    </row>
    <row r="7612" spans="1:2">
      <c r="A7612" s="14">
        <v>45352</v>
      </c>
      <c r="B7612">
        <v>1597.9639999999999</v>
      </c>
    </row>
    <row r="7613" spans="1:2">
      <c r="A7613" s="14">
        <v>45355</v>
      </c>
      <c r="B7613">
        <v>1599.289</v>
      </c>
    </row>
    <row r="7614" spans="1:2">
      <c r="A7614" s="14">
        <v>45356</v>
      </c>
      <c r="B7614">
        <v>1600.415</v>
      </c>
    </row>
    <row r="7615" spans="1:2">
      <c r="A7615" s="14">
        <v>45357</v>
      </c>
      <c r="B7615">
        <v>1602.799</v>
      </c>
    </row>
    <row r="7616" spans="1:2">
      <c r="A7616" s="14">
        <v>45358</v>
      </c>
      <c r="B7616">
        <v>1605.13</v>
      </c>
    </row>
    <row r="7617" spans="1:2">
      <c r="A7617" s="14">
        <v>45359</v>
      </c>
      <c r="B7617">
        <v>1607.1510000000001</v>
      </c>
    </row>
    <row r="7618" spans="1:2">
      <c r="A7618" s="14">
        <v>45362</v>
      </c>
      <c r="B7618">
        <v>1606.732</v>
      </c>
    </row>
    <row r="7619" spans="1:2">
      <c r="A7619" s="14">
        <v>45363</v>
      </c>
      <c r="B7619">
        <v>1607.222</v>
      </c>
    </row>
    <row r="7620" spans="1:2">
      <c r="A7620" s="14">
        <v>45364</v>
      </c>
      <c r="B7620">
        <v>1608.8050000000001</v>
      </c>
    </row>
    <row r="7621" spans="1:2">
      <c r="A7621" s="14">
        <v>45365</v>
      </c>
      <c r="B7621">
        <v>1604.165</v>
      </c>
    </row>
    <row r="7622" spans="1:2">
      <c r="A7622" s="14">
        <v>45366</v>
      </c>
      <c r="B7622">
        <v>1602.701</v>
      </c>
    </row>
    <row r="7623" spans="1:2">
      <c r="A7623" s="14">
        <v>45369</v>
      </c>
      <c r="B7623">
        <v>1604.3330000000001</v>
      </c>
    </row>
    <row r="7624" spans="1:2">
      <c r="A7624" s="14">
        <v>45370</v>
      </c>
      <c r="B7624">
        <v>1607.4659999999999</v>
      </c>
    </row>
    <row r="7625" spans="1:2">
      <c r="A7625" s="14">
        <v>45371</v>
      </c>
      <c r="B7625">
        <v>1608.65</v>
      </c>
    </row>
    <row r="7626" spans="1:2">
      <c r="A7626" s="14">
        <v>45372</v>
      </c>
      <c r="B7626">
        <v>1611.748</v>
      </c>
    </row>
    <row r="7627" spans="1:2">
      <c r="A7627" s="14">
        <v>45373</v>
      </c>
      <c r="B7627">
        <v>1612.91</v>
      </c>
    </row>
    <row r="7628" spans="1:2">
      <c r="A7628" s="14">
        <v>45376</v>
      </c>
      <c r="B7628">
        <v>1611.9380000000001</v>
      </c>
    </row>
    <row r="7629" spans="1:2">
      <c r="A7629" s="14">
        <v>45377</v>
      </c>
      <c r="B7629">
        <v>1611.326</v>
      </c>
    </row>
    <row r="7630" spans="1:2">
      <c r="A7630" s="14">
        <v>45378</v>
      </c>
      <c r="B7630">
        <v>1612.7950000000001</v>
      </c>
    </row>
    <row r="7631" spans="1:2">
      <c r="A7631" s="14">
        <v>45379</v>
      </c>
      <c r="B7631">
        <v>1613.7539999999999</v>
      </c>
    </row>
    <row r="7632" spans="1:2">
      <c r="A7632" s="14">
        <v>45380</v>
      </c>
      <c r="B7632">
        <v>1613.7539999999999</v>
      </c>
    </row>
    <row r="7633" spans="1:2">
      <c r="A7633" s="14">
        <v>45382</v>
      </c>
      <c r="B7633">
        <v>1614.327</v>
      </c>
    </row>
    <row r="7634" spans="1:2">
      <c r="A7634" s="14">
        <v>45383</v>
      </c>
      <c r="B7634">
        <v>1610.1279999999999</v>
      </c>
    </row>
    <row r="7635" spans="1:2">
      <c r="A7635" s="14">
        <v>45384</v>
      </c>
      <c r="B7635">
        <v>1604.8879999999999</v>
      </c>
    </row>
    <row r="7636" spans="1:2">
      <c r="A7636" s="14">
        <v>45385</v>
      </c>
      <c r="B7636">
        <v>1605.5709999999999</v>
      </c>
    </row>
    <row r="7637" spans="1:2">
      <c r="A7637" s="14">
        <v>45386</v>
      </c>
      <c r="B7637">
        <v>1607.2270000000001</v>
      </c>
    </row>
    <row r="7638" spans="1:2">
      <c r="A7638" s="14">
        <v>45387</v>
      </c>
      <c r="B7638">
        <v>1605.788</v>
      </c>
    </row>
    <row r="7639" spans="1:2">
      <c r="A7639" s="14">
        <v>45390</v>
      </c>
      <c r="B7639">
        <v>1606.422</v>
      </c>
    </row>
    <row r="7640" spans="1:2">
      <c r="A7640" s="14">
        <v>45391</v>
      </c>
      <c r="B7640">
        <v>1609.2149999999999</v>
      </c>
    </row>
    <row r="7641" spans="1:2">
      <c r="A7641" s="14">
        <v>45392</v>
      </c>
      <c r="B7641">
        <v>1600.7950000000001</v>
      </c>
    </row>
    <row r="7642" spans="1:2">
      <c r="A7642" s="14">
        <v>45393</v>
      </c>
      <c r="B7642">
        <v>1597.7850000000001</v>
      </c>
    </row>
    <row r="7643" spans="1:2">
      <c r="A7643" s="14">
        <v>45394</v>
      </c>
      <c r="B7643">
        <v>1595.8820000000001</v>
      </c>
    </row>
    <row r="7644" spans="1:2">
      <c r="A7644" s="14">
        <v>45397</v>
      </c>
      <c r="B7644">
        <v>1591.549</v>
      </c>
    </row>
    <row r="7645" spans="1:2">
      <c r="A7645" s="14">
        <v>45398</v>
      </c>
      <c r="B7645">
        <v>1585.068</v>
      </c>
    </row>
    <row r="7646" spans="1:2">
      <c r="A7646" s="14">
        <v>45399</v>
      </c>
      <c r="B7646">
        <v>1585.6969999999999</v>
      </c>
    </row>
    <row r="7647" spans="1:2">
      <c r="A7647" s="14">
        <v>45400</v>
      </c>
      <c r="B7647">
        <v>1584.8309999999999</v>
      </c>
    </row>
    <row r="7648" spans="1:2">
      <c r="A7648" s="14">
        <v>45401</v>
      </c>
      <c r="B7648">
        <v>1586.6379999999999</v>
      </c>
    </row>
    <row r="7649" spans="1:2">
      <c r="A7649" s="14">
        <v>45404</v>
      </c>
      <c r="B7649">
        <v>1591.4069999999999</v>
      </c>
    </row>
    <row r="7650" spans="1:2">
      <c r="A7650" s="14">
        <v>45405</v>
      </c>
      <c r="B7650">
        <v>1597.56</v>
      </c>
    </row>
    <row r="7651" spans="1:2">
      <c r="A7651" s="14">
        <v>45406</v>
      </c>
      <c r="B7651">
        <v>1597.019</v>
      </c>
    </row>
    <row r="7652" spans="1:2">
      <c r="A7652" s="14">
        <v>45407</v>
      </c>
      <c r="B7652">
        <v>1591.6669999999999</v>
      </c>
    </row>
    <row r="7653" spans="1:2">
      <c r="A7653" s="14">
        <v>45408</v>
      </c>
      <c r="B7653">
        <v>1596.308</v>
      </c>
    </row>
    <row r="7654" spans="1:2">
      <c r="A7654" s="14">
        <v>45411</v>
      </c>
      <c r="B7654">
        <v>1600.92</v>
      </c>
    </row>
    <row r="7655" spans="1:2">
      <c r="A7655" s="14">
        <v>45412</v>
      </c>
      <c r="B7655">
        <v>1598.183</v>
      </c>
    </row>
    <row r="7656" spans="1:2">
      <c r="A7656" s="14">
        <v>45413</v>
      </c>
      <c r="B7656">
        <v>1599.5419999999999</v>
      </c>
    </row>
    <row r="7657" spans="1:2">
      <c r="A7657" s="14">
        <v>45414</v>
      </c>
      <c r="B7657">
        <v>1605.136</v>
      </c>
    </row>
    <row r="7658" spans="1:2">
      <c r="A7658" s="14">
        <v>45415</v>
      </c>
      <c r="B7658">
        <v>1613.096</v>
      </c>
    </row>
    <row r="7659" spans="1:2">
      <c r="A7659" s="14">
        <v>45418</v>
      </c>
      <c r="B7659">
        <v>1616.37</v>
      </c>
    </row>
    <row r="7660" spans="1:2">
      <c r="A7660" s="14">
        <v>45419</v>
      </c>
      <c r="B7660">
        <v>1616.924</v>
      </c>
    </row>
    <row r="7661" spans="1:2">
      <c r="A7661" s="14">
        <v>45420</v>
      </c>
      <c r="B7661">
        <v>1614.703</v>
      </c>
    </row>
    <row r="7662" spans="1:2">
      <c r="A7662" s="14">
        <v>45421</v>
      </c>
      <c r="B7662">
        <v>1614.395</v>
      </c>
    </row>
    <row r="7663" spans="1:2">
      <c r="A7663" s="14">
        <v>45422</v>
      </c>
      <c r="B7663">
        <v>1613.443</v>
      </c>
    </row>
    <row r="7664" spans="1:2">
      <c r="A7664" s="14">
        <v>45425</v>
      </c>
      <c r="B7664">
        <v>1613.8240000000001</v>
      </c>
    </row>
    <row r="7665" spans="1:2">
      <c r="A7665" s="14">
        <v>45426</v>
      </c>
      <c r="B7665">
        <v>1614.47</v>
      </c>
    </row>
    <row r="7666" spans="1:2">
      <c r="A7666" s="14">
        <v>45427</v>
      </c>
      <c r="B7666">
        <v>1620.3920000000001</v>
      </c>
    </row>
    <row r="7667" spans="1:2">
      <c r="A7667" s="14">
        <v>45428</v>
      </c>
      <c r="B7667">
        <v>1620.962</v>
      </c>
    </row>
    <row r="7668" spans="1:2">
      <c r="A7668" s="14">
        <v>45429</v>
      </c>
      <c r="B7668">
        <v>1619.982</v>
      </c>
    </row>
    <row r="7669" spans="1:2">
      <c r="A7669" s="14">
        <v>45432</v>
      </c>
      <c r="B7669">
        <v>1620.953</v>
      </c>
    </row>
    <row r="7670" spans="1:2">
      <c r="A7670" s="14">
        <v>45433</v>
      </c>
      <c r="B7670">
        <v>1622.0840000000001</v>
      </c>
    </row>
    <row r="7671" spans="1:2">
      <c r="A7671" s="14">
        <v>45434</v>
      </c>
      <c r="B7671">
        <v>1619.67</v>
      </c>
    </row>
    <row r="7672" spans="1:2">
      <c r="A7672" s="14">
        <v>45435</v>
      </c>
      <c r="B7672">
        <v>1617.029</v>
      </c>
    </row>
    <row r="7673" spans="1:2">
      <c r="A7673" s="14">
        <v>45436</v>
      </c>
      <c r="B7673">
        <v>1616.78</v>
      </c>
    </row>
    <row r="7674" spans="1:2">
      <c r="A7674" s="14">
        <v>45439</v>
      </c>
      <c r="B7674">
        <v>1617.6610000000001</v>
      </c>
    </row>
    <row r="7675" spans="1:2">
      <c r="A7675" s="14">
        <v>45440</v>
      </c>
      <c r="B7675">
        <v>1616.6389999999999</v>
      </c>
    </row>
    <row r="7676" spans="1:2">
      <c r="A7676" s="14">
        <v>45441</v>
      </c>
      <c r="B7676">
        <v>1611.662</v>
      </c>
    </row>
    <row r="7677" spans="1:2">
      <c r="A7677" s="14">
        <v>45442</v>
      </c>
      <c r="B7677">
        <v>1613.0909999999999</v>
      </c>
    </row>
    <row r="7678" spans="1:2">
      <c r="A7678" s="14">
        <v>45443</v>
      </c>
      <c r="B7678">
        <v>1616.317</v>
      </c>
    </row>
    <row r="7679" spans="1:2">
      <c r="A7679" s="14">
        <v>45446</v>
      </c>
      <c r="B7679">
        <v>1621.434</v>
      </c>
    </row>
    <row r="7680" spans="1:2">
      <c r="A7680" s="14">
        <v>45447</v>
      </c>
      <c r="B7680">
        <v>1622.85</v>
      </c>
    </row>
    <row r="7681" spans="1:2">
      <c r="A7681" s="14">
        <v>45448</v>
      </c>
      <c r="B7681">
        <v>1625.951</v>
      </c>
    </row>
    <row r="7682" spans="1:2">
      <c r="A7682" s="14">
        <v>45449</v>
      </c>
      <c r="B7682">
        <v>1626.6210000000001</v>
      </c>
    </row>
    <row r="7683" spans="1:2">
      <c r="A7683" s="14">
        <v>45450</v>
      </c>
      <c r="B7683">
        <v>1622.8119999999999</v>
      </c>
    </row>
    <row r="7684" spans="1:2">
      <c r="A7684" s="14">
        <v>45453</v>
      </c>
      <c r="B7684">
        <v>1622.836</v>
      </c>
    </row>
    <row r="7685" spans="1:2">
      <c r="A7685" s="14">
        <v>45454</v>
      </c>
      <c r="B7685">
        <v>1623.6030000000001</v>
      </c>
    </row>
    <row r="7686" spans="1:2">
      <c r="A7686" s="14">
        <v>45455</v>
      </c>
      <c r="B7686">
        <v>1632.18</v>
      </c>
    </row>
    <row r="7687" spans="1:2">
      <c r="A7687" s="14">
        <v>45456</v>
      </c>
      <c r="B7687">
        <v>1631.8240000000001</v>
      </c>
    </row>
    <row r="7688" spans="1:2">
      <c r="A7688" s="14">
        <v>45457</v>
      </c>
      <c r="B7688">
        <v>1627.348</v>
      </c>
    </row>
    <row r="7689" spans="1:2">
      <c r="A7689" s="14">
        <v>45460</v>
      </c>
      <c r="B7689">
        <v>1626.7460000000001</v>
      </c>
    </row>
    <row r="7690" spans="1:2">
      <c r="A7690" s="14">
        <v>45461</v>
      </c>
      <c r="B7690">
        <v>1630.4349999999999</v>
      </c>
    </row>
    <row r="7691" spans="1:2">
      <c r="A7691" s="14">
        <v>45462</v>
      </c>
      <c r="B7691">
        <v>1630.731</v>
      </c>
    </row>
    <row r="7692" spans="1:2">
      <c r="A7692" s="14">
        <v>45463</v>
      </c>
      <c r="B7692">
        <v>1630.2090000000001</v>
      </c>
    </row>
    <row r="7693" spans="1:2">
      <c r="A7693" s="14">
        <v>45464</v>
      </c>
      <c r="B7693">
        <v>1631.049</v>
      </c>
    </row>
    <row r="7694" spans="1:2">
      <c r="A7694" s="14">
        <v>45467</v>
      </c>
      <c r="B7694">
        <v>1632.943</v>
      </c>
    </row>
    <row r="7695" spans="1:2">
      <c r="A7695" s="14">
        <v>45468</v>
      </c>
      <c r="B7695">
        <v>1633.2819999999999</v>
      </c>
    </row>
    <row r="7696" spans="1:2">
      <c r="A7696" s="14">
        <v>45469</v>
      </c>
      <c r="B7696">
        <v>1630.8520000000001</v>
      </c>
    </row>
    <row r="7697" spans="1:2">
      <c r="A7697" s="14">
        <v>45470</v>
      </c>
      <c r="B7697">
        <v>1630.9369999999999</v>
      </c>
    </row>
    <row r="7698" spans="1:2">
      <c r="A7698" s="14">
        <v>45471</v>
      </c>
      <c r="B7698">
        <v>1631.33</v>
      </c>
    </row>
    <row r="7699" spans="1:2">
      <c r="A7699" s="14">
        <v>45473</v>
      </c>
      <c r="B7699">
        <v>1631.92</v>
      </c>
    </row>
    <row r="7700" spans="1:2">
      <c r="A7700" s="14">
        <v>45474</v>
      </c>
      <c r="B7700">
        <v>1628.85</v>
      </c>
    </row>
    <row r="7701" spans="1:2">
      <c r="A7701" s="14">
        <v>45475</v>
      </c>
      <c r="B7701">
        <v>1629.604</v>
      </c>
    </row>
    <row r="7702" spans="1:2">
      <c r="A7702" s="14">
        <v>45476</v>
      </c>
      <c r="B7702">
        <v>1631.9280000000001</v>
      </c>
    </row>
    <row r="7703" spans="1:2">
      <c r="A7703" s="14">
        <v>45477</v>
      </c>
      <c r="B7703">
        <v>1632.2280000000001</v>
      </c>
    </row>
    <row r="7704" spans="1:2">
      <c r="A7704" s="14">
        <v>45478</v>
      </c>
      <c r="B7704">
        <v>1635.424</v>
      </c>
    </row>
    <row r="7705" spans="1:2">
      <c r="A7705" s="14">
        <v>45481</v>
      </c>
      <c r="B7705">
        <v>1639.5229999999999</v>
      </c>
    </row>
    <row r="7706" spans="1:2">
      <c r="A7706" s="14">
        <v>45482</v>
      </c>
      <c r="B7706">
        <v>1639.7139999999999</v>
      </c>
    </row>
    <row r="7707" spans="1:2">
      <c r="A7707" s="14">
        <v>45483</v>
      </c>
      <c r="B7707">
        <v>1641.7460000000001</v>
      </c>
    </row>
    <row r="7708" spans="1:2">
      <c r="A7708" s="14">
        <v>45484</v>
      </c>
      <c r="B7708">
        <v>1647.0820000000001</v>
      </c>
    </row>
    <row r="7709" spans="1:2">
      <c r="A7709" s="14">
        <v>45485</v>
      </c>
      <c r="B7709">
        <v>1649.818</v>
      </c>
    </row>
    <row r="7710" spans="1:2">
      <c r="A7710" s="14">
        <v>45488</v>
      </c>
      <c r="B7710">
        <v>1652.1189999999999</v>
      </c>
    </row>
    <row r="7711" spans="1:2">
      <c r="A7711" s="14">
        <v>45489</v>
      </c>
      <c r="B7711">
        <v>1656.5920000000001</v>
      </c>
    </row>
    <row r="7712" spans="1:2">
      <c r="A7712" s="14">
        <v>45490</v>
      </c>
      <c r="B7712">
        <v>1656.5340000000001</v>
      </c>
    </row>
    <row r="7713" spans="1:2">
      <c r="A7713" s="14">
        <v>45491</v>
      </c>
      <c r="B7713">
        <v>1656.297</v>
      </c>
    </row>
    <row r="7714" spans="1:2">
      <c r="A7714" s="14">
        <v>45492</v>
      </c>
      <c r="B7714">
        <v>1654.75</v>
      </c>
    </row>
    <row r="7715" spans="1:2">
      <c r="A7715" s="14">
        <v>45495</v>
      </c>
      <c r="B7715">
        <v>1657.2170000000001</v>
      </c>
    </row>
    <row r="7716" spans="1:2">
      <c r="A7716" s="14">
        <v>45496</v>
      </c>
      <c r="B7716">
        <v>1659.357</v>
      </c>
    </row>
    <row r="7717" spans="1:2">
      <c r="A7717" s="14">
        <v>45497</v>
      </c>
      <c r="B7717">
        <v>1657.854</v>
      </c>
    </row>
    <row r="7718" spans="1:2">
      <c r="A7718" s="14">
        <v>45498</v>
      </c>
      <c r="B7718">
        <v>1657.7460000000001</v>
      </c>
    </row>
    <row r="7719" spans="1:2">
      <c r="A7719" s="14">
        <v>45499</v>
      </c>
      <c r="B7719">
        <v>1659.8589999999999</v>
      </c>
    </row>
    <row r="7720" spans="1:2">
      <c r="A7720" s="14">
        <v>45502</v>
      </c>
      <c r="B7720">
        <v>1660.404</v>
      </c>
    </row>
    <row r="7721" spans="1:2">
      <c r="A7721" s="14">
        <v>45503</v>
      </c>
      <c r="B7721">
        <v>1660.182</v>
      </c>
    </row>
    <row r="7722" spans="1:2">
      <c r="A7722" s="14">
        <v>45504</v>
      </c>
      <c r="B7722">
        <v>1663.944</v>
      </c>
    </row>
    <row r="7723" spans="1:2">
      <c r="A7723" s="14">
        <v>45505</v>
      </c>
      <c r="B7723">
        <v>1663.434</v>
      </c>
    </row>
    <row r="7724" spans="1:2">
      <c r="A7724" s="14">
        <v>45506</v>
      </c>
      <c r="B7724">
        <v>1657.723</v>
      </c>
    </row>
    <row r="7725" spans="1:2">
      <c r="A7725" s="14">
        <v>45509</v>
      </c>
      <c r="B7725">
        <v>1648.201</v>
      </c>
    </row>
    <row r="7726" spans="1:2">
      <c r="A7726" s="14">
        <v>45510</v>
      </c>
      <c r="B7726">
        <v>1655.454</v>
      </c>
    </row>
    <row r="7727" spans="1:2">
      <c r="A7727" s="14">
        <v>45511</v>
      </c>
      <c r="B7727">
        <v>1659.8530000000001</v>
      </c>
    </row>
    <row r="7728" spans="1:2">
      <c r="A7728" s="14">
        <v>45512</v>
      </c>
      <c r="B7728">
        <v>1661.769</v>
      </c>
    </row>
    <row r="7729" spans="1:2">
      <c r="A7729" s="14">
        <v>45513</v>
      </c>
      <c r="B7729">
        <v>1662.664</v>
      </c>
    </row>
    <row r="7730" spans="1:2">
      <c r="A7730" s="14">
        <v>45516</v>
      </c>
      <c r="B7730">
        <v>1663.665</v>
      </c>
    </row>
    <row r="7731" spans="1:2">
      <c r="A7731" s="14">
        <v>45517</v>
      </c>
      <c r="B7731">
        <v>1666.336</v>
      </c>
    </row>
    <row r="7732" spans="1:2">
      <c r="A7732" s="14">
        <v>45518</v>
      </c>
      <c r="B7732">
        <v>1669.944</v>
      </c>
    </row>
    <row r="7733" spans="1:2">
      <c r="A7733" s="14">
        <v>45519</v>
      </c>
      <c r="B7733">
        <v>1672.442</v>
      </c>
    </row>
    <row r="7734" spans="1:2">
      <c r="A7734" s="14">
        <v>45520</v>
      </c>
      <c r="B7734">
        <v>1675.029</v>
      </c>
    </row>
    <row r="7735" spans="1:2">
      <c r="A7735" s="14">
        <v>45523</v>
      </c>
      <c r="B7735">
        <v>1679.473</v>
      </c>
    </row>
    <row r="7736" spans="1:2">
      <c r="A7736" s="14">
        <v>45524</v>
      </c>
      <c r="B7736">
        <v>1680.6010000000001</v>
      </c>
    </row>
    <row r="7737" spans="1:2">
      <c r="A7737" s="14">
        <v>45525</v>
      </c>
      <c r="B7737">
        <v>1682.748</v>
      </c>
    </row>
    <row r="7738" spans="1:2">
      <c r="A7738" s="14">
        <v>45526</v>
      </c>
      <c r="B7738">
        <v>1682.8630000000001</v>
      </c>
    </row>
    <row r="7739" spans="1:2">
      <c r="A7739" s="14">
        <v>45527</v>
      </c>
      <c r="B7739">
        <v>1687.3869999999999</v>
      </c>
    </row>
    <row r="7740" spans="1:2">
      <c r="A7740" s="14">
        <v>45530</v>
      </c>
      <c r="B7740">
        <v>1689.875</v>
      </c>
    </row>
    <row r="7741" spans="1:2">
      <c r="A7741" s="14">
        <v>45531</v>
      </c>
      <c r="B7741">
        <v>1689.83</v>
      </c>
    </row>
    <row r="7742" spans="1:2">
      <c r="A7742" s="14">
        <v>45532</v>
      </c>
      <c r="B7742">
        <v>1689.5650000000001</v>
      </c>
    </row>
    <row r="7743" spans="1:2">
      <c r="A7743" s="14">
        <v>45533</v>
      </c>
      <c r="B7743">
        <v>1690.3009999999999</v>
      </c>
    </row>
    <row r="7744" spans="1:2">
      <c r="A7744" s="14">
        <v>45534</v>
      </c>
      <c r="B7744">
        <v>1690.3340000000001</v>
      </c>
    </row>
    <row r="7745" spans="1:2">
      <c r="A7745" s="14">
        <v>45535</v>
      </c>
      <c r="B7745">
        <v>1690.4110000000001</v>
      </c>
    </row>
    <row r="7746" spans="1:2">
      <c r="A7746" s="14">
        <v>45537</v>
      </c>
      <c r="B7746">
        <v>1690.954</v>
      </c>
    </row>
    <row r="7747" spans="1:2">
      <c r="A7747" s="14">
        <v>45538</v>
      </c>
      <c r="B7747">
        <v>1687.9449999999999</v>
      </c>
    </row>
    <row r="7748" spans="1:2">
      <c r="A7748" s="14">
        <v>45539</v>
      </c>
      <c r="B7748">
        <v>1690.9480000000001</v>
      </c>
    </row>
    <row r="7749" spans="1:2">
      <c r="A7749" s="14">
        <v>45540</v>
      </c>
      <c r="B7749">
        <v>1695.057</v>
      </c>
    </row>
    <row r="7750" spans="1:2">
      <c r="A7750" s="14">
        <v>45541</v>
      </c>
      <c r="B7750">
        <v>1694.588</v>
      </c>
    </row>
    <row r="7751" spans="1:2">
      <c r="A7751" s="14">
        <v>45544</v>
      </c>
      <c r="B7751">
        <v>1696.9749999999999</v>
      </c>
    </row>
    <row r="7752" spans="1:2">
      <c r="A7752" s="14">
        <v>45545</v>
      </c>
      <c r="B7752">
        <v>1696.183</v>
      </c>
    </row>
    <row r="7753" spans="1:2">
      <c r="A7753" s="14">
        <v>45546</v>
      </c>
      <c r="B7753">
        <v>1695.8610000000001</v>
      </c>
    </row>
    <row r="7754" spans="1:2">
      <c r="A7754" s="14">
        <v>45547</v>
      </c>
      <c r="B7754">
        <v>1698.4090000000001</v>
      </c>
    </row>
    <row r="7755" spans="1:2">
      <c r="A7755" s="14">
        <v>45548</v>
      </c>
      <c r="B7755">
        <v>1701.864</v>
      </c>
    </row>
    <row r="7756" spans="1:2">
      <c r="A7756" s="14">
        <v>45551</v>
      </c>
      <c r="B7756">
        <v>1706.835</v>
      </c>
    </row>
    <row r="7757" spans="1:2">
      <c r="A7757" s="14">
        <v>45552</v>
      </c>
      <c r="B7757">
        <v>1709.5219999999999</v>
      </c>
    </row>
    <row r="7758" spans="1:2">
      <c r="A7758" s="14">
        <v>45553</v>
      </c>
      <c r="B7758">
        <v>1710.8879999999999</v>
      </c>
    </row>
    <row r="7759" spans="1:2">
      <c r="A7759" s="14">
        <v>45554</v>
      </c>
      <c r="B7759">
        <v>1716.8209999999999</v>
      </c>
    </row>
    <row r="7760" spans="1:2">
      <c r="A7760" s="14">
        <v>45555</v>
      </c>
      <c r="B7760">
        <v>1715.489</v>
      </c>
    </row>
    <row r="7761" spans="1:2">
      <c r="A7761" s="14">
        <v>45558</v>
      </c>
      <c r="B7761">
        <v>1715.5530000000001</v>
      </c>
    </row>
    <row r="7762" spans="1:2">
      <c r="A7762" s="14">
        <v>45559</v>
      </c>
      <c r="B7762">
        <v>1714.9</v>
      </c>
    </row>
    <row r="7763" spans="1:2">
      <c r="A7763" s="14">
        <v>45560</v>
      </c>
      <c r="B7763">
        <v>1714.3989999999999</v>
      </c>
    </row>
    <row r="7764" spans="1:2">
      <c r="A7764" s="14">
        <v>45561</v>
      </c>
      <c r="B7764">
        <v>1714.635</v>
      </c>
    </row>
    <row r="7765" spans="1:2">
      <c r="A7765" s="14">
        <v>45562</v>
      </c>
      <c r="B7765">
        <v>1717.4939999999999</v>
      </c>
    </row>
    <row r="7766" spans="1:2">
      <c r="A7766" s="14">
        <v>45565</v>
      </c>
      <c r="B7766">
        <v>1718.0350000000001</v>
      </c>
    </row>
    <row r="7767" spans="1:2">
      <c r="A7767" s="14">
        <v>45566</v>
      </c>
      <c r="B7767">
        <v>1718.096</v>
      </c>
    </row>
    <row r="7768" spans="1:2">
      <c r="A7768" s="14">
        <v>45567</v>
      </c>
      <c r="B7768">
        <v>1717.55</v>
      </c>
    </row>
    <row r="7769" spans="1:2">
      <c r="A7769" s="14">
        <v>45568</v>
      </c>
      <c r="B7769">
        <v>1716.049</v>
      </c>
    </row>
    <row r="7770" spans="1:2">
      <c r="A7770" s="14">
        <v>45569</v>
      </c>
      <c r="B7770">
        <v>1714.6510000000001</v>
      </c>
    </row>
    <row r="7771" spans="1:2">
      <c r="A7771" s="14">
        <v>45572</v>
      </c>
      <c r="B7771">
        <v>1710.5429999999999</v>
      </c>
    </row>
    <row r="7772" spans="1:2">
      <c r="A7772" s="14">
        <v>45573</v>
      </c>
      <c r="B7772">
        <v>1709.8579999999999</v>
      </c>
    </row>
    <row r="7773" spans="1:2">
      <c r="A7773" s="14">
        <v>45574</v>
      </c>
      <c r="B7773">
        <v>1709.538</v>
      </c>
    </row>
    <row r="7774" spans="1:2">
      <c r="A7774" s="14">
        <v>45575</v>
      </c>
      <c r="B7774">
        <v>1708.836</v>
      </c>
    </row>
    <row r="7775" spans="1:2">
      <c r="A7775" s="14">
        <v>45576</v>
      </c>
      <c r="B7775">
        <v>1709.9649999999999</v>
      </c>
    </row>
    <row r="7776" spans="1:2">
      <c r="A7776" s="14">
        <v>45579</v>
      </c>
      <c r="B7776">
        <v>1710.885</v>
      </c>
    </row>
    <row r="7777" spans="1:2">
      <c r="A7777" s="14">
        <v>45580</v>
      </c>
      <c r="B7777">
        <v>1713.4449999999999</v>
      </c>
    </row>
    <row r="7778" spans="1:2">
      <c r="A7778" s="14">
        <v>45581</v>
      </c>
      <c r="B7778">
        <v>1715.94</v>
      </c>
    </row>
    <row r="7779" spans="1:2">
      <c r="A7779" s="14">
        <v>45582</v>
      </c>
      <c r="B7779">
        <v>1714.673</v>
      </c>
    </row>
    <row r="7780" spans="1:2">
      <c r="A7780" s="14">
        <v>45583</v>
      </c>
      <c r="B7780">
        <v>1715.6890000000001</v>
      </c>
    </row>
    <row r="7781" spans="1:2">
      <c r="A7781" s="14">
        <v>45586</v>
      </c>
      <c r="B7781">
        <v>1712.9690000000001</v>
      </c>
    </row>
    <row r="7782" spans="1:2">
      <c r="A7782" s="14">
        <v>45587</v>
      </c>
      <c r="B7782">
        <v>1710.2360000000001</v>
      </c>
    </row>
    <row r="7783" spans="1:2">
      <c r="A7783" s="14">
        <v>45588</v>
      </c>
      <c r="B7783">
        <v>1706.952</v>
      </c>
    </row>
    <row r="7784" spans="1:2">
      <c r="A7784" s="14">
        <v>45589</v>
      </c>
      <c r="B7784">
        <v>1708.556</v>
      </c>
    </row>
    <row r="7785" spans="1:2">
      <c r="A7785" s="14">
        <v>45590</v>
      </c>
      <c r="B7785">
        <v>1708.951</v>
      </c>
    </row>
    <row r="7786" spans="1:2">
      <c r="A7786" s="14">
        <v>45593</v>
      </c>
      <c r="B7786">
        <v>1710.847</v>
      </c>
    </row>
    <row r="7787" spans="1:2">
      <c r="A7787" s="14">
        <v>45594</v>
      </c>
      <c r="B7787">
        <v>1710.258</v>
      </c>
    </row>
    <row r="7788" spans="1:2">
      <c r="A7788" s="14">
        <v>45595</v>
      </c>
      <c r="B7788">
        <v>1711.462</v>
      </c>
    </row>
    <row r="7789" spans="1:2">
      <c r="A7789" s="14">
        <v>45596</v>
      </c>
      <c r="B7789">
        <v>1708.58</v>
      </c>
    </row>
    <row r="7790" spans="1:2">
      <c r="A7790" s="14">
        <v>45597</v>
      </c>
      <c r="B7790">
        <v>1709.0440000000001</v>
      </c>
    </row>
    <row r="7791" spans="1:2">
      <c r="A7791" s="14">
        <v>45600</v>
      </c>
      <c r="B7791">
        <v>1710.817</v>
      </c>
    </row>
    <row r="7792" spans="1:2">
      <c r="A7792" s="14">
        <v>45601</v>
      </c>
      <c r="B7792">
        <v>1710.847</v>
      </c>
    </row>
    <row r="7793" spans="1:2">
      <c r="A7793" s="14">
        <v>45602</v>
      </c>
      <c r="B7793">
        <v>1713.124</v>
      </c>
    </row>
    <row r="7794" spans="1:2">
      <c r="A7794" s="14">
        <v>45603</v>
      </c>
      <c r="B7794">
        <v>1718.027</v>
      </c>
    </row>
    <row r="7795" spans="1:2">
      <c r="A7795" s="14">
        <v>45604</v>
      </c>
      <c r="B7795">
        <v>1722.317</v>
      </c>
    </row>
    <row r="7796" spans="1:2">
      <c r="A7796" s="14">
        <v>45607</v>
      </c>
      <c r="B7796">
        <v>1723.2439999999999</v>
      </c>
    </row>
    <row r="7797" spans="1:2">
      <c r="A7797" s="14">
        <v>45608</v>
      </c>
      <c r="B7797">
        <v>1719.172</v>
      </c>
    </row>
    <row r="7798" spans="1:2">
      <c r="A7798" s="14">
        <v>45609</v>
      </c>
      <c r="B7798">
        <v>1719.693</v>
      </c>
    </row>
    <row r="7799" spans="1:2">
      <c r="A7799" s="14">
        <v>45610</v>
      </c>
      <c r="B7799">
        <v>1719.182</v>
      </c>
    </row>
    <row r="7800" spans="1:2">
      <c r="A7800" s="14">
        <v>45611</v>
      </c>
      <c r="B7800">
        <v>1714.759</v>
      </c>
    </row>
    <row r="7801" spans="1:2">
      <c r="A7801" s="14">
        <v>45614</v>
      </c>
      <c r="B7801">
        <v>1716.5119999999999</v>
      </c>
    </row>
    <row r="7802" spans="1:2">
      <c r="A7802" s="14">
        <v>45615</v>
      </c>
      <c r="B7802">
        <v>1718.9069999999999</v>
      </c>
    </row>
    <row r="7803" spans="1:2">
      <c r="A7803" s="14">
        <v>45616</v>
      </c>
      <c r="B7803">
        <v>1718.884</v>
      </c>
    </row>
    <row r="7804" spans="1:2">
      <c r="A7804" s="14">
        <v>45617</v>
      </c>
      <c r="B7804">
        <v>1720.9770000000001</v>
      </c>
    </row>
    <row r="7805" spans="1:2">
      <c r="A7805" s="14">
        <v>45618</v>
      </c>
      <c r="B7805">
        <v>1720.731</v>
      </c>
    </row>
    <row r="7806" spans="1:2">
      <c r="A7806" s="14">
        <v>45621</v>
      </c>
      <c r="B7806">
        <v>1725.59</v>
      </c>
    </row>
    <row r="7807" spans="1:2">
      <c r="A7807" s="14">
        <v>45622</v>
      </c>
      <c r="B7807">
        <v>1724.0050000000001</v>
      </c>
    </row>
    <row r="7808" spans="1:2">
      <c r="A7808" s="14">
        <v>45623</v>
      </c>
      <c r="B7808">
        <v>1725.6990000000001</v>
      </c>
    </row>
    <row r="7809" spans="1:2">
      <c r="A7809" s="14">
        <v>45624</v>
      </c>
      <c r="B7809">
        <v>1726.008</v>
      </c>
    </row>
    <row r="7810" spans="1:2">
      <c r="A7810" s="14">
        <v>45625</v>
      </c>
      <c r="B7810">
        <v>1727.837</v>
      </c>
    </row>
    <row r="7811" spans="1:2">
      <c r="A7811" s="14">
        <v>45626</v>
      </c>
      <c r="B7811">
        <v>1728.146</v>
      </c>
    </row>
    <row r="7812" spans="1:2">
      <c r="A7812" s="14">
        <v>45628</v>
      </c>
      <c r="B7812">
        <v>1730.354</v>
      </c>
    </row>
    <row r="7813" spans="1:2">
      <c r="A7813" s="14">
        <v>45629</v>
      </c>
      <c r="B7813">
        <v>1731.126</v>
      </c>
    </row>
    <row r="7814" spans="1:2">
      <c r="A7814" s="14">
        <v>45630</v>
      </c>
      <c r="B7814">
        <v>1733.1890000000001</v>
      </c>
    </row>
    <row r="7815" spans="1:2">
      <c r="A7815" s="14">
        <v>45631</v>
      </c>
      <c r="B7815">
        <v>1734.0139999999999</v>
      </c>
    </row>
    <row r="7816" spans="1:2">
      <c r="A7816" s="14">
        <v>45632</v>
      </c>
      <c r="B7816">
        <v>1735.981</v>
      </c>
    </row>
    <row r="7817" spans="1:2">
      <c r="A7817" s="14">
        <v>45635</v>
      </c>
      <c r="B7817">
        <v>1736.143</v>
      </c>
    </row>
    <row r="7818" spans="1:2">
      <c r="A7818" s="14">
        <v>45636</v>
      </c>
      <c r="B7818">
        <v>1735.5039999999999</v>
      </c>
    </row>
    <row r="7819" spans="1:2">
      <c r="A7819" s="14">
        <v>45637</v>
      </c>
      <c r="B7819">
        <v>1736.1079999999999</v>
      </c>
    </row>
    <row r="7820" spans="1:2">
      <c r="A7820" s="14">
        <v>45638</v>
      </c>
      <c r="B7820">
        <v>1734.231</v>
      </c>
    </row>
    <row r="7821" spans="1:2">
      <c r="A7821" s="14">
        <v>45639</v>
      </c>
      <c r="B7821">
        <v>1730.5350000000001</v>
      </c>
    </row>
    <row r="7822" spans="1:2">
      <c r="A7822" s="14">
        <v>45642</v>
      </c>
      <c r="B7822">
        <v>1731.027</v>
      </c>
    </row>
    <row r="7823" spans="1:2">
      <c r="A7823" s="14">
        <v>45643</v>
      </c>
      <c r="B7823">
        <v>1728.3810000000001</v>
      </c>
    </row>
    <row r="7824" spans="1:2">
      <c r="A7824" s="14">
        <v>45644</v>
      </c>
      <c r="B7824">
        <v>1723.894</v>
      </c>
    </row>
    <row r="7825" spans="1:2">
      <c r="A7825" s="14">
        <v>45645</v>
      </c>
      <c r="B7825">
        <v>1714.5540000000001</v>
      </c>
    </row>
    <row r="7826" spans="1:2">
      <c r="A7826" s="14">
        <v>45646</v>
      </c>
      <c r="B7826">
        <v>1717.644</v>
      </c>
    </row>
    <row r="7827" spans="1:2">
      <c r="A7827" s="14">
        <v>45649</v>
      </c>
      <c r="B7827">
        <v>1716.7439999999999</v>
      </c>
    </row>
    <row r="7828" spans="1:2">
      <c r="A7828" s="14">
        <v>45650</v>
      </c>
      <c r="B7828">
        <v>1717.338</v>
      </c>
    </row>
    <row r="7829" spans="1:2">
      <c r="A7829" s="14">
        <v>45652</v>
      </c>
      <c r="B7829">
        <v>1718.146</v>
      </c>
    </row>
    <row r="7830" spans="1:2">
      <c r="A7830" s="14">
        <v>45653</v>
      </c>
      <c r="B7830">
        <v>1718.671</v>
      </c>
    </row>
    <row r="7831" spans="1:2">
      <c r="A7831" s="14">
        <v>45656</v>
      </c>
      <c r="B7831">
        <v>1719.1220000000001</v>
      </c>
    </row>
    <row r="7832" spans="1:2">
      <c r="A7832" s="14">
        <v>45657</v>
      </c>
      <c r="B7832">
        <v>1720.7380000000001</v>
      </c>
    </row>
    <row r="7833" spans="1:2">
      <c r="A7833" s="14">
        <v>45659</v>
      </c>
      <c r="B7833">
        <v>1723.5889999999999</v>
      </c>
    </row>
    <row r="7834" spans="1:2">
      <c r="A7834" s="14">
        <v>45660</v>
      </c>
      <c r="B7834">
        <v>1726.2059999999999</v>
      </c>
    </row>
    <row r="7835" spans="1:2">
      <c r="A7835" s="14">
        <v>45663</v>
      </c>
      <c r="B7835">
        <v>1729.7</v>
      </c>
    </row>
    <row r="7836" spans="1:2">
      <c r="A7836" s="14">
        <v>45664</v>
      </c>
      <c r="B7836">
        <v>1726.652</v>
      </c>
    </row>
    <row r="7837" spans="1:2">
      <c r="A7837" s="14">
        <v>45665</v>
      </c>
      <c r="B7837">
        <v>1725.1769999999999</v>
      </c>
    </row>
    <row r="7838" spans="1:2">
      <c r="A7838" s="14">
        <v>45666</v>
      </c>
      <c r="B7838">
        <v>1726.29</v>
      </c>
    </row>
    <row r="7839" spans="1:2">
      <c r="A7839" s="14">
        <v>45667</v>
      </c>
      <c r="B7839">
        <v>1720.7850000000001</v>
      </c>
    </row>
    <row r="7840" spans="1:2">
      <c r="A7840" s="14">
        <v>45670</v>
      </c>
      <c r="B7840">
        <v>1718.0820000000001</v>
      </c>
    </row>
    <row r="7841" spans="1:2">
      <c r="A7841" s="14">
        <v>45671</v>
      </c>
      <c r="B7841">
        <v>1720.385</v>
      </c>
    </row>
    <row r="7842" spans="1:2">
      <c r="A7842" s="14">
        <v>45672</v>
      </c>
      <c r="B7842">
        <v>1730.5450000000001</v>
      </c>
    </row>
    <row r="7843" spans="1:2">
      <c r="A7843" s="14">
        <v>45673</v>
      </c>
      <c r="B7843">
        <v>1732.3009999999999</v>
      </c>
    </row>
    <row r="7844" spans="1:2">
      <c r="A7844" s="14">
        <v>45674</v>
      </c>
      <c r="B7844">
        <v>1735.559</v>
      </c>
    </row>
    <row r="7845" spans="1:2">
      <c r="A7845" s="14">
        <v>45677</v>
      </c>
      <c r="B7845">
        <v>1736.5039999999999</v>
      </c>
    </row>
    <row r="7846" spans="1:2">
      <c r="A7846" s="14">
        <v>45678</v>
      </c>
      <c r="B7846">
        <v>1739.9090000000001</v>
      </c>
    </row>
    <row r="7847" spans="1:2">
      <c r="A7847" s="14">
        <v>45679</v>
      </c>
      <c r="B7847">
        <v>1740.4469999999999</v>
      </c>
    </row>
    <row r="7848" spans="1:2">
      <c r="A7848" s="14">
        <v>45680</v>
      </c>
      <c r="B7848">
        <v>1739.702</v>
      </c>
    </row>
    <row r="7849" spans="1:2">
      <c r="A7849" s="14">
        <v>45681</v>
      </c>
      <c r="B7849">
        <v>1741.4079999999999</v>
      </c>
    </row>
    <row r="7850" spans="1:2">
      <c r="A7850" s="14">
        <v>45684</v>
      </c>
      <c r="B7850">
        <v>1742.3</v>
      </c>
    </row>
    <row r="7851" spans="1:2">
      <c r="A7851" s="14">
        <v>45685</v>
      </c>
      <c r="B7851">
        <v>1743.0540000000001</v>
      </c>
    </row>
    <row r="7852" spans="1:2">
      <c r="A7852" s="14">
        <v>45686</v>
      </c>
      <c r="B7852">
        <v>1742.7809999999999</v>
      </c>
    </row>
    <row r="7853" spans="1:2">
      <c r="A7853" s="14">
        <v>45687</v>
      </c>
      <c r="B7853">
        <v>1744.4680000000001</v>
      </c>
    </row>
    <row r="7854" spans="1:2">
      <c r="A7854" s="14">
        <v>45688</v>
      </c>
      <c r="B7854">
        <v>1744.5</v>
      </c>
    </row>
    <row r="7855" spans="1:2">
      <c r="A7855" s="14">
        <v>45691</v>
      </c>
      <c r="B7855">
        <v>1741.538</v>
      </c>
    </row>
    <row r="7856" spans="1:2">
      <c r="A7856" s="14">
        <v>45692</v>
      </c>
      <c r="B7856">
        <v>1743.4369999999999</v>
      </c>
    </row>
    <row r="7857" spans="1:2">
      <c r="A7857" s="14">
        <v>45693</v>
      </c>
      <c r="B7857">
        <v>1747.472</v>
      </c>
    </row>
    <row r="7858" spans="1:2">
      <c r="A7858" s="14">
        <v>45694</v>
      </c>
      <c r="B7858">
        <v>1747.8209999999999</v>
      </c>
    </row>
    <row r="7859" spans="1:2">
      <c r="A7859" s="14">
        <v>45695</v>
      </c>
      <c r="B7859">
        <v>1744.729</v>
      </c>
    </row>
    <row r="7860" spans="1:2">
      <c r="A7860" s="14">
        <v>45698</v>
      </c>
      <c r="B7860">
        <v>1746.547</v>
      </c>
    </row>
    <row r="7861" spans="1:2">
      <c r="A7861" s="14">
        <v>45699</v>
      </c>
      <c r="B7861">
        <v>1745.0619999999999</v>
      </c>
    </row>
    <row r="7862" spans="1:2">
      <c r="A7862" s="14">
        <v>45700</v>
      </c>
      <c r="B7862">
        <v>1741.567</v>
      </c>
    </row>
    <row r="7863" spans="1:2">
      <c r="A7863" s="14">
        <v>45701</v>
      </c>
      <c r="B7863">
        <v>1745.4269999999999</v>
      </c>
    </row>
    <row r="7864" spans="1:2">
      <c r="A7864" s="14">
        <v>45702</v>
      </c>
      <c r="B7864">
        <v>1748.9469999999999</v>
      </c>
    </row>
    <row r="7865" spans="1:2">
      <c r="A7865" s="14">
        <v>45705</v>
      </c>
      <c r="B7865">
        <v>1749.895</v>
      </c>
    </row>
    <row r="7866" spans="1:2">
      <c r="A7866" s="14">
        <v>45706</v>
      </c>
      <c r="B7866">
        <v>1749.175</v>
      </c>
    </row>
    <row r="7867" spans="1:2">
      <c r="A7867" s="14">
        <v>45707</v>
      </c>
      <c r="B7867">
        <v>1748.135</v>
      </c>
    </row>
    <row r="7868" spans="1:2">
      <c r="A7868" s="14">
        <v>45708</v>
      </c>
      <c r="B7868">
        <v>1749.779</v>
      </c>
    </row>
    <row r="7869" spans="1:2">
      <c r="A7869" s="14">
        <v>45709</v>
      </c>
      <c r="B7869">
        <v>1748.511</v>
      </c>
    </row>
    <row r="7870" spans="1:2">
      <c r="A7870" s="14">
        <v>45712</v>
      </c>
      <c r="B7870">
        <v>1750.3320000000001</v>
      </c>
    </row>
    <row r="7871" spans="1:2">
      <c r="A7871" s="14">
        <v>45713</v>
      </c>
      <c r="B7871">
        <v>1752.1289999999999</v>
      </c>
    </row>
    <row r="7872" spans="1:2">
      <c r="A7872" s="14">
        <v>45714</v>
      </c>
      <c r="B7872">
        <v>1755.61</v>
      </c>
    </row>
    <row r="7873" spans="1:2">
      <c r="A7873" s="14">
        <v>45715</v>
      </c>
      <c r="B7873">
        <v>1755.595</v>
      </c>
    </row>
    <row r="7874" spans="1:2">
      <c r="A7874" s="14">
        <v>45716</v>
      </c>
      <c r="B7874">
        <v>1755.84</v>
      </c>
    </row>
    <row r="7875" spans="1:2">
      <c r="A7875" s="14">
        <v>45719</v>
      </c>
      <c r="B7875">
        <v>1755.175</v>
      </c>
    </row>
    <row r="7876" spans="1:2">
      <c r="A7876" s="14">
        <v>45720</v>
      </c>
      <c r="B7876">
        <v>1752.56</v>
      </c>
    </row>
    <row r="7877" spans="1:2">
      <c r="A7877" s="14">
        <v>45721</v>
      </c>
      <c r="B7877">
        <v>1754.348</v>
      </c>
    </row>
    <row r="7878" spans="1:2">
      <c r="A7878" s="14">
        <v>45722</v>
      </c>
      <c r="B7878">
        <v>1750.3009999999999</v>
      </c>
    </row>
    <row r="7879" spans="1:2">
      <c r="A7879" s="14">
        <v>45723</v>
      </c>
      <c r="B7879">
        <v>1750.509</v>
      </c>
    </row>
    <row r="7880" spans="1:2">
      <c r="A7880" s="14">
        <v>45726</v>
      </c>
      <c r="B7880">
        <v>1746.9359999999999</v>
      </c>
    </row>
    <row r="7881" spans="1:2">
      <c r="A7881" s="14">
        <v>45727</v>
      </c>
      <c r="B7881">
        <v>1742.854</v>
      </c>
    </row>
    <row r="7882" spans="1:2">
      <c r="A7882" s="14">
        <v>45728</v>
      </c>
      <c r="B7882">
        <v>1743.076</v>
      </c>
    </row>
    <row r="7883" spans="1:2">
      <c r="A7883" s="14">
        <v>45729</v>
      </c>
      <c r="B7883">
        <v>1734.8209999999999</v>
      </c>
    </row>
    <row r="7884" spans="1:2">
      <c r="A7884" s="14">
        <v>45730</v>
      </c>
      <c r="B7884">
        <v>1738.92</v>
      </c>
    </row>
    <row r="7885" spans="1:2">
      <c r="A7885" s="14">
        <v>45733</v>
      </c>
      <c r="B7885">
        <v>1742.1289999999999</v>
      </c>
    </row>
    <row r="7886" spans="1:2">
      <c r="A7886" s="14">
        <v>45734</v>
      </c>
      <c r="B7886">
        <v>1741.5229999999999</v>
      </c>
    </row>
    <row r="7887" spans="1:2">
      <c r="A7887" s="14">
        <v>45735</v>
      </c>
      <c r="B7887">
        <v>1745.9349999999999</v>
      </c>
    </row>
    <row r="7888" spans="1:2">
      <c r="A7888" s="14">
        <v>45736</v>
      </c>
      <c r="B7888">
        <v>1748.098</v>
      </c>
    </row>
    <row r="7889" spans="1:2">
      <c r="A7889" s="14">
        <v>45737</v>
      </c>
      <c r="B7889">
        <v>1746.704</v>
      </c>
    </row>
    <row r="7890" spans="1:2">
      <c r="A7890" s="14">
        <v>45740</v>
      </c>
      <c r="B7890">
        <v>1751.1410000000001</v>
      </c>
    </row>
    <row r="7891" spans="1:2">
      <c r="A7891" s="14">
        <v>45741</v>
      </c>
      <c r="B7891">
        <v>1751.172</v>
      </c>
    </row>
    <row r="7892" spans="1:2">
      <c r="A7892" s="14">
        <v>45742</v>
      </c>
      <c r="B7892">
        <v>1746.0219999999999</v>
      </c>
    </row>
    <row r="7893" spans="1:2">
      <c r="A7893" s="14">
        <v>45743</v>
      </c>
      <c r="B7893">
        <v>1743.0550000000001</v>
      </c>
    </row>
    <row r="7894" spans="1:2">
      <c r="A7894" s="14">
        <v>45744</v>
      </c>
      <c r="B7894">
        <v>1737.9970000000001</v>
      </c>
    </row>
    <row r="7895" spans="1:2">
      <c r="A7895" s="14">
        <v>45747</v>
      </c>
      <c r="B7895">
        <v>1736.9929999999999</v>
      </c>
    </row>
    <row r="7896" spans="1:2">
      <c r="A7896" s="14">
        <v>45748</v>
      </c>
      <c r="B7896">
        <v>1740.193</v>
      </c>
    </row>
    <row r="7897" spans="1:2">
      <c r="A7897" s="14">
        <v>45749</v>
      </c>
      <c r="B7897">
        <v>1743.104</v>
      </c>
    </row>
    <row r="7898" spans="1:2">
      <c r="A7898" s="14">
        <v>45750</v>
      </c>
      <c r="B7898">
        <v>1723.4110000000001</v>
      </c>
    </row>
    <row r="7899" spans="1:2">
      <c r="A7899" s="14">
        <v>45751</v>
      </c>
      <c r="B7899">
        <v>1702.75</v>
      </c>
    </row>
    <row r="7900" spans="1:2">
      <c r="A7900" s="14">
        <v>45754</v>
      </c>
      <c r="B7900">
        <v>1688.5519999999999</v>
      </c>
    </row>
    <row r="7901" spans="1:2">
      <c r="A7901" s="14">
        <v>45755</v>
      </c>
      <c r="B7901">
        <v>1690.316</v>
      </c>
    </row>
    <row r="7902" spans="1:2">
      <c r="A7902" s="14">
        <v>45756</v>
      </c>
      <c r="B7902">
        <v>1695.74</v>
      </c>
    </row>
    <row r="7903" spans="1:2">
      <c r="A7903" s="14">
        <v>45757</v>
      </c>
      <c r="B7903">
        <v>1692.55</v>
      </c>
    </row>
    <row r="7904" spans="1:2">
      <c r="A7904" s="14">
        <v>45758</v>
      </c>
      <c r="B7904">
        <v>1694.5440000000001</v>
      </c>
    </row>
    <row r="7905" spans="1:2">
      <c r="A7905" s="14">
        <v>45761</v>
      </c>
      <c r="B7905">
        <v>1706.94</v>
      </c>
    </row>
    <row r="7906" spans="1:2">
      <c r="A7906" s="14">
        <v>45762</v>
      </c>
      <c r="B7906">
        <v>1710.7529999999999</v>
      </c>
    </row>
    <row r="7907" spans="1:2">
      <c r="A7907" s="14">
        <v>45763</v>
      </c>
      <c r="B7907">
        <v>1711.2739999999999</v>
      </c>
    </row>
    <row r="7908" spans="1:2">
      <c r="A7908" s="14">
        <v>45764</v>
      </c>
      <c r="B7908">
        <v>1717.289</v>
      </c>
    </row>
    <row r="7909" spans="1:2">
      <c r="A7909" s="14">
        <v>45768</v>
      </c>
      <c r="B7909">
        <v>1710.761</v>
      </c>
    </row>
    <row r="7910" spans="1:2">
      <c r="A7910" s="14">
        <v>45769</v>
      </c>
      <c r="B7910">
        <v>1717.7850000000001</v>
      </c>
    </row>
    <row r="7911" spans="1:2">
      <c r="A7911" s="14">
        <v>45770</v>
      </c>
      <c r="B7911">
        <v>1729.433</v>
      </c>
    </row>
    <row r="7912" spans="1:2">
      <c r="A7912" s="14">
        <v>45771</v>
      </c>
      <c r="B7912">
        <v>1733.827</v>
      </c>
    </row>
    <row r="7913" spans="1:2">
      <c r="A7913" s="14">
        <v>45772</v>
      </c>
      <c r="B7913">
        <v>1738.643</v>
      </c>
    </row>
    <row r="7914" spans="1:2">
      <c r="A7914" s="14">
        <v>45775</v>
      </c>
      <c r="B7914">
        <v>1740.1179999999999</v>
      </c>
    </row>
    <row r="7915" spans="1:2">
      <c r="A7915" s="14">
        <v>45776</v>
      </c>
      <c r="B7915">
        <v>1741.8230000000001</v>
      </c>
    </row>
    <row r="7916" spans="1:2">
      <c r="A7916" s="14">
        <v>45777</v>
      </c>
      <c r="B7916">
        <v>1737.0340000000001</v>
      </c>
    </row>
    <row r="7917" spans="1:2">
      <c r="A7917" s="14">
        <v>45778</v>
      </c>
      <c r="B7917">
        <v>1740.37</v>
      </c>
    </row>
    <row r="7918" spans="1:2">
      <c r="A7918" s="14">
        <v>45779</v>
      </c>
      <c r="B7918">
        <v>1743.527</v>
      </c>
    </row>
    <row r="7919" spans="1:2">
      <c r="A7919" s="14">
        <v>45782</v>
      </c>
      <c r="B7919">
        <v>1744.242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618"/>
  <sheetViews>
    <sheetView zoomScale="188" workbookViewId="0">
      <selection activeCell="A3" sqref="A3"/>
    </sheetView>
  </sheetViews>
  <sheetFormatPr baseColWidth="10" defaultColWidth="8.83203125" defaultRowHeight="15"/>
  <cols>
    <col min="1" max="1" width="10.6640625" bestFit="1" customWidth="1"/>
  </cols>
  <sheetData>
    <row r="1" spans="1:2">
      <c r="A1" t="s">
        <v>393</v>
      </c>
      <c r="B1" t="s">
        <v>648</v>
      </c>
    </row>
    <row r="2" spans="1:2">
      <c r="A2" s="14">
        <v>34702</v>
      </c>
      <c r="B2">
        <v>111.599</v>
      </c>
    </row>
    <row r="3" spans="1:2">
      <c r="A3" s="14">
        <v>34703</v>
      </c>
      <c r="B3">
        <v>111.22</v>
      </c>
    </row>
    <row r="4" spans="1:2">
      <c r="A4" s="14">
        <v>34704</v>
      </c>
      <c r="B4">
        <v>112.08799999999999</v>
      </c>
    </row>
    <row r="5" spans="1:2">
      <c r="A5" s="14">
        <v>34705</v>
      </c>
      <c r="B5">
        <v>111.908</v>
      </c>
    </row>
    <row r="6" spans="1:2">
      <c r="A6" s="14">
        <v>34708</v>
      </c>
      <c r="B6">
        <v>111.494</v>
      </c>
    </row>
    <row r="7" spans="1:2">
      <c r="A7" s="14">
        <v>34709</v>
      </c>
      <c r="B7">
        <v>111.511</v>
      </c>
    </row>
    <row r="8" spans="1:2">
      <c r="A8" s="14">
        <v>34710</v>
      </c>
      <c r="B8">
        <v>111.77200000000001</v>
      </c>
    </row>
    <row r="9" spans="1:2">
      <c r="A9" s="14">
        <v>34711</v>
      </c>
      <c r="B9">
        <v>112.117</v>
      </c>
    </row>
    <row r="10" spans="1:2">
      <c r="A10" s="14">
        <v>34712</v>
      </c>
      <c r="B10">
        <v>111.22499999999999</v>
      </c>
    </row>
    <row r="11" spans="1:2">
      <c r="A11" s="14">
        <v>34716</v>
      </c>
      <c r="B11">
        <v>113.396</v>
      </c>
    </row>
    <row r="12" spans="1:2">
      <c r="A12" s="14">
        <v>34717</v>
      </c>
      <c r="B12">
        <v>113.941</v>
      </c>
    </row>
    <row r="13" spans="1:2">
      <c r="A13" s="14">
        <v>34718</v>
      </c>
      <c r="B13">
        <v>113.889</v>
      </c>
    </row>
    <row r="14" spans="1:2">
      <c r="A14" s="14">
        <v>34719</v>
      </c>
      <c r="B14">
        <v>114.19</v>
      </c>
    </row>
    <row r="15" spans="1:2">
      <c r="A15" s="14">
        <v>34722</v>
      </c>
      <c r="B15">
        <v>113.28</v>
      </c>
    </row>
    <row r="16" spans="1:2">
      <c r="A16" s="14">
        <v>34723</v>
      </c>
      <c r="B16">
        <v>113.67100000000001</v>
      </c>
    </row>
    <row r="17" spans="1:2">
      <c r="A17" s="14">
        <v>34724</v>
      </c>
      <c r="B17">
        <v>113.036</v>
      </c>
    </row>
    <row r="18" spans="1:2">
      <c r="A18" s="14">
        <v>34725</v>
      </c>
      <c r="B18">
        <v>113.133</v>
      </c>
    </row>
    <row r="19" spans="1:2">
      <c r="A19" s="14">
        <v>34726</v>
      </c>
      <c r="B19">
        <v>112.265</v>
      </c>
    </row>
    <row r="20" spans="1:2">
      <c r="A20" s="14">
        <v>34729</v>
      </c>
      <c r="B20">
        <v>112.068</v>
      </c>
    </row>
    <row r="21" spans="1:2">
      <c r="A21" s="14">
        <v>34730</v>
      </c>
      <c r="B21">
        <v>112.10899999999999</v>
      </c>
    </row>
    <row r="22" spans="1:2">
      <c r="A22" s="14">
        <v>34731</v>
      </c>
      <c r="B22">
        <v>111.85899999999999</v>
      </c>
    </row>
    <row r="23" spans="1:2">
      <c r="A23" s="14">
        <v>34732</v>
      </c>
      <c r="B23">
        <v>112.566</v>
      </c>
    </row>
    <row r="24" spans="1:2">
      <c r="A24" s="14">
        <v>34733</v>
      </c>
      <c r="B24">
        <v>112.581</v>
      </c>
    </row>
    <row r="25" spans="1:2">
      <c r="A25" s="14">
        <v>34736</v>
      </c>
      <c r="B25">
        <v>112.32599999999999</v>
      </c>
    </row>
    <row r="26" spans="1:2">
      <c r="A26" s="14">
        <v>34737</v>
      </c>
      <c r="B26">
        <v>111.166</v>
      </c>
    </row>
    <row r="27" spans="1:2">
      <c r="A27" s="14">
        <v>34738</v>
      </c>
      <c r="B27">
        <v>110.53700000000001</v>
      </c>
    </row>
    <row r="28" spans="1:2">
      <c r="A28" s="14">
        <v>34739</v>
      </c>
      <c r="B28">
        <v>111.34699999999999</v>
      </c>
    </row>
    <row r="29" spans="1:2">
      <c r="A29" s="14">
        <v>34740</v>
      </c>
      <c r="B29">
        <v>111.99</v>
      </c>
    </row>
    <row r="30" spans="1:2">
      <c r="A30" s="14">
        <v>34743</v>
      </c>
      <c r="B30">
        <v>111.32299999999999</v>
      </c>
    </row>
    <row r="31" spans="1:2">
      <c r="A31" s="14">
        <v>34744</v>
      </c>
      <c r="B31">
        <v>111.77500000000001</v>
      </c>
    </row>
    <row r="32" spans="1:2">
      <c r="A32" s="14">
        <v>34745</v>
      </c>
      <c r="B32">
        <v>111.627</v>
      </c>
    </row>
    <row r="33" spans="1:2">
      <c r="A33" s="14">
        <v>34746</v>
      </c>
      <c r="B33">
        <v>111.988</v>
      </c>
    </row>
    <row r="34" spans="1:2">
      <c r="A34" s="14">
        <v>34747</v>
      </c>
      <c r="B34">
        <v>112.491</v>
      </c>
    </row>
    <row r="35" spans="1:2">
      <c r="A35" s="14">
        <v>34751</v>
      </c>
      <c r="B35">
        <v>112.642</v>
      </c>
    </row>
    <row r="36" spans="1:2">
      <c r="A36" s="14">
        <v>34752</v>
      </c>
      <c r="B36">
        <v>112.705</v>
      </c>
    </row>
    <row r="37" spans="1:2">
      <c r="A37" s="14">
        <v>34753</v>
      </c>
      <c r="B37">
        <v>112.483</v>
      </c>
    </row>
    <row r="38" spans="1:2">
      <c r="A38" s="14">
        <v>34754</v>
      </c>
      <c r="B38">
        <v>112.71899999999999</v>
      </c>
    </row>
    <row r="39" spans="1:2">
      <c r="A39" s="14">
        <v>34757</v>
      </c>
      <c r="B39">
        <v>112.384</v>
      </c>
    </row>
    <row r="40" spans="1:2">
      <c r="A40" s="14">
        <v>34758</v>
      </c>
      <c r="B40">
        <v>111.96299999999999</v>
      </c>
    </row>
    <row r="41" spans="1:2">
      <c r="A41" s="14">
        <v>34759</v>
      </c>
      <c r="B41">
        <v>111.75700000000001</v>
      </c>
    </row>
    <row r="42" spans="1:2">
      <c r="A42" s="14">
        <v>34760</v>
      </c>
      <c r="B42">
        <v>111.73099999999999</v>
      </c>
    </row>
    <row r="43" spans="1:2">
      <c r="A43" s="14">
        <v>34761</v>
      </c>
      <c r="B43">
        <v>112.367</v>
      </c>
    </row>
    <row r="44" spans="1:2">
      <c r="A44" s="14">
        <v>34764</v>
      </c>
      <c r="B44">
        <v>112.625</v>
      </c>
    </row>
    <row r="45" spans="1:2">
      <c r="A45" s="14">
        <v>34765</v>
      </c>
      <c r="B45">
        <v>113.20699999999999</v>
      </c>
    </row>
    <row r="46" spans="1:2">
      <c r="A46" s="14">
        <v>34766</v>
      </c>
      <c r="B46">
        <v>112.55200000000001</v>
      </c>
    </row>
    <row r="47" spans="1:2">
      <c r="A47" s="14">
        <v>34767</v>
      </c>
      <c r="B47">
        <v>112.44499999999999</v>
      </c>
    </row>
    <row r="48" spans="1:2">
      <c r="A48" s="14">
        <v>34768</v>
      </c>
      <c r="B48">
        <v>112.264</v>
      </c>
    </row>
    <row r="49" spans="1:2">
      <c r="A49" s="14">
        <v>34771</v>
      </c>
      <c r="B49">
        <v>113.026</v>
      </c>
    </row>
    <row r="50" spans="1:2">
      <c r="A50" s="14">
        <v>34772</v>
      </c>
      <c r="B50">
        <v>112.572</v>
      </c>
    </row>
    <row r="51" spans="1:2">
      <c r="A51" s="14">
        <v>34773</v>
      </c>
      <c r="B51">
        <v>112.982</v>
      </c>
    </row>
    <row r="52" spans="1:2">
      <c r="A52" s="14">
        <v>34774</v>
      </c>
      <c r="B52">
        <v>112.895</v>
      </c>
    </row>
    <row r="53" spans="1:2">
      <c r="A53" s="14">
        <v>34775</v>
      </c>
      <c r="B53">
        <v>112.998</v>
      </c>
    </row>
    <row r="54" spans="1:2">
      <c r="A54" s="14">
        <v>34778</v>
      </c>
      <c r="B54">
        <v>113.229</v>
      </c>
    </row>
    <row r="55" spans="1:2">
      <c r="A55" s="14">
        <v>34779</v>
      </c>
      <c r="B55">
        <v>112.9</v>
      </c>
    </row>
    <row r="56" spans="1:2">
      <c r="A56" s="14">
        <v>34780</v>
      </c>
      <c r="B56">
        <v>114.54600000000001</v>
      </c>
    </row>
    <row r="57" spans="1:2">
      <c r="A57" s="14">
        <v>34781</v>
      </c>
      <c r="B57">
        <v>114.253</v>
      </c>
    </row>
    <row r="58" spans="1:2">
      <c r="A58" s="14">
        <v>34782</v>
      </c>
      <c r="B58">
        <v>113.623</v>
      </c>
    </row>
    <row r="59" spans="1:2">
      <c r="A59" s="14">
        <v>34785</v>
      </c>
      <c r="B59">
        <v>114.053</v>
      </c>
    </row>
    <row r="60" spans="1:2">
      <c r="A60" s="14">
        <v>34786</v>
      </c>
      <c r="B60">
        <v>113.95</v>
      </c>
    </row>
    <row r="61" spans="1:2">
      <c r="A61" s="14">
        <v>34787</v>
      </c>
      <c r="B61">
        <v>113.724</v>
      </c>
    </row>
    <row r="62" spans="1:2">
      <c r="A62" s="14">
        <v>34788</v>
      </c>
      <c r="B62">
        <v>114.464</v>
      </c>
    </row>
    <row r="63" spans="1:2">
      <c r="A63" s="14">
        <v>34789</v>
      </c>
      <c r="B63">
        <v>114.736</v>
      </c>
    </row>
    <row r="64" spans="1:2">
      <c r="A64" s="14">
        <v>34792</v>
      </c>
      <c r="B64">
        <v>115.16200000000001</v>
      </c>
    </row>
    <row r="65" spans="1:2">
      <c r="A65" s="14">
        <v>34793</v>
      </c>
      <c r="B65">
        <v>115.70699999999999</v>
      </c>
    </row>
    <row r="66" spans="1:2">
      <c r="A66" s="14">
        <v>34794</v>
      </c>
      <c r="B66">
        <v>116.431</v>
      </c>
    </row>
    <row r="67" spans="1:2">
      <c r="A67" s="14">
        <v>34795</v>
      </c>
      <c r="B67">
        <v>116.65900000000001</v>
      </c>
    </row>
    <row r="68" spans="1:2">
      <c r="A68" s="14">
        <v>34796</v>
      </c>
      <c r="B68">
        <v>116.68</v>
      </c>
    </row>
    <row r="69" spans="1:2">
      <c r="A69" s="14">
        <v>34799</v>
      </c>
      <c r="B69">
        <v>116.337</v>
      </c>
    </row>
    <row r="70" spans="1:2">
      <c r="A70" s="14">
        <v>34800</v>
      </c>
      <c r="B70">
        <v>116.901</v>
      </c>
    </row>
    <row r="71" spans="1:2">
      <c r="A71" s="14">
        <v>34801</v>
      </c>
      <c r="B71">
        <v>116.39100000000001</v>
      </c>
    </row>
    <row r="72" spans="1:2">
      <c r="A72" s="14">
        <v>34802</v>
      </c>
      <c r="B72">
        <v>115.286</v>
      </c>
    </row>
    <row r="73" spans="1:2">
      <c r="A73" s="14">
        <v>34806</v>
      </c>
      <c r="B73">
        <v>116.634</v>
      </c>
    </row>
    <row r="74" spans="1:2">
      <c r="A74" s="14">
        <v>34807</v>
      </c>
      <c r="B74">
        <v>117.166</v>
      </c>
    </row>
    <row r="75" spans="1:2">
      <c r="A75" s="14">
        <v>34808</v>
      </c>
      <c r="B75">
        <v>116.84699999999999</v>
      </c>
    </row>
    <row r="76" spans="1:2">
      <c r="A76" s="14">
        <v>34809</v>
      </c>
      <c r="B76">
        <v>116.964</v>
      </c>
    </row>
    <row r="77" spans="1:2">
      <c r="A77" s="14">
        <v>34810</v>
      </c>
      <c r="B77">
        <v>117.41200000000001</v>
      </c>
    </row>
    <row r="78" spans="1:2">
      <c r="A78" s="14">
        <v>34813</v>
      </c>
      <c r="B78">
        <v>117.255</v>
      </c>
    </row>
    <row r="79" spans="1:2">
      <c r="A79" s="14">
        <v>34814</v>
      </c>
      <c r="B79">
        <v>117.04</v>
      </c>
    </row>
    <row r="80" spans="1:2">
      <c r="A80" s="14">
        <v>34815</v>
      </c>
      <c r="B80">
        <v>116.208</v>
      </c>
    </row>
    <row r="81" spans="1:2">
      <c r="A81" s="14">
        <v>34816</v>
      </c>
      <c r="B81">
        <v>117.128</v>
      </c>
    </row>
    <row r="82" spans="1:2">
      <c r="A82" s="14">
        <v>34817</v>
      </c>
      <c r="B82">
        <v>117.02800000000001</v>
      </c>
    </row>
    <row r="83" spans="1:2">
      <c r="A83" s="14">
        <v>34820</v>
      </c>
      <c r="B83">
        <v>117.708</v>
      </c>
    </row>
    <row r="84" spans="1:2">
      <c r="A84" s="14">
        <v>34821</v>
      </c>
      <c r="B84">
        <v>117.002</v>
      </c>
    </row>
    <row r="85" spans="1:2">
      <c r="A85" s="14">
        <v>34822</v>
      </c>
      <c r="B85">
        <v>116.741</v>
      </c>
    </row>
    <row r="86" spans="1:2">
      <c r="A86" s="14">
        <v>34823</v>
      </c>
      <c r="B86">
        <v>116.922</v>
      </c>
    </row>
    <row r="87" spans="1:2">
      <c r="A87" s="14">
        <v>34824</v>
      </c>
      <c r="B87">
        <v>116.384</v>
      </c>
    </row>
    <row r="88" spans="1:2">
      <c r="A88" s="14">
        <v>34827</v>
      </c>
      <c r="B88">
        <v>116.039</v>
      </c>
    </row>
    <row r="89" spans="1:2">
      <c r="A89" s="14">
        <v>34828</v>
      </c>
      <c r="B89">
        <v>114.76900000000001</v>
      </c>
    </row>
    <row r="90" spans="1:2">
      <c r="A90" s="14">
        <v>34829</v>
      </c>
      <c r="B90">
        <v>115.04600000000001</v>
      </c>
    </row>
    <row r="91" spans="1:2">
      <c r="A91" s="14">
        <v>34830</v>
      </c>
      <c r="B91">
        <v>114.51</v>
      </c>
    </row>
    <row r="92" spans="1:2">
      <c r="A92" s="14">
        <v>34831</v>
      </c>
      <c r="B92">
        <v>114.86499999999999</v>
      </c>
    </row>
    <row r="93" spans="1:2">
      <c r="A93" s="14">
        <v>34834</v>
      </c>
      <c r="B93">
        <v>115.64100000000001</v>
      </c>
    </row>
    <row r="94" spans="1:2">
      <c r="A94" s="14">
        <v>34835</v>
      </c>
      <c r="B94">
        <v>116.271</v>
      </c>
    </row>
    <row r="95" spans="1:2">
      <c r="A95" s="14">
        <v>34836</v>
      </c>
      <c r="B95">
        <v>116.054</v>
      </c>
    </row>
    <row r="96" spans="1:2">
      <c r="A96" s="14">
        <v>34837</v>
      </c>
      <c r="B96">
        <v>116.883</v>
      </c>
    </row>
    <row r="97" spans="1:2">
      <c r="A97" s="14">
        <v>34838</v>
      </c>
      <c r="B97">
        <v>116.922</v>
      </c>
    </row>
    <row r="98" spans="1:2">
      <c r="A98" s="14">
        <v>34841</v>
      </c>
      <c r="B98">
        <v>117.515</v>
      </c>
    </row>
    <row r="99" spans="1:2">
      <c r="A99" s="14">
        <v>34842</v>
      </c>
      <c r="B99">
        <v>118.262</v>
      </c>
    </row>
    <row r="100" spans="1:2">
      <c r="A100" s="14">
        <v>34843</v>
      </c>
      <c r="B100">
        <v>117.979</v>
      </c>
    </row>
    <row r="101" spans="1:2">
      <c r="A101" s="14">
        <v>34844</v>
      </c>
      <c r="B101">
        <v>117.67700000000001</v>
      </c>
    </row>
    <row r="102" spans="1:2">
      <c r="A102" s="14">
        <v>34845</v>
      </c>
      <c r="B102">
        <v>117.15300000000001</v>
      </c>
    </row>
    <row r="103" spans="1:2">
      <c r="A103" s="14">
        <v>34849</v>
      </c>
      <c r="B103">
        <v>115.958</v>
      </c>
    </row>
    <row r="104" spans="1:2">
      <c r="A104" s="14">
        <v>34850</v>
      </c>
      <c r="B104">
        <v>116.22799999999999</v>
      </c>
    </row>
    <row r="105" spans="1:2">
      <c r="A105" s="14">
        <v>34851</v>
      </c>
      <c r="B105">
        <v>117.21899999999999</v>
      </c>
    </row>
    <row r="106" spans="1:2">
      <c r="A106" s="14">
        <v>34852</v>
      </c>
      <c r="B106">
        <v>117.173</v>
      </c>
    </row>
    <row r="107" spans="1:2">
      <c r="A107" s="14">
        <v>34855</v>
      </c>
      <c r="B107">
        <v>117.491</v>
      </c>
    </row>
    <row r="108" spans="1:2">
      <c r="A108" s="14">
        <v>34856</v>
      </c>
      <c r="B108">
        <v>117.002</v>
      </c>
    </row>
    <row r="109" spans="1:2">
      <c r="A109" s="14">
        <v>34857</v>
      </c>
      <c r="B109">
        <v>117.069</v>
      </c>
    </row>
    <row r="110" spans="1:2">
      <c r="A110" s="14">
        <v>34858</v>
      </c>
      <c r="B110">
        <v>117.006</v>
      </c>
    </row>
    <row r="111" spans="1:2">
      <c r="A111" s="14">
        <v>34859</v>
      </c>
      <c r="B111">
        <v>117.04900000000001</v>
      </c>
    </row>
    <row r="112" spans="1:2">
      <c r="A112" s="14">
        <v>34862</v>
      </c>
      <c r="B112">
        <v>116.745</v>
      </c>
    </row>
    <row r="113" spans="1:2">
      <c r="A113" s="14">
        <v>34863</v>
      </c>
      <c r="B113">
        <v>116.691</v>
      </c>
    </row>
    <row r="114" spans="1:2">
      <c r="A114" s="14">
        <v>34864</v>
      </c>
      <c r="B114">
        <v>117.383</v>
      </c>
    </row>
    <row r="115" spans="1:2">
      <c r="A115" s="14">
        <v>34865</v>
      </c>
      <c r="B115">
        <v>117.741</v>
      </c>
    </row>
    <row r="116" spans="1:2">
      <c r="A116" s="14">
        <v>34866</v>
      </c>
      <c r="B116">
        <v>117.07599999999999</v>
      </c>
    </row>
    <row r="117" spans="1:2">
      <c r="A117" s="14">
        <v>34869</v>
      </c>
      <c r="B117">
        <v>117.22199999999999</v>
      </c>
    </row>
    <row r="118" spans="1:2">
      <c r="A118" s="14">
        <v>34870</v>
      </c>
      <c r="B118">
        <v>117.30500000000001</v>
      </c>
    </row>
    <row r="119" spans="1:2">
      <c r="A119" s="14">
        <v>34871</v>
      </c>
      <c r="B119">
        <v>116.809</v>
      </c>
    </row>
    <row r="120" spans="1:2">
      <c r="A120" s="14">
        <v>34872</v>
      </c>
      <c r="B120">
        <v>117.059</v>
      </c>
    </row>
    <row r="121" spans="1:2">
      <c r="A121" s="14">
        <v>34873</v>
      </c>
      <c r="B121">
        <v>116.93600000000001</v>
      </c>
    </row>
    <row r="122" spans="1:2">
      <c r="A122" s="14">
        <v>34876</v>
      </c>
      <c r="B122">
        <v>116.048</v>
      </c>
    </row>
    <row r="123" spans="1:2">
      <c r="A123" s="14">
        <v>34877</v>
      </c>
      <c r="B123">
        <v>115.88200000000001</v>
      </c>
    </row>
    <row r="124" spans="1:2">
      <c r="A124" s="14">
        <v>34878</v>
      </c>
      <c r="B124">
        <v>116.408</v>
      </c>
    </row>
    <row r="125" spans="1:2">
      <c r="A125" s="14">
        <v>34879</v>
      </c>
      <c r="B125">
        <v>115.91</v>
      </c>
    </row>
    <row r="126" spans="1:2">
      <c r="A126" s="14">
        <v>34880</v>
      </c>
      <c r="B126">
        <v>115.07899999999999</v>
      </c>
    </row>
    <row r="127" spans="1:2">
      <c r="A127" s="14">
        <v>34883</v>
      </c>
      <c r="B127">
        <v>115.143</v>
      </c>
    </row>
    <row r="128" spans="1:2">
      <c r="A128" s="14">
        <v>34885</v>
      </c>
      <c r="B128">
        <v>114.66800000000001</v>
      </c>
    </row>
    <row r="129" spans="1:2">
      <c r="A129" s="14">
        <v>34886</v>
      </c>
      <c r="B129">
        <v>115.259</v>
      </c>
    </row>
    <row r="130" spans="1:2">
      <c r="A130" s="14">
        <v>34887</v>
      </c>
      <c r="B130">
        <v>114.9</v>
      </c>
    </row>
    <row r="131" spans="1:2">
      <c r="A131" s="14">
        <v>34890</v>
      </c>
      <c r="B131">
        <v>115.696</v>
      </c>
    </row>
    <row r="132" spans="1:2">
      <c r="A132" s="14">
        <v>34891</v>
      </c>
      <c r="B132">
        <v>115.878</v>
      </c>
    </row>
    <row r="133" spans="1:2">
      <c r="A133" s="14">
        <v>34892</v>
      </c>
      <c r="B133">
        <v>116.628</v>
      </c>
    </row>
    <row r="134" spans="1:2">
      <c r="A134" s="14">
        <v>34893</v>
      </c>
      <c r="B134">
        <v>115.839</v>
      </c>
    </row>
    <row r="135" spans="1:2">
      <c r="A135" s="14">
        <v>34894</v>
      </c>
      <c r="B135">
        <v>116.66200000000001</v>
      </c>
    </row>
    <row r="136" spans="1:2">
      <c r="A136" s="14">
        <v>34897</v>
      </c>
      <c r="B136">
        <v>117.437</v>
      </c>
    </row>
    <row r="137" spans="1:2">
      <c r="A137" s="14">
        <v>34898</v>
      </c>
      <c r="B137">
        <v>117.50700000000001</v>
      </c>
    </row>
    <row r="138" spans="1:2">
      <c r="A138" s="14">
        <v>34899</v>
      </c>
      <c r="B138">
        <v>116.179</v>
      </c>
    </row>
    <row r="139" spans="1:2">
      <c r="A139" s="14">
        <v>34900</v>
      </c>
      <c r="B139">
        <v>115.687</v>
      </c>
    </row>
    <row r="140" spans="1:2">
      <c r="A140" s="14">
        <v>34901</v>
      </c>
      <c r="B140">
        <v>116.378</v>
      </c>
    </row>
    <row r="141" spans="1:2">
      <c r="A141" s="14">
        <v>34904</v>
      </c>
      <c r="B141">
        <v>116.374</v>
      </c>
    </row>
    <row r="142" spans="1:2">
      <c r="A142" s="14">
        <v>34905</v>
      </c>
      <c r="B142">
        <v>116.538</v>
      </c>
    </row>
    <row r="143" spans="1:2">
      <c r="A143" s="14">
        <v>34906</v>
      </c>
      <c r="B143">
        <v>117.779</v>
      </c>
    </row>
    <row r="144" spans="1:2">
      <c r="A144" s="14">
        <v>34907</v>
      </c>
      <c r="B144">
        <v>117.408</v>
      </c>
    </row>
    <row r="145" spans="1:2">
      <c r="A145" s="14">
        <v>34908</v>
      </c>
      <c r="B145">
        <v>117.35</v>
      </c>
    </row>
    <row r="146" spans="1:2">
      <c r="A146" s="14">
        <v>34911</v>
      </c>
      <c r="B146">
        <v>117.31399999999999</v>
      </c>
    </row>
    <row r="147" spans="1:2">
      <c r="A147" s="14">
        <v>34912</v>
      </c>
      <c r="B147">
        <v>116.84099999999999</v>
      </c>
    </row>
    <row r="148" spans="1:2">
      <c r="A148" s="14">
        <v>34913</v>
      </c>
      <c r="B148">
        <v>116.92100000000001</v>
      </c>
    </row>
    <row r="149" spans="1:2">
      <c r="A149" s="14">
        <v>34914</v>
      </c>
      <c r="B149">
        <v>117.05200000000001</v>
      </c>
    </row>
    <row r="150" spans="1:2">
      <c r="A150" s="14">
        <v>34915</v>
      </c>
      <c r="B150">
        <v>116.78400000000001</v>
      </c>
    </row>
    <row r="151" spans="1:2">
      <c r="A151" s="14">
        <v>34918</v>
      </c>
      <c r="B151">
        <v>116.60899999999999</v>
      </c>
    </row>
    <row r="152" spans="1:2">
      <c r="A152" s="14">
        <v>34919</v>
      </c>
      <c r="B152">
        <v>116.866</v>
      </c>
    </row>
    <row r="153" spans="1:2">
      <c r="A153" s="14">
        <v>34920</v>
      </c>
      <c r="B153">
        <v>117.01600000000001</v>
      </c>
    </row>
    <row r="154" spans="1:2">
      <c r="A154" s="14">
        <v>34921</v>
      </c>
      <c r="B154">
        <v>117.03700000000001</v>
      </c>
    </row>
    <row r="155" spans="1:2">
      <c r="A155" s="14">
        <v>34922</v>
      </c>
      <c r="B155">
        <v>117.03100000000001</v>
      </c>
    </row>
    <row r="156" spans="1:2">
      <c r="A156" s="14">
        <v>34925</v>
      </c>
      <c r="B156">
        <v>117.092</v>
      </c>
    </row>
    <row r="157" spans="1:2">
      <c r="A157" s="14">
        <v>34926</v>
      </c>
      <c r="B157">
        <v>117.151</v>
      </c>
    </row>
    <row r="158" spans="1:2">
      <c r="A158" s="14">
        <v>34927</v>
      </c>
      <c r="B158">
        <v>117.17100000000001</v>
      </c>
    </row>
    <row r="159" spans="1:2">
      <c r="A159" s="14">
        <v>34928</v>
      </c>
      <c r="B159">
        <v>117.863</v>
      </c>
    </row>
    <row r="160" spans="1:2">
      <c r="A160" s="14">
        <v>34929</v>
      </c>
      <c r="B160">
        <v>118.432</v>
      </c>
    </row>
    <row r="161" spans="1:2">
      <c r="A161" s="14">
        <v>34932</v>
      </c>
      <c r="B161">
        <v>119.65900000000001</v>
      </c>
    </row>
    <row r="162" spans="1:2">
      <c r="A162" s="14">
        <v>34933</v>
      </c>
      <c r="B162">
        <v>119.464</v>
      </c>
    </row>
    <row r="163" spans="1:2">
      <c r="A163" s="14">
        <v>34934</v>
      </c>
      <c r="B163">
        <v>119.628</v>
      </c>
    </row>
    <row r="164" spans="1:2">
      <c r="A164" s="14">
        <v>34935</v>
      </c>
      <c r="B164">
        <v>119.40600000000001</v>
      </c>
    </row>
    <row r="165" spans="1:2">
      <c r="A165" s="14">
        <v>34936</v>
      </c>
      <c r="B165">
        <v>119.265</v>
      </c>
    </row>
    <row r="166" spans="1:2">
      <c r="A166" s="14">
        <v>34939</v>
      </c>
      <c r="B166">
        <v>119.31399999999999</v>
      </c>
    </row>
    <row r="167" spans="1:2">
      <c r="A167" s="14">
        <v>34940</v>
      </c>
      <c r="B167">
        <v>118.914</v>
      </c>
    </row>
    <row r="168" spans="1:2">
      <c r="A168" s="14">
        <v>34941</v>
      </c>
      <c r="B168">
        <v>118.217</v>
      </c>
    </row>
    <row r="169" spans="1:2">
      <c r="A169" s="14">
        <v>34942</v>
      </c>
      <c r="B169">
        <v>119.31699999999999</v>
      </c>
    </row>
    <row r="170" spans="1:2">
      <c r="A170" s="14">
        <v>34943</v>
      </c>
      <c r="B170">
        <v>119.765</v>
      </c>
    </row>
    <row r="171" spans="1:2">
      <c r="A171" s="14">
        <v>34947</v>
      </c>
      <c r="B171">
        <v>120.152</v>
      </c>
    </row>
    <row r="172" spans="1:2">
      <c r="A172" s="14">
        <v>34948</v>
      </c>
      <c r="B172">
        <v>119.755</v>
      </c>
    </row>
    <row r="173" spans="1:2">
      <c r="A173" s="14">
        <v>34949</v>
      </c>
      <c r="B173">
        <v>119.849</v>
      </c>
    </row>
    <row r="174" spans="1:2">
      <c r="A174" s="14">
        <v>34950</v>
      </c>
      <c r="B174">
        <v>119.96</v>
      </c>
    </row>
    <row r="175" spans="1:2">
      <c r="A175" s="14">
        <v>34953</v>
      </c>
      <c r="B175">
        <v>120.11</v>
      </c>
    </row>
    <row r="176" spans="1:2">
      <c r="A176" s="14">
        <v>34954</v>
      </c>
      <c r="B176">
        <v>120.593</v>
      </c>
    </row>
    <row r="177" spans="1:2">
      <c r="A177" s="14">
        <v>34955</v>
      </c>
      <c r="B177">
        <v>120.1</v>
      </c>
    </row>
    <row r="178" spans="1:2">
      <c r="A178" s="14">
        <v>34956</v>
      </c>
      <c r="B178">
        <v>120.55200000000001</v>
      </c>
    </row>
    <row r="179" spans="1:2">
      <c r="A179" s="14">
        <v>34957</v>
      </c>
      <c r="B179">
        <v>121.01900000000001</v>
      </c>
    </row>
    <row r="180" spans="1:2">
      <c r="A180" s="14">
        <v>34960</v>
      </c>
      <c r="B180">
        <v>122.104</v>
      </c>
    </row>
    <row r="181" spans="1:2">
      <c r="A181" s="14">
        <v>34961</v>
      </c>
      <c r="B181">
        <v>121.718</v>
      </c>
    </row>
    <row r="182" spans="1:2">
      <c r="A182" s="14">
        <v>34962</v>
      </c>
      <c r="B182">
        <v>120.98699999999999</v>
      </c>
    </row>
    <row r="183" spans="1:2">
      <c r="A183" s="14">
        <v>34963</v>
      </c>
      <c r="B183">
        <v>121.364</v>
      </c>
    </row>
    <row r="184" spans="1:2">
      <c r="A184" s="14">
        <v>34964</v>
      </c>
      <c r="B184">
        <v>120.077</v>
      </c>
    </row>
    <row r="185" spans="1:2">
      <c r="A185" s="14">
        <v>34967</v>
      </c>
      <c r="B185">
        <v>120.054</v>
      </c>
    </row>
    <row r="186" spans="1:2">
      <c r="A186" s="14">
        <v>34968</v>
      </c>
      <c r="B186">
        <v>120.08</v>
      </c>
    </row>
    <row r="187" spans="1:2">
      <c r="A187" s="14">
        <v>34969</v>
      </c>
      <c r="B187">
        <v>119.959</v>
      </c>
    </row>
    <row r="188" spans="1:2">
      <c r="A188" s="14">
        <v>34970</v>
      </c>
      <c r="B188">
        <v>120.58199999999999</v>
      </c>
    </row>
    <row r="189" spans="1:2">
      <c r="A189" s="14">
        <v>34971</v>
      </c>
      <c r="B189">
        <v>120.453</v>
      </c>
    </row>
    <row r="190" spans="1:2">
      <c r="A190" s="14">
        <v>34974</v>
      </c>
      <c r="B190">
        <v>120.485</v>
      </c>
    </row>
    <row r="191" spans="1:2">
      <c r="A191" s="14">
        <v>34975</v>
      </c>
      <c r="B191">
        <v>119.91800000000001</v>
      </c>
    </row>
    <row r="192" spans="1:2">
      <c r="A192" s="14">
        <v>34976</v>
      </c>
      <c r="B192">
        <v>119.836</v>
      </c>
    </row>
    <row r="193" spans="1:2">
      <c r="A193" s="14">
        <v>34977</v>
      </c>
      <c r="B193">
        <v>118.703</v>
      </c>
    </row>
    <row r="194" spans="1:2">
      <c r="A194" s="14">
        <v>34978</v>
      </c>
      <c r="B194">
        <v>118.825</v>
      </c>
    </row>
    <row r="195" spans="1:2">
      <c r="A195" s="14">
        <v>34982</v>
      </c>
      <c r="B195">
        <v>119.547</v>
      </c>
    </row>
    <row r="196" spans="1:2">
      <c r="A196" s="14">
        <v>34983</v>
      </c>
      <c r="B196">
        <v>119.756</v>
      </c>
    </row>
    <row r="197" spans="1:2">
      <c r="A197" s="14">
        <v>34984</v>
      </c>
      <c r="B197">
        <v>119.349</v>
      </c>
    </row>
    <row r="198" spans="1:2">
      <c r="A198" s="14">
        <v>34985</v>
      </c>
      <c r="B198">
        <v>119.96599999999999</v>
      </c>
    </row>
    <row r="199" spans="1:2">
      <c r="A199" s="14">
        <v>34988</v>
      </c>
      <c r="B199">
        <v>120.20699999999999</v>
      </c>
    </row>
    <row r="200" spans="1:2">
      <c r="A200" s="14">
        <v>34989</v>
      </c>
      <c r="B200">
        <v>119.565</v>
      </c>
    </row>
    <row r="201" spans="1:2">
      <c r="A201" s="14">
        <v>34990</v>
      </c>
      <c r="B201">
        <v>119.494</v>
      </c>
    </row>
    <row r="202" spans="1:2">
      <c r="A202" s="14">
        <v>34991</v>
      </c>
      <c r="B202">
        <v>119.833</v>
      </c>
    </row>
    <row r="203" spans="1:2">
      <c r="A203" s="14">
        <v>34992</v>
      </c>
      <c r="B203">
        <v>120.078</v>
      </c>
    </row>
    <row r="204" spans="1:2">
      <c r="A204" s="14">
        <v>34995</v>
      </c>
      <c r="B204">
        <v>120.209</v>
      </c>
    </row>
    <row r="205" spans="1:2">
      <c r="A205" s="14">
        <v>34996</v>
      </c>
      <c r="B205">
        <v>120.19799999999999</v>
      </c>
    </row>
    <row r="206" spans="1:2">
      <c r="A206" s="14">
        <v>34997</v>
      </c>
      <c r="B206">
        <v>120.42100000000001</v>
      </c>
    </row>
    <row r="207" spans="1:2">
      <c r="A207" s="14">
        <v>34998</v>
      </c>
      <c r="B207">
        <v>121.041</v>
      </c>
    </row>
    <row r="208" spans="1:2">
      <c r="A208" s="14">
        <v>34999</v>
      </c>
      <c r="B208">
        <v>120.749</v>
      </c>
    </row>
    <row r="209" spans="1:2">
      <c r="A209" s="14">
        <v>35002</v>
      </c>
      <c r="B209">
        <v>121.078</v>
      </c>
    </row>
    <row r="210" spans="1:2">
      <c r="A210" s="14">
        <v>35003</v>
      </c>
      <c r="B210">
        <v>121.48099999999999</v>
      </c>
    </row>
    <row r="211" spans="1:2">
      <c r="A211" s="14">
        <v>35004</v>
      </c>
      <c r="B211">
        <v>122.063</v>
      </c>
    </row>
    <row r="212" spans="1:2">
      <c r="A212" s="14">
        <v>35005</v>
      </c>
      <c r="B212">
        <v>122.813</v>
      </c>
    </row>
    <row r="213" spans="1:2">
      <c r="A213" s="14">
        <v>35006</v>
      </c>
      <c r="B213">
        <v>122.35299999999999</v>
      </c>
    </row>
    <row r="214" spans="1:2">
      <c r="A214" s="14">
        <v>35009</v>
      </c>
      <c r="B214">
        <v>122.264</v>
      </c>
    </row>
    <row r="215" spans="1:2">
      <c r="A215" s="14">
        <v>35010</v>
      </c>
      <c r="B215">
        <v>122.352</v>
      </c>
    </row>
    <row r="216" spans="1:2">
      <c r="A216" s="14">
        <v>35011</v>
      </c>
      <c r="B216">
        <v>122.408</v>
      </c>
    </row>
    <row r="217" spans="1:2">
      <c r="A217" s="14">
        <v>35012</v>
      </c>
      <c r="B217">
        <v>122.212</v>
      </c>
    </row>
    <row r="218" spans="1:2">
      <c r="A218" s="14">
        <v>35013</v>
      </c>
      <c r="B218">
        <v>122.839</v>
      </c>
    </row>
    <row r="219" spans="1:2">
      <c r="A219" s="14">
        <v>35016</v>
      </c>
      <c r="B219">
        <v>122.26900000000001</v>
      </c>
    </row>
    <row r="220" spans="1:2">
      <c r="A220" s="14">
        <v>35017</v>
      </c>
      <c r="B220">
        <v>121.89100000000001</v>
      </c>
    </row>
    <row r="221" spans="1:2">
      <c r="A221" s="14">
        <v>35018</v>
      </c>
      <c r="B221">
        <v>121.839</v>
      </c>
    </row>
    <row r="222" spans="1:2">
      <c r="A222" s="14">
        <v>35019</v>
      </c>
      <c r="B222">
        <v>122.608</v>
      </c>
    </row>
    <row r="223" spans="1:2">
      <c r="A223" s="14">
        <v>35020</v>
      </c>
      <c r="B223">
        <v>123.55</v>
      </c>
    </row>
    <row r="224" spans="1:2">
      <c r="A224" s="14">
        <v>35023</v>
      </c>
      <c r="B224">
        <v>123.416</v>
      </c>
    </row>
    <row r="225" spans="1:2">
      <c r="A225" s="14">
        <v>35024</v>
      </c>
      <c r="B225">
        <v>122.99</v>
      </c>
    </row>
    <row r="226" spans="1:2">
      <c r="A226" s="14">
        <v>35025</v>
      </c>
      <c r="B226">
        <v>123.27800000000001</v>
      </c>
    </row>
    <row r="227" spans="1:2">
      <c r="A227" s="14">
        <v>35027</v>
      </c>
      <c r="B227">
        <v>123.64100000000001</v>
      </c>
    </row>
    <row r="228" spans="1:2">
      <c r="A228" s="14">
        <v>35030</v>
      </c>
      <c r="B228">
        <v>123.82599999999999</v>
      </c>
    </row>
    <row r="229" spans="1:2">
      <c r="A229" s="14">
        <v>35031</v>
      </c>
      <c r="B229">
        <v>123.321</v>
      </c>
    </row>
    <row r="230" spans="1:2">
      <c r="A230" s="14">
        <v>35032</v>
      </c>
      <c r="B230">
        <v>123.495</v>
      </c>
    </row>
    <row r="231" spans="1:2">
      <c r="A231" s="14">
        <v>35033</v>
      </c>
      <c r="B231">
        <v>123.379</v>
      </c>
    </row>
    <row r="232" spans="1:2">
      <c r="A232" s="14">
        <v>35034</v>
      </c>
      <c r="B232">
        <v>124.08</v>
      </c>
    </row>
    <row r="233" spans="1:2">
      <c r="A233" s="14">
        <v>35037</v>
      </c>
      <c r="B233">
        <v>124.717</v>
      </c>
    </row>
    <row r="234" spans="1:2">
      <c r="A234" s="14">
        <v>35038</v>
      </c>
      <c r="B234">
        <v>125.65300000000001</v>
      </c>
    </row>
    <row r="235" spans="1:2">
      <c r="A235" s="14">
        <v>35039</v>
      </c>
      <c r="B235">
        <v>125.68300000000001</v>
      </c>
    </row>
    <row r="236" spans="1:2">
      <c r="A236" s="14">
        <v>35040</v>
      </c>
      <c r="B236">
        <v>125.94199999999999</v>
      </c>
    </row>
    <row r="237" spans="1:2">
      <c r="A237" s="14">
        <v>35041</v>
      </c>
      <c r="B237">
        <v>126.76600000000001</v>
      </c>
    </row>
    <row r="238" spans="1:2">
      <c r="A238" s="14">
        <v>35044</v>
      </c>
      <c r="B238">
        <v>126.727</v>
      </c>
    </row>
    <row r="239" spans="1:2">
      <c r="A239" s="14">
        <v>35045</v>
      </c>
      <c r="B239">
        <v>126.64100000000001</v>
      </c>
    </row>
    <row r="240" spans="1:2">
      <c r="A240" s="14">
        <v>35046</v>
      </c>
      <c r="B240">
        <v>127.636</v>
      </c>
    </row>
    <row r="241" spans="1:2">
      <c r="A241" s="14">
        <v>35047</v>
      </c>
      <c r="B241">
        <v>128.21</v>
      </c>
    </row>
    <row r="242" spans="1:2">
      <c r="A242" s="14">
        <v>35048</v>
      </c>
      <c r="B242">
        <v>128.001</v>
      </c>
    </row>
    <row r="243" spans="1:2">
      <c r="A243" s="14">
        <v>35051</v>
      </c>
      <c r="B243">
        <v>128.767</v>
      </c>
    </row>
    <row r="244" spans="1:2">
      <c r="A244" s="14">
        <v>35052</v>
      </c>
      <c r="B244">
        <v>129.232</v>
      </c>
    </row>
    <row r="245" spans="1:2">
      <c r="A245" s="14">
        <v>35053</v>
      </c>
      <c r="B245">
        <v>129.31200000000001</v>
      </c>
    </row>
    <row r="246" spans="1:2">
      <c r="A246" s="14">
        <v>35054</v>
      </c>
      <c r="B246">
        <v>128.94800000000001</v>
      </c>
    </row>
    <row r="247" spans="1:2">
      <c r="A247" s="14">
        <v>35055</v>
      </c>
      <c r="B247">
        <v>128.98699999999999</v>
      </c>
    </row>
    <row r="248" spans="1:2">
      <c r="A248" s="14">
        <v>35059</v>
      </c>
      <c r="B248">
        <v>129.30799999999999</v>
      </c>
    </row>
    <row r="249" spans="1:2">
      <c r="A249" s="14">
        <v>35060</v>
      </c>
      <c r="B249">
        <v>130.07</v>
      </c>
    </row>
    <row r="250" spans="1:2">
      <c r="A250" s="14">
        <v>35061</v>
      </c>
      <c r="B250">
        <v>129.339</v>
      </c>
    </row>
    <row r="251" spans="1:2">
      <c r="A251" s="14">
        <v>35062</v>
      </c>
      <c r="B251">
        <v>129.90799999999999</v>
      </c>
    </row>
    <row r="252" spans="1:2">
      <c r="A252" s="14">
        <v>35066</v>
      </c>
      <c r="B252">
        <v>130.87799999999999</v>
      </c>
    </row>
    <row r="253" spans="1:2">
      <c r="A253" s="14">
        <v>35067</v>
      </c>
      <c r="B253">
        <v>131.35499999999999</v>
      </c>
    </row>
    <row r="254" spans="1:2">
      <c r="A254" s="14">
        <v>35068</v>
      </c>
      <c r="B254">
        <v>130.86799999999999</v>
      </c>
    </row>
    <row r="255" spans="1:2">
      <c r="A255" s="14">
        <v>35069</v>
      </c>
      <c r="B255">
        <v>131.76</v>
      </c>
    </row>
    <row r="256" spans="1:2">
      <c r="A256" s="14">
        <v>35072</v>
      </c>
      <c r="B256">
        <v>130.82499999999999</v>
      </c>
    </row>
    <row r="257" spans="1:2">
      <c r="A257" s="14">
        <v>35073</v>
      </c>
      <c r="B257">
        <v>131.149</v>
      </c>
    </row>
    <row r="258" spans="1:2">
      <c r="A258" s="14">
        <v>35074</v>
      </c>
      <c r="B258">
        <v>130.768</v>
      </c>
    </row>
    <row r="259" spans="1:2">
      <c r="A259" s="14">
        <v>35075</v>
      </c>
      <c r="B259">
        <v>128.83699999999999</v>
      </c>
    </row>
    <row r="260" spans="1:2">
      <c r="A260" s="14">
        <v>35076</v>
      </c>
      <c r="B260">
        <v>127.471</v>
      </c>
    </row>
    <row r="261" spans="1:2">
      <c r="A261" s="14">
        <v>35080</v>
      </c>
      <c r="B261">
        <v>125.744</v>
      </c>
    </row>
    <row r="262" spans="1:2">
      <c r="A262" s="14">
        <v>35081</v>
      </c>
      <c r="B262">
        <v>126.703</v>
      </c>
    </row>
    <row r="263" spans="1:2">
      <c r="A263" s="14">
        <v>35082</v>
      </c>
      <c r="B263">
        <v>127.526</v>
      </c>
    </row>
    <row r="264" spans="1:2">
      <c r="A264" s="14">
        <v>35083</v>
      </c>
      <c r="B264">
        <v>127.319</v>
      </c>
    </row>
    <row r="265" spans="1:2">
      <c r="A265" s="14">
        <v>35086</v>
      </c>
      <c r="B265">
        <v>127.041</v>
      </c>
    </row>
    <row r="266" spans="1:2">
      <c r="A266" s="14">
        <v>35087</v>
      </c>
      <c r="B266">
        <v>127.783</v>
      </c>
    </row>
    <row r="267" spans="1:2">
      <c r="A267" s="14">
        <v>35088</v>
      </c>
      <c r="B267">
        <v>128.161</v>
      </c>
    </row>
    <row r="268" spans="1:2">
      <c r="A268" s="14">
        <v>35089</v>
      </c>
      <c r="B268">
        <v>126.76600000000001</v>
      </c>
    </row>
    <row r="269" spans="1:2">
      <c r="A269" s="14">
        <v>35090</v>
      </c>
      <c r="B269">
        <v>127.43600000000001</v>
      </c>
    </row>
    <row r="270" spans="1:2">
      <c r="A270" s="14">
        <v>35093</v>
      </c>
      <c r="B270">
        <v>128.411</v>
      </c>
    </row>
    <row r="271" spans="1:2">
      <c r="A271" s="14">
        <v>35094</v>
      </c>
      <c r="B271">
        <v>129.58799999999999</v>
      </c>
    </row>
    <row r="272" spans="1:2">
      <c r="A272" s="14">
        <v>35095</v>
      </c>
      <c r="B272">
        <v>130.84200000000001</v>
      </c>
    </row>
    <row r="273" spans="1:2">
      <c r="A273" s="14">
        <v>35096</v>
      </c>
      <c r="B273">
        <v>131.16999999999999</v>
      </c>
    </row>
    <row r="274" spans="1:2">
      <c r="A274" s="14">
        <v>35097</v>
      </c>
      <c r="B274">
        <v>131.44800000000001</v>
      </c>
    </row>
    <row r="275" spans="1:2">
      <c r="A275" s="14">
        <v>35100</v>
      </c>
      <c r="B275">
        <v>129.36500000000001</v>
      </c>
    </row>
    <row r="276" spans="1:2">
      <c r="A276" s="14">
        <v>35101</v>
      </c>
      <c r="B276">
        <v>130.25700000000001</v>
      </c>
    </row>
    <row r="277" spans="1:2">
      <c r="A277" s="14">
        <v>35102</v>
      </c>
      <c r="B277">
        <v>130.376</v>
      </c>
    </row>
    <row r="278" spans="1:2">
      <c r="A278" s="14">
        <v>35103</v>
      </c>
      <c r="B278">
        <v>130.702</v>
      </c>
    </row>
    <row r="279" spans="1:2">
      <c r="A279" s="14">
        <v>35104</v>
      </c>
      <c r="B279">
        <v>131.04</v>
      </c>
    </row>
    <row r="280" spans="1:2">
      <c r="A280" s="14">
        <v>35107</v>
      </c>
      <c r="B280">
        <v>130.91800000000001</v>
      </c>
    </row>
    <row r="281" spans="1:2">
      <c r="A281" s="14">
        <v>35108</v>
      </c>
      <c r="B281">
        <v>132.4</v>
      </c>
    </row>
    <row r="282" spans="1:2">
      <c r="A282" s="14">
        <v>35109</v>
      </c>
      <c r="B282">
        <v>132.78200000000001</v>
      </c>
    </row>
    <row r="283" spans="1:2">
      <c r="A283" s="14">
        <v>35110</v>
      </c>
      <c r="B283">
        <v>132.60599999999999</v>
      </c>
    </row>
    <row r="284" spans="1:2">
      <c r="A284" s="14">
        <v>35111</v>
      </c>
      <c r="B284">
        <v>132.43899999999999</v>
      </c>
    </row>
    <row r="285" spans="1:2">
      <c r="A285" s="14">
        <v>35115</v>
      </c>
      <c r="B285">
        <v>133.17400000000001</v>
      </c>
    </row>
    <row r="286" spans="1:2">
      <c r="A286" s="14">
        <v>35116</v>
      </c>
      <c r="B286">
        <v>133.85599999999999</v>
      </c>
    </row>
    <row r="287" spans="1:2">
      <c r="A287" s="14">
        <v>35117</v>
      </c>
      <c r="B287">
        <v>133.89500000000001</v>
      </c>
    </row>
    <row r="288" spans="1:2">
      <c r="A288" s="14">
        <v>35118</v>
      </c>
      <c r="B288">
        <v>132.75800000000001</v>
      </c>
    </row>
    <row r="289" spans="1:2">
      <c r="A289" s="14">
        <v>35121</v>
      </c>
      <c r="B289">
        <v>133.79300000000001</v>
      </c>
    </row>
    <row r="290" spans="1:2">
      <c r="A290" s="14">
        <v>35122</v>
      </c>
      <c r="B290">
        <v>133.82400000000001</v>
      </c>
    </row>
    <row r="291" spans="1:2">
      <c r="A291" s="14">
        <v>35123</v>
      </c>
      <c r="B291">
        <v>133.28100000000001</v>
      </c>
    </row>
    <row r="292" spans="1:2">
      <c r="A292" s="14">
        <v>35124</v>
      </c>
      <c r="B292">
        <v>133.63399999999999</v>
      </c>
    </row>
    <row r="293" spans="1:2">
      <c r="A293" s="14">
        <v>35125</v>
      </c>
      <c r="B293">
        <v>132.85</v>
      </c>
    </row>
    <row r="294" spans="1:2">
      <c r="A294" s="14">
        <v>35128</v>
      </c>
      <c r="B294">
        <v>132.10599999999999</v>
      </c>
    </row>
    <row r="295" spans="1:2">
      <c r="A295" s="14">
        <v>35129</v>
      </c>
      <c r="B295">
        <v>132.05500000000001</v>
      </c>
    </row>
    <row r="296" spans="1:2">
      <c r="A296" s="14">
        <v>35130</v>
      </c>
      <c r="B296">
        <v>132.65799999999999</v>
      </c>
    </row>
    <row r="297" spans="1:2">
      <c r="A297" s="14">
        <v>35131</v>
      </c>
      <c r="B297">
        <v>132.964</v>
      </c>
    </row>
    <row r="298" spans="1:2">
      <c r="A298" s="14">
        <v>35132</v>
      </c>
      <c r="B298">
        <v>133.328</v>
      </c>
    </row>
    <row r="299" spans="1:2">
      <c r="A299" s="14">
        <v>35135</v>
      </c>
      <c r="B299">
        <v>134.01</v>
      </c>
    </row>
    <row r="300" spans="1:2">
      <c r="A300" s="14">
        <v>35136</v>
      </c>
      <c r="B300">
        <v>134.79400000000001</v>
      </c>
    </row>
    <row r="301" spans="1:2">
      <c r="A301" s="14">
        <v>35137</v>
      </c>
      <c r="B301">
        <v>135.37</v>
      </c>
    </row>
    <row r="302" spans="1:2">
      <c r="A302" s="14">
        <v>35138</v>
      </c>
      <c r="B302">
        <v>135.46</v>
      </c>
    </row>
    <row r="303" spans="1:2">
      <c r="A303" s="14">
        <v>35139</v>
      </c>
      <c r="B303">
        <v>135.904</v>
      </c>
    </row>
    <row r="304" spans="1:2">
      <c r="A304" s="14">
        <v>35142</v>
      </c>
      <c r="B304">
        <v>137.62100000000001</v>
      </c>
    </row>
    <row r="305" spans="1:2">
      <c r="A305" s="14">
        <v>35143</v>
      </c>
      <c r="B305">
        <v>137.482</v>
      </c>
    </row>
    <row r="306" spans="1:2">
      <c r="A306" s="14">
        <v>35144</v>
      </c>
      <c r="B306">
        <v>137.947</v>
      </c>
    </row>
    <row r="307" spans="1:2">
      <c r="A307" s="14">
        <v>35145</v>
      </c>
      <c r="B307">
        <v>138.66200000000001</v>
      </c>
    </row>
    <row r="308" spans="1:2">
      <c r="A308" s="14">
        <v>35146</v>
      </c>
      <c r="B308">
        <v>140.053</v>
      </c>
    </row>
    <row r="309" spans="1:2">
      <c r="A309" s="14">
        <v>35149</v>
      </c>
      <c r="B309">
        <v>140.83600000000001</v>
      </c>
    </row>
    <row r="310" spans="1:2">
      <c r="A310" s="14">
        <v>35150</v>
      </c>
      <c r="B310">
        <v>140.983</v>
      </c>
    </row>
    <row r="311" spans="1:2">
      <c r="A311" s="14">
        <v>35151</v>
      </c>
      <c r="B311">
        <v>140.80500000000001</v>
      </c>
    </row>
    <row r="312" spans="1:2">
      <c r="A312" s="14">
        <v>35152</v>
      </c>
      <c r="B312">
        <v>139.64400000000001</v>
      </c>
    </row>
    <row r="313" spans="1:2">
      <c r="A313" s="14">
        <v>35153</v>
      </c>
      <c r="B313">
        <v>139.99100000000001</v>
      </c>
    </row>
    <row r="314" spans="1:2">
      <c r="A314" s="14">
        <v>35156</v>
      </c>
      <c r="B314">
        <v>141.357</v>
      </c>
    </row>
    <row r="315" spans="1:2">
      <c r="A315" s="14">
        <v>35157</v>
      </c>
      <c r="B315">
        <v>141.93799999999999</v>
      </c>
    </row>
    <row r="316" spans="1:2">
      <c r="A316" s="14">
        <v>35158</v>
      </c>
      <c r="B316">
        <v>141.87700000000001</v>
      </c>
    </row>
    <row r="317" spans="1:2">
      <c r="A317" s="14">
        <v>35159</v>
      </c>
      <c r="B317">
        <v>143.01599999999999</v>
      </c>
    </row>
    <row r="318" spans="1:2">
      <c r="A318" s="14">
        <v>35163</v>
      </c>
      <c r="B318">
        <v>144.48400000000001</v>
      </c>
    </row>
    <row r="319" spans="1:2">
      <c r="A319" s="14">
        <v>35164</v>
      </c>
      <c r="B319">
        <v>144.21</v>
      </c>
    </row>
    <row r="320" spans="1:2">
      <c r="A320" s="14">
        <v>35165</v>
      </c>
      <c r="B320">
        <v>146.72800000000001</v>
      </c>
    </row>
    <row r="321" spans="1:2">
      <c r="A321" s="14">
        <v>35166</v>
      </c>
      <c r="B321">
        <v>148.28700000000001</v>
      </c>
    </row>
    <row r="322" spans="1:2">
      <c r="A322" s="14">
        <v>35167</v>
      </c>
      <c r="B322">
        <v>147.46</v>
      </c>
    </row>
    <row r="323" spans="1:2">
      <c r="A323" s="14">
        <v>35170</v>
      </c>
      <c r="B323">
        <v>147.352</v>
      </c>
    </row>
    <row r="324" spans="1:2">
      <c r="A324" s="14">
        <v>35171</v>
      </c>
      <c r="B324">
        <v>144.893</v>
      </c>
    </row>
    <row r="325" spans="1:2">
      <c r="A325" s="14">
        <v>35172</v>
      </c>
      <c r="B325">
        <v>144.999</v>
      </c>
    </row>
    <row r="326" spans="1:2">
      <c r="A326" s="14">
        <v>35173</v>
      </c>
      <c r="B326">
        <v>145.697</v>
      </c>
    </row>
    <row r="327" spans="1:2">
      <c r="A327" s="14">
        <v>35174</v>
      </c>
      <c r="B327">
        <v>146.00399999999999</v>
      </c>
    </row>
    <row r="328" spans="1:2">
      <c r="A328" s="14">
        <v>35177</v>
      </c>
      <c r="B328">
        <v>148.14500000000001</v>
      </c>
    </row>
    <row r="329" spans="1:2">
      <c r="A329" s="14">
        <v>35178</v>
      </c>
      <c r="B329">
        <v>149.36799999999999</v>
      </c>
    </row>
    <row r="330" spans="1:2">
      <c r="A330" s="14">
        <v>35179</v>
      </c>
      <c r="B330">
        <v>149.154</v>
      </c>
    </row>
    <row r="331" spans="1:2">
      <c r="A331" s="14">
        <v>35180</v>
      </c>
      <c r="B331">
        <v>149.58699999999999</v>
      </c>
    </row>
    <row r="332" spans="1:2">
      <c r="A332" s="14">
        <v>35181</v>
      </c>
      <c r="B332">
        <v>149.505</v>
      </c>
    </row>
    <row r="333" spans="1:2">
      <c r="A333" s="14">
        <v>35184</v>
      </c>
      <c r="B333">
        <v>148.78100000000001</v>
      </c>
    </row>
    <row r="334" spans="1:2">
      <c r="A334" s="14">
        <v>35185</v>
      </c>
      <c r="B334">
        <v>146.84700000000001</v>
      </c>
    </row>
    <row r="335" spans="1:2">
      <c r="A335" s="14">
        <v>35186</v>
      </c>
      <c r="B335">
        <v>148.18299999999999</v>
      </c>
    </row>
    <row r="336" spans="1:2">
      <c r="A336" s="14">
        <v>35187</v>
      </c>
      <c r="B336">
        <v>147.47</v>
      </c>
    </row>
    <row r="337" spans="1:2">
      <c r="A337" s="14">
        <v>35188</v>
      </c>
      <c r="B337">
        <v>148.245</v>
      </c>
    </row>
    <row r="338" spans="1:2">
      <c r="A338" s="14">
        <v>35191</v>
      </c>
      <c r="B338">
        <v>148.17400000000001</v>
      </c>
    </row>
    <row r="339" spans="1:2">
      <c r="A339" s="14">
        <v>35192</v>
      </c>
      <c r="B339">
        <v>149.577</v>
      </c>
    </row>
    <row r="340" spans="1:2">
      <c r="A340" s="14">
        <v>35193</v>
      </c>
      <c r="B340">
        <v>150.40299999999999</v>
      </c>
    </row>
    <row r="341" spans="1:2">
      <c r="A341" s="14">
        <v>35194</v>
      </c>
      <c r="B341">
        <v>150.148</v>
      </c>
    </row>
    <row r="342" spans="1:2">
      <c r="A342" s="14">
        <v>35195</v>
      </c>
      <c r="B342">
        <v>149.86500000000001</v>
      </c>
    </row>
    <row r="343" spans="1:2">
      <c r="A343" s="14">
        <v>35198</v>
      </c>
      <c r="B343">
        <v>151.1</v>
      </c>
    </row>
    <row r="344" spans="1:2">
      <c r="A344" s="14">
        <v>35199</v>
      </c>
      <c r="B344">
        <v>150.82300000000001</v>
      </c>
    </row>
    <row r="345" spans="1:2">
      <c r="A345" s="14">
        <v>35200</v>
      </c>
      <c r="B345">
        <v>150.54599999999999</v>
      </c>
    </row>
    <row r="346" spans="1:2">
      <c r="A346" s="14">
        <v>35201</v>
      </c>
      <c r="B346">
        <v>149.739</v>
      </c>
    </row>
    <row r="347" spans="1:2">
      <c r="A347" s="14">
        <v>35202</v>
      </c>
      <c r="B347">
        <v>148.761</v>
      </c>
    </row>
    <row r="348" spans="1:2">
      <c r="A348" s="14">
        <v>35205</v>
      </c>
      <c r="B348">
        <v>149.82</v>
      </c>
    </row>
    <row r="349" spans="1:2">
      <c r="A349" s="14">
        <v>35206</v>
      </c>
      <c r="B349">
        <v>148.834</v>
      </c>
    </row>
    <row r="350" spans="1:2">
      <c r="A350" s="14">
        <v>35207</v>
      </c>
      <c r="B350">
        <v>149.571</v>
      </c>
    </row>
    <row r="351" spans="1:2">
      <c r="A351" s="14">
        <v>35208</v>
      </c>
      <c r="B351">
        <v>149.43899999999999</v>
      </c>
    </row>
    <row r="352" spans="1:2">
      <c r="A352" s="14">
        <v>35209</v>
      </c>
      <c r="B352">
        <v>149.45500000000001</v>
      </c>
    </row>
    <row r="353" spans="1:2">
      <c r="A353" s="14">
        <v>35213</v>
      </c>
      <c r="B353">
        <v>148.62700000000001</v>
      </c>
    </row>
    <row r="354" spans="1:2">
      <c r="A354" s="14">
        <v>35214</v>
      </c>
      <c r="B354">
        <v>147.38900000000001</v>
      </c>
    </row>
    <row r="355" spans="1:2">
      <c r="A355" s="14">
        <v>35215</v>
      </c>
      <c r="B355">
        <v>146.09100000000001</v>
      </c>
    </row>
    <row r="356" spans="1:2">
      <c r="A356" s="14">
        <v>35216</v>
      </c>
      <c r="B356">
        <v>146.185</v>
      </c>
    </row>
    <row r="357" spans="1:2">
      <c r="A357" s="14">
        <v>35219</v>
      </c>
      <c r="B357">
        <v>145.38900000000001</v>
      </c>
    </row>
    <row r="358" spans="1:2">
      <c r="A358" s="14">
        <v>35220</v>
      </c>
      <c r="B358">
        <v>144.965</v>
      </c>
    </row>
    <row r="359" spans="1:2">
      <c r="A359" s="14">
        <v>35221</v>
      </c>
      <c r="B359">
        <v>142.483</v>
      </c>
    </row>
    <row r="360" spans="1:2">
      <c r="A360" s="14">
        <v>35222</v>
      </c>
      <c r="B360">
        <v>143.423</v>
      </c>
    </row>
    <row r="361" spans="1:2">
      <c r="A361" s="14">
        <v>35223</v>
      </c>
      <c r="B361">
        <v>145.107</v>
      </c>
    </row>
    <row r="362" spans="1:2">
      <c r="A362" s="14">
        <v>35226</v>
      </c>
      <c r="B362">
        <v>146.233</v>
      </c>
    </row>
    <row r="363" spans="1:2">
      <c r="A363" s="14">
        <v>35227</v>
      </c>
      <c r="B363">
        <v>144.81200000000001</v>
      </c>
    </row>
    <row r="364" spans="1:2">
      <c r="A364" s="14">
        <v>35228</v>
      </c>
      <c r="B364">
        <v>144.74799999999999</v>
      </c>
    </row>
    <row r="365" spans="1:2">
      <c r="A365" s="14">
        <v>35229</v>
      </c>
      <c r="B365">
        <v>144.523</v>
      </c>
    </row>
    <row r="366" spans="1:2">
      <c r="A366" s="14">
        <v>35230</v>
      </c>
      <c r="B366">
        <v>143.899</v>
      </c>
    </row>
    <row r="367" spans="1:2">
      <c r="A367" s="14">
        <v>35233</v>
      </c>
      <c r="B367">
        <v>145.24700000000001</v>
      </c>
    </row>
    <row r="368" spans="1:2">
      <c r="A368" s="14">
        <v>35234</v>
      </c>
      <c r="B368">
        <v>145.547</v>
      </c>
    </row>
    <row r="369" spans="1:2">
      <c r="A369" s="14">
        <v>35235</v>
      </c>
      <c r="B369">
        <v>144.52000000000001</v>
      </c>
    </row>
    <row r="370" spans="1:2">
      <c r="A370" s="14">
        <v>35236</v>
      </c>
      <c r="B370">
        <v>144.578</v>
      </c>
    </row>
    <row r="371" spans="1:2">
      <c r="A371" s="14">
        <v>35237</v>
      </c>
      <c r="B371">
        <v>144.572</v>
      </c>
    </row>
    <row r="372" spans="1:2">
      <c r="A372" s="14">
        <v>35240</v>
      </c>
      <c r="B372">
        <v>144.40799999999999</v>
      </c>
    </row>
    <row r="373" spans="1:2">
      <c r="A373" s="14">
        <v>35241</v>
      </c>
      <c r="B373">
        <v>143.57499999999999</v>
      </c>
    </row>
    <row r="374" spans="1:2">
      <c r="A374" s="14">
        <v>35242</v>
      </c>
      <c r="B374">
        <v>144.547</v>
      </c>
    </row>
    <row r="375" spans="1:2">
      <c r="A375" s="14">
        <v>35243</v>
      </c>
      <c r="B375">
        <v>145.10599999999999</v>
      </c>
    </row>
    <row r="376" spans="1:2">
      <c r="A376" s="14">
        <v>35244</v>
      </c>
      <c r="B376">
        <v>145.94200000000001</v>
      </c>
    </row>
    <row r="377" spans="1:2">
      <c r="A377" s="14">
        <v>35247</v>
      </c>
      <c r="B377">
        <v>147.28899999999999</v>
      </c>
    </row>
    <row r="378" spans="1:2">
      <c r="A378" s="14">
        <v>35248</v>
      </c>
      <c r="B378">
        <v>146.363</v>
      </c>
    </row>
    <row r="379" spans="1:2">
      <c r="A379" s="14">
        <v>35249</v>
      </c>
      <c r="B379">
        <v>147.113</v>
      </c>
    </row>
    <row r="380" spans="1:2">
      <c r="A380" s="14">
        <v>35251</v>
      </c>
      <c r="B380">
        <v>146.911</v>
      </c>
    </row>
    <row r="381" spans="1:2">
      <c r="A381" s="14">
        <v>35254</v>
      </c>
      <c r="B381">
        <v>147.39400000000001</v>
      </c>
    </row>
    <row r="382" spans="1:2">
      <c r="A382" s="14">
        <v>35255</v>
      </c>
      <c r="B382">
        <v>148.001</v>
      </c>
    </row>
    <row r="383" spans="1:2">
      <c r="A383" s="14">
        <v>35256</v>
      </c>
      <c r="B383">
        <v>148.56100000000001</v>
      </c>
    </row>
    <row r="384" spans="1:2">
      <c r="A384" s="14">
        <v>35257</v>
      </c>
      <c r="B384">
        <v>149.79499999999999</v>
      </c>
    </row>
    <row r="385" spans="1:2">
      <c r="A385" s="14">
        <v>35258</v>
      </c>
      <c r="B385">
        <v>150.679</v>
      </c>
    </row>
    <row r="386" spans="1:2">
      <c r="A386" s="14">
        <v>35261</v>
      </c>
      <c r="B386">
        <v>150.55099999999999</v>
      </c>
    </row>
    <row r="387" spans="1:2">
      <c r="A387" s="14">
        <v>35262</v>
      </c>
      <c r="B387">
        <v>149.20099999999999</v>
      </c>
    </row>
    <row r="388" spans="1:2">
      <c r="A388" s="14">
        <v>35263</v>
      </c>
      <c r="B388">
        <v>147.65299999999999</v>
      </c>
    </row>
    <row r="389" spans="1:2">
      <c r="A389" s="14">
        <v>35264</v>
      </c>
      <c r="B389">
        <v>145.92400000000001</v>
      </c>
    </row>
    <row r="390" spans="1:2">
      <c r="A390" s="14">
        <v>35265</v>
      </c>
      <c r="B390">
        <v>144.67400000000001</v>
      </c>
    </row>
    <row r="391" spans="1:2">
      <c r="A391" s="14">
        <v>35268</v>
      </c>
      <c r="B391">
        <v>143.625</v>
      </c>
    </row>
    <row r="392" spans="1:2">
      <c r="A392" s="14">
        <v>35269</v>
      </c>
      <c r="B392">
        <v>145.065</v>
      </c>
    </row>
    <row r="393" spans="1:2">
      <c r="A393" s="14">
        <v>35270</v>
      </c>
      <c r="B393">
        <v>144.03899999999999</v>
      </c>
    </row>
    <row r="394" spans="1:2">
      <c r="A394" s="14">
        <v>35271</v>
      </c>
      <c r="B394">
        <v>144.19800000000001</v>
      </c>
    </row>
    <row r="395" spans="1:2">
      <c r="A395" s="14">
        <v>35272</v>
      </c>
      <c r="B395">
        <v>142.637</v>
      </c>
    </row>
    <row r="396" spans="1:2">
      <c r="A396" s="14">
        <v>35275</v>
      </c>
      <c r="B396">
        <v>143.05099999999999</v>
      </c>
    </row>
    <row r="397" spans="1:2">
      <c r="A397" s="14">
        <v>35276</v>
      </c>
      <c r="B397">
        <v>143.24600000000001</v>
      </c>
    </row>
    <row r="398" spans="1:2">
      <c r="A398" s="14">
        <v>35277</v>
      </c>
      <c r="B398">
        <v>143.87100000000001</v>
      </c>
    </row>
    <row r="399" spans="1:2">
      <c r="A399" s="14">
        <v>35278</v>
      </c>
      <c r="B399">
        <v>145.74</v>
      </c>
    </row>
    <row r="400" spans="1:2">
      <c r="A400" s="14">
        <v>35279</v>
      </c>
      <c r="B400">
        <v>146.197</v>
      </c>
    </row>
    <row r="401" spans="1:2">
      <c r="A401" s="14">
        <v>35282</v>
      </c>
      <c r="B401">
        <v>145.28899999999999</v>
      </c>
    </row>
    <row r="402" spans="1:2">
      <c r="A402" s="14">
        <v>35283</v>
      </c>
      <c r="B402">
        <v>145.334</v>
      </c>
    </row>
    <row r="403" spans="1:2">
      <c r="A403" s="14">
        <v>35284</v>
      </c>
      <c r="B403">
        <v>145.72499999999999</v>
      </c>
    </row>
    <row r="404" spans="1:2">
      <c r="A404" s="14">
        <v>35285</v>
      </c>
      <c r="B404">
        <v>146.94200000000001</v>
      </c>
    </row>
    <row r="405" spans="1:2">
      <c r="A405" s="14">
        <v>35286</v>
      </c>
      <c r="B405">
        <v>147.18899999999999</v>
      </c>
    </row>
    <row r="406" spans="1:2">
      <c r="A406" s="14">
        <v>35289</v>
      </c>
      <c r="B406">
        <v>149.15299999999999</v>
      </c>
    </row>
    <row r="407" spans="1:2">
      <c r="A407" s="14">
        <v>35290</v>
      </c>
      <c r="B407">
        <v>149.607</v>
      </c>
    </row>
    <row r="408" spans="1:2">
      <c r="A408" s="14">
        <v>35291</v>
      </c>
      <c r="B408">
        <v>149.28700000000001</v>
      </c>
    </row>
    <row r="409" spans="1:2">
      <c r="A409" s="14">
        <v>35292</v>
      </c>
      <c r="B409">
        <v>148.66300000000001</v>
      </c>
    </row>
    <row r="410" spans="1:2">
      <c r="A410" s="14">
        <v>35293</v>
      </c>
      <c r="B410">
        <v>149.583</v>
      </c>
    </row>
    <row r="411" spans="1:2">
      <c r="A411" s="14">
        <v>35296</v>
      </c>
      <c r="B411">
        <v>150.80699999999999</v>
      </c>
    </row>
    <row r="412" spans="1:2">
      <c r="A412" s="14">
        <v>35297</v>
      </c>
      <c r="B412">
        <v>149.73699999999999</v>
      </c>
    </row>
    <row r="413" spans="1:2">
      <c r="A413" s="14">
        <v>35298</v>
      </c>
      <c r="B413">
        <v>149.232</v>
      </c>
    </row>
    <row r="414" spans="1:2">
      <c r="A414" s="14">
        <v>35299</v>
      </c>
      <c r="B414">
        <v>150.24100000000001</v>
      </c>
    </row>
    <row r="415" spans="1:2">
      <c r="A415" s="14">
        <v>35300</v>
      </c>
      <c r="B415">
        <v>149.988</v>
      </c>
    </row>
    <row r="416" spans="1:2">
      <c r="A416" s="14">
        <v>35303</v>
      </c>
      <c r="B416">
        <v>149.95099999999999</v>
      </c>
    </row>
    <row r="417" spans="1:2">
      <c r="A417" s="14">
        <v>35304</v>
      </c>
      <c r="B417">
        <v>149.626</v>
      </c>
    </row>
    <row r="418" spans="1:2">
      <c r="A418" s="14">
        <v>35305</v>
      </c>
      <c r="B418">
        <v>149.202</v>
      </c>
    </row>
    <row r="419" spans="1:2">
      <c r="A419" s="14">
        <v>35306</v>
      </c>
      <c r="B419">
        <v>150.41</v>
      </c>
    </row>
    <row r="420" spans="1:2">
      <c r="A420" s="14">
        <v>35307</v>
      </c>
      <c r="B420">
        <v>150.85300000000001</v>
      </c>
    </row>
    <row r="421" spans="1:2">
      <c r="A421" s="14">
        <v>35311</v>
      </c>
      <c r="B421">
        <v>152.07</v>
      </c>
    </row>
    <row r="422" spans="1:2">
      <c r="A422" s="14">
        <v>35312</v>
      </c>
      <c r="B422">
        <v>151.01599999999999</v>
      </c>
    </row>
    <row r="423" spans="1:2">
      <c r="A423" s="14">
        <v>35313</v>
      </c>
      <c r="B423">
        <v>151.261</v>
      </c>
    </row>
    <row r="424" spans="1:2">
      <c r="A424" s="14">
        <v>35314</v>
      </c>
      <c r="B424">
        <v>152.41399999999999</v>
      </c>
    </row>
    <row r="425" spans="1:2">
      <c r="A425" s="14">
        <v>35317</v>
      </c>
      <c r="B425">
        <v>152.08799999999999</v>
      </c>
    </row>
    <row r="426" spans="1:2">
      <c r="A426" s="14">
        <v>35318</v>
      </c>
      <c r="B426">
        <v>152.92599999999999</v>
      </c>
    </row>
    <row r="427" spans="1:2">
      <c r="A427" s="14">
        <v>35319</v>
      </c>
      <c r="B427">
        <v>153</v>
      </c>
    </row>
    <row r="428" spans="1:2">
      <c r="A428" s="14">
        <v>35320</v>
      </c>
      <c r="B428">
        <v>153.499</v>
      </c>
    </row>
    <row r="429" spans="1:2">
      <c r="A429" s="14">
        <v>35321</v>
      </c>
      <c r="B429">
        <v>152.45400000000001</v>
      </c>
    </row>
    <row r="430" spans="1:2">
      <c r="A430" s="14">
        <v>35324</v>
      </c>
      <c r="B430">
        <v>150.18700000000001</v>
      </c>
    </row>
    <row r="431" spans="1:2">
      <c r="A431" s="14">
        <v>35325</v>
      </c>
      <c r="B431">
        <v>150.27500000000001</v>
      </c>
    </row>
    <row r="432" spans="1:2">
      <c r="A432" s="14">
        <v>35326</v>
      </c>
      <c r="B432">
        <v>151.84399999999999</v>
      </c>
    </row>
    <row r="433" spans="1:2">
      <c r="A433" s="14">
        <v>35327</v>
      </c>
      <c r="B433">
        <v>150.815</v>
      </c>
    </row>
    <row r="434" spans="1:2">
      <c r="A434" s="14">
        <v>35328</v>
      </c>
      <c r="B434">
        <v>150.51900000000001</v>
      </c>
    </row>
    <row r="435" spans="1:2">
      <c r="A435" s="14">
        <v>35331</v>
      </c>
      <c r="B435">
        <v>150.31700000000001</v>
      </c>
    </row>
    <row r="436" spans="1:2">
      <c r="A436" s="14">
        <v>35332</v>
      </c>
      <c r="B436">
        <v>151.977</v>
      </c>
    </row>
    <row r="437" spans="1:2">
      <c r="A437" s="14">
        <v>35333</v>
      </c>
      <c r="B437">
        <v>153.023</v>
      </c>
    </row>
    <row r="438" spans="1:2">
      <c r="A438" s="14">
        <v>35334</v>
      </c>
      <c r="B438">
        <v>152.35900000000001</v>
      </c>
    </row>
    <row r="439" spans="1:2">
      <c r="A439" s="14">
        <v>35335</v>
      </c>
      <c r="B439">
        <v>152.999</v>
      </c>
    </row>
    <row r="440" spans="1:2">
      <c r="A440" s="14">
        <v>35338</v>
      </c>
      <c r="B440">
        <v>151.62100000000001</v>
      </c>
    </row>
    <row r="441" spans="1:2">
      <c r="A441" s="14">
        <v>35339</v>
      </c>
      <c r="B441">
        <v>150.941</v>
      </c>
    </row>
    <row r="442" spans="1:2">
      <c r="A442" s="14">
        <v>35340</v>
      </c>
      <c r="B442">
        <v>151.04300000000001</v>
      </c>
    </row>
    <row r="443" spans="1:2">
      <c r="A443" s="14">
        <v>35341</v>
      </c>
      <c r="B443">
        <v>152.501</v>
      </c>
    </row>
    <row r="444" spans="1:2">
      <c r="A444" s="14">
        <v>35342</v>
      </c>
      <c r="B444">
        <v>152.38499999999999</v>
      </c>
    </row>
    <row r="445" spans="1:2">
      <c r="A445" s="14">
        <v>35345</v>
      </c>
      <c r="B445">
        <v>153.83699999999999</v>
      </c>
    </row>
    <row r="446" spans="1:2">
      <c r="A446" s="14">
        <v>35346</v>
      </c>
      <c r="B446">
        <v>155.036</v>
      </c>
    </row>
    <row r="447" spans="1:2">
      <c r="A447" s="14">
        <v>35347</v>
      </c>
      <c r="B447">
        <v>153.99</v>
      </c>
    </row>
    <row r="448" spans="1:2">
      <c r="A448" s="14">
        <v>35348</v>
      </c>
      <c r="B448">
        <v>152.38999999999999</v>
      </c>
    </row>
    <row r="449" spans="1:2">
      <c r="A449" s="14">
        <v>35349</v>
      </c>
      <c r="B449">
        <v>151.99700000000001</v>
      </c>
    </row>
    <row r="450" spans="1:2">
      <c r="A450" s="14">
        <v>35353</v>
      </c>
      <c r="B450">
        <v>152.95599999999999</v>
      </c>
    </row>
    <row r="451" spans="1:2">
      <c r="A451" s="14">
        <v>35354</v>
      </c>
      <c r="B451">
        <v>151.91499999999999</v>
      </c>
    </row>
    <row r="452" spans="1:2">
      <c r="A452" s="14">
        <v>35355</v>
      </c>
      <c r="B452">
        <v>152.43600000000001</v>
      </c>
    </row>
    <row r="453" spans="1:2">
      <c r="A453" s="14">
        <v>35356</v>
      </c>
      <c r="B453">
        <v>152.52500000000001</v>
      </c>
    </row>
    <row r="454" spans="1:2">
      <c r="A454" s="14">
        <v>35359</v>
      </c>
      <c r="B454">
        <v>152.96700000000001</v>
      </c>
    </row>
    <row r="455" spans="1:2">
      <c r="A455" s="14">
        <v>35360</v>
      </c>
      <c r="B455">
        <v>153.917</v>
      </c>
    </row>
    <row r="456" spans="1:2">
      <c r="A456" s="14">
        <v>35361</v>
      </c>
      <c r="B456">
        <v>153.43799999999999</v>
      </c>
    </row>
    <row r="457" spans="1:2">
      <c r="A457" s="14">
        <v>35362</v>
      </c>
      <c r="B457">
        <v>152.14400000000001</v>
      </c>
    </row>
    <row r="458" spans="1:2">
      <c r="A458" s="14">
        <v>35363</v>
      </c>
      <c r="B458">
        <v>153.46700000000001</v>
      </c>
    </row>
    <row r="459" spans="1:2">
      <c r="A459" s="14">
        <v>35366</v>
      </c>
      <c r="B459">
        <v>153.673</v>
      </c>
    </row>
    <row r="460" spans="1:2">
      <c r="A460" s="14">
        <v>35367</v>
      </c>
      <c r="B460">
        <v>152.15700000000001</v>
      </c>
    </row>
    <row r="461" spans="1:2">
      <c r="A461" s="14">
        <v>35368</v>
      </c>
      <c r="B461">
        <v>152.48599999999999</v>
      </c>
    </row>
    <row r="462" spans="1:2">
      <c r="A462" s="14">
        <v>35369</v>
      </c>
      <c r="B462">
        <v>149.50800000000001</v>
      </c>
    </row>
    <row r="463" spans="1:2">
      <c r="A463" s="14">
        <v>35370</v>
      </c>
      <c r="B463">
        <v>149.102</v>
      </c>
    </row>
    <row r="464" spans="1:2">
      <c r="A464" s="14">
        <v>35373</v>
      </c>
      <c r="B464">
        <v>148.697</v>
      </c>
    </row>
    <row r="465" spans="1:2">
      <c r="A465" s="14">
        <v>35374</v>
      </c>
      <c r="B465">
        <v>148.41</v>
      </c>
    </row>
    <row r="466" spans="1:2">
      <c r="A466" s="14">
        <v>35375</v>
      </c>
      <c r="B466">
        <v>149.20699999999999</v>
      </c>
    </row>
    <row r="467" spans="1:2">
      <c r="A467" s="14">
        <v>35376</v>
      </c>
      <c r="B467">
        <v>150.38800000000001</v>
      </c>
    </row>
    <row r="468" spans="1:2">
      <c r="A468" s="14">
        <v>35377</v>
      </c>
      <c r="B468">
        <v>151.82400000000001</v>
      </c>
    </row>
    <row r="469" spans="1:2">
      <c r="A469" s="14">
        <v>35381</v>
      </c>
      <c r="B469">
        <v>152.13</v>
      </c>
    </row>
    <row r="470" spans="1:2">
      <c r="A470" s="14">
        <v>35382</v>
      </c>
      <c r="B470">
        <v>153.899</v>
      </c>
    </row>
    <row r="471" spans="1:2">
      <c r="A471" s="14">
        <v>35383</v>
      </c>
      <c r="B471">
        <v>154.709</v>
      </c>
    </row>
    <row r="472" spans="1:2">
      <c r="A472" s="14">
        <v>35384</v>
      </c>
      <c r="B472">
        <v>155.22499999999999</v>
      </c>
    </row>
    <row r="473" spans="1:2">
      <c r="A473" s="14">
        <v>35387</v>
      </c>
      <c r="B473">
        <v>154.595</v>
      </c>
    </row>
    <row r="474" spans="1:2">
      <c r="A474" s="14">
        <v>35388</v>
      </c>
      <c r="B474">
        <v>156.661</v>
      </c>
    </row>
    <row r="475" spans="1:2">
      <c r="A475" s="14">
        <v>35389</v>
      </c>
      <c r="B475">
        <v>156.398</v>
      </c>
    </row>
    <row r="476" spans="1:2">
      <c r="A476" s="14">
        <v>35390</v>
      </c>
      <c r="B476">
        <v>156.929</v>
      </c>
    </row>
    <row r="477" spans="1:2">
      <c r="A477" s="14">
        <v>35391</v>
      </c>
      <c r="B477">
        <v>157.333</v>
      </c>
    </row>
    <row r="478" spans="1:2">
      <c r="A478" s="14">
        <v>35394</v>
      </c>
      <c r="B478">
        <v>156.84299999999999</v>
      </c>
    </row>
    <row r="479" spans="1:2">
      <c r="A479" s="14">
        <v>35395</v>
      </c>
      <c r="B479">
        <v>157.91</v>
      </c>
    </row>
    <row r="480" spans="1:2">
      <c r="A480" s="14">
        <v>35396</v>
      </c>
      <c r="B480">
        <v>158.07900000000001</v>
      </c>
    </row>
    <row r="481" spans="1:2">
      <c r="A481" s="14">
        <v>35398</v>
      </c>
      <c r="B481">
        <v>157.84800000000001</v>
      </c>
    </row>
    <row r="482" spans="1:2">
      <c r="A482" s="14">
        <v>35401</v>
      </c>
      <c r="B482">
        <v>157.779</v>
      </c>
    </row>
    <row r="483" spans="1:2">
      <c r="A483" s="14">
        <v>35402</v>
      </c>
      <c r="B483">
        <v>158.148</v>
      </c>
    </row>
    <row r="484" spans="1:2">
      <c r="A484" s="14">
        <v>35403</v>
      </c>
      <c r="B484">
        <v>158.15600000000001</v>
      </c>
    </row>
    <row r="485" spans="1:2">
      <c r="A485" s="14">
        <v>35404</v>
      </c>
      <c r="B485">
        <v>160.696</v>
      </c>
    </row>
    <row r="486" spans="1:2">
      <c r="A486" s="14">
        <v>35405</v>
      </c>
      <c r="B486">
        <v>159.261</v>
      </c>
    </row>
    <row r="487" spans="1:2">
      <c r="A487" s="14">
        <v>35408</v>
      </c>
      <c r="B487">
        <v>157.399</v>
      </c>
    </row>
    <row r="488" spans="1:2">
      <c r="A488" s="14">
        <v>35409</v>
      </c>
      <c r="B488">
        <v>156.387</v>
      </c>
    </row>
    <row r="489" spans="1:2">
      <c r="A489" s="14">
        <v>35410</v>
      </c>
      <c r="B489">
        <v>155.15</v>
      </c>
    </row>
    <row r="490" spans="1:2">
      <c r="A490" s="14">
        <v>35411</v>
      </c>
      <c r="B490">
        <v>156.38</v>
      </c>
    </row>
    <row r="491" spans="1:2">
      <c r="A491" s="14">
        <v>35412</v>
      </c>
      <c r="B491">
        <v>158.083</v>
      </c>
    </row>
    <row r="492" spans="1:2">
      <c r="A492" s="14">
        <v>35415</v>
      </c>
      <c r="B492">
        <v>160.13999999999999</v>
      </c>
    </row>
    <row r="493" spans="1:2">
      <c r="A493" s="14">
        <v>35416</v>
      </c>
      <c r="B493">
        <v>159.79</v>
      </c>
    </row>
    <row r="494" spans="1:2">
      <c r="A494" s="14">
        <v>35417</v>
      </c>
      <c r="B494">
        <v>160.73099999999999</v>
      </c>
    </row>
    <row r="495" spans="1:2">
      <c r="A495" s="14">
        <v>35418</v>
      </c>
      <c r="B495">
        <v>161.49799999999999</v>
      </c>
    </row>
    <row r="496" spans="1:2">
      <c r="A496" s="14">
        <v>35419</v>
      </c>
      <c r="B496">
        <v>161.13300000000001</v>
      </c>
    </row>
    <row r="497" spans="1:2">
      <c r="A497" s="14">
        <v>35422</v>
      </c>
      <c r="B497">
        <v>160.19200000000001</v>
      </c>
    </row>
    <row r="498" spans="1:2">
      <c r="A498" s="14">
        <v>35423</v>
      </c>
      <c r="B498">
        <v>161.30799999999999</v>
      </c>
    </row>
    <row r="499" spans="1:2">
      <c r="A499" s="14">
        <v>35425</v>
      </c>
      <c r="B499">
        <v>160.45099999999999</v>
      </c>
    </row>
    <row r="500" spans="1:2">
      <c r="A500" s="14">
        <v>35426</v>
      </c>
      <c r="B500">
        <v>159.60300000000001</v>
      </c>
    </row>
    <row r="501" spans="1:2">
      <c r="A501" s="14">
        <v>35429</v>
      </c>
      <c r="B501">
        <v>158.691</v>
      </c>
    </row>
    <row r="502" spans="1:2">
      <c r="A502" s="14">
        <v>35430</v>
      </c>
      <c r="B502">
        <v>160.001</v>
      </c>
    </row>
    <row r="503" spans="1:2">
      <c r="A503" s="14">
        <v>35432</v>
      </c>
      <c r="B503">
        <v>160.74100000000001</v>
      </c>
    </row>
    <row r="504" spans="1:2">
      <c r="A504" s="14">
        <v>35433</v>
      </c>
      <c r="B504">
        <v>160.67699999999999</v>
      </c>
    </row>
    <row r="505" spans="1:2">
      <c r="A505" s="14">
        <v>35436</v>
      </c>
      <c r="B505">
        <v>163.23599999999999</v>
      </c>
    </row>
    <row r="506" spans="1:2">
      <c r="A506" s="14">
        <v>35437</v>
      </c>
      <c r="B506">
        <v>163.21100000000001</v>
      </c>
    </row>
    <row r="507" spans="1:2">
      <c r="A507" s="14">
        <v>35438</v>
      </c>
      <c r="B507">
        <v>164.059</v>
      </c>
    </row>
    <row r="508" spans="1:2">
      <c r="A508" s="14">
        <v>35439</v>
      </c>
      <c r="B508">
        <v>163.84</v>
      </c>
    </row>
    <row r="509" spans="1:2">
      <c r="A509" s="14">
        <v>35440</v>
      </c>
      <c r="B509">
        <v>163.727</v>
      </c>
    </row>
    <row r="510" spans="1:2">
      <c r="A510" s="14">
        <v>35443</v>
      </c>
      <c r="B510">
        <v>162.816</v>
      </c>
    </row>
    <row r="511" spans="1:2">
      <c r="A511" s="14">
        <v>35444</v>
      </c>
      <c r="B511">
        <v>162.94399999999999</v>
      </c>
    </row>
    <row r="512" spans="1:2">
      <c r="A512" s="14">
        <v>35445</v>
      </c>
      <c r="B512">
        <v>165.12299999999999</v>
      </c>
    </row>
    <row r="513" spans="1:2">
      <c r="A513" s="14">
        <v>35446</v>
      </c>
      <c r="B513">
        <v>163.56299999999999</v>
      </c>
    </row>
    <row r="514" spans="1:2">
      <c r="A514" s="14">
        <v>35447</v>
      </c>
      <c r="B514">
        <v>162.86099999999999</v>
      </c>
    </row>
    <row r="515" spans="1:2">
      <c r="A515" s="14">
        <v>35451</v>
      </c>
      <c r="B515">
        <v>161.65700000000001</v>
      </c>
    </row>
    <row r="516" spans="1:2">
      <c r="A516" s="14">
        <v>35452</v>
      </c>
      <c r="B516">
        <v>161.97499999999999</v>
      </c>
    </row>
    <row r="517" spans="1:2">
      <c r="A517" s="14">
        <v>35453</v>
      </c>
      <c r="B517">
        <v>162.04400000000001</v>
      </c>
    </row>
    <row r="518" spans="1:2">
      <c r="A518" s="14">
        <v>35454</v>
      </c>
      <c r="B518">
        <v>162.22300000000001</v>
      </c>
    </row>
    <row r="519" spans="1:2">
      <c r="A519" s="14">
        <v>35457</v>
      </c>
      <c r="B519">
        <v>162.94900000000001</v>
      </c>
    </row>
    <row r="520" spans="1:2">
      <c r="A520" s="14">
        <v>35458</v>
      </c>
      <c r="B520">
        <v>162.179</v>
      </c>
    </row>
    <row r="521" spans="1:2">
      <c r="A521" s="14">
        <v>35459</v>
      </c>
      <c r="B521">
        <v>162.10499999999999</v>
      </c>
    </row>
    <row r="522" spans="1:2">
      <c r="A522" s="14">
        <v>35460</v>
      </c>
      <c r="B522">
        <v>162.29</v>
      </c>
    </row>
    <row r="523" spans="1:2">
      <c r="A523" s="14">
        <v>35461</v>
      </c>
      <c r="B523">
        <v>161.02500000000001</v>
      </c>
    </row>
    <row r="524" spans="1:2">
      <c r="A524" s="14">
        <v>35464</v>
      </c>
      <c r="B524">
        <v>160.91800000000001</v>
      </c>
    </row>
    <row r="525" spans="1:2">
      <c r="A525" s="14">
        <v>35465</v>
      </c>
      <c r="B525">
        <v>161.077</v>
      </c>
    </row>
    <row r="526" spans="1:2">
      <c r="A526" s="14">
        <v>35466</v>
      </c>
      <c r="B526">
        <v>161.33600000000001</v>
      </c>
    </row>
    <row r="527" spans="1:2">
      <c r="A527" s="14">
        <v>35467</v>
      </c>
      <c r="B527">
        <v>159.67599999999999</v>
      </c>
    </row>
    <row r="528" spans="1:2">
      <c r="A528" s="14">
        <v>35468</v>
      </c>
      <c r="B528">
        <v>157.94999999999999</v>
      </c>
    </row>
    <row r="529" spans="1:2">
      <c r="A529" s="14">
        <v>35471</v>
      </c>
      <c r="B529">
        <v>158.398</v>
      </c>
    </row>
    <row r="530" spans="1:2">
      <c r="A530" s="14">
        <v>35472</v>
      </c>
      <c r="B530">
        <v>158.56</v>
      </c>
    </row>
    <row r="531" spans="1:2">
      <c r="A531" s="14">
        <v>35473</v>
      </c>
      <c r="B531">
        <v>158.96700000000001</v>
      </c>
    </row>
    <row r="532" spans="1:2">
      <c r="A532" s="14">
        <v>35474</v>
      </c>
      <c r="B532">
        <v>159.42400000000001</v>
      </c>
    </row>
    <row r="533" spans="1:2">
      <c r="A533" s="14">
        <v>35475</v>
      </c>
      <c r="B533">
        <v>159.83099999999999</v>
      </c>
    </row>
    <row r="534" spans="1:2">
      <c r="A534" s="14">
        <v>35479</v>
      </c>
      <c r="B534">
        <v>160.56700000000001</v>
      </c>
    </row>
    <row r="535" spans="1:2">
      <c r="A535" s="14">
        <v>35480</v>
      </c>
      <c r="B535">
        <v>161.85499999999999</v>
      </c>
    </row>
    <row r="536" spans="1:2">
      <c r="A536" s="14">
        <v>35481</v>
      </c>
      <c r="B536">
        <v>161.90600000000001</v>
      </c>
    </row>
    <row r="537" spans="1:2">
      <c r="A537" s="14">
        <v>35482</v>
      </c>
      <c r="B537">
        <v>162.078</v>
      </c>
    </row>
    <row r="538" spans="1:2">
      <c r="A538" s="14">
        <v>35485</v>
      </c>
      <c r="B538">
        <v>161.13300000000001</v>
      </c>
    </row>
    <row r="539" spans="1:2">
      <c r="A539" s="14">
        <v>35486</v>
      </c>
      <c r="B539">
        <v>162.232</v>
      </c>
    </row>
    <row r="540" spans="1:2">
      <c r="A540" s="14">
        <v>35487</v>
      </c>
      <c r="B540">
        <v>163.166</v>
      </c>
    </row>
    <row r="541" spans="1:2">
      <c r="A541" s="14">
        <v>35488</v>
      </c>
      <c r="B541">
        <v>162.96799999999999</v>
      </c>
    </row>
    <row r="542" spans="1:2">
      <c r="A542" s="14">
        <v>35489</v>
      </c>
      <c r="B542">
        <v>162.71299999999999</v>
      </c>
    </row>
    <row r="543" spans="1:2">
      <c r="A543" s="14">
        <v>35492</v>
      </c>
      <c r="B543">
        <v>163.96</v>
      </c>
    </row>
    <row r="544" spans="1:2">
      <c r="A544" s="14">
        <v>35493</v>
      </c>
      <c r="B544">
        <v>164.95699999999999</v>
      </c>
    </row>
    <row r="545" spans="1:2">
      <c r="A545" s="14">
        <v>35494</v>
      </c>
      <c r="B545">
        <v>163.6</v>
      </c>
    </row>
    <row r="546" spans="1:2">
      <c r="A546" s="14">
        <v>35495</v>
      </c>
      <c r="B546">
        <v>165.07599999999999</v>
      </c>
    </row>
    <row r="547" spans="1:2">
      <c r="A547" s="14">
        <v>35496</v>
      </c>
      <c r="B547">
        <v>165.78</v>
      </c>
    </row>
    <row r="548" spans="1:2">
      <c r="A548" s="14">
        <v>35499</v>
      </c>
      <c r="B548">
        <v>166.41399999999999</v>
      </c>
    </row>
    <row r="549" spans="1:2">
      <c r="A549" s="14">
        <v>35500</v>
      </c>
      <c r="B549">
        <v>166.40299999999999</v>
      </c>
    </row>
    <row r="550" spans="1:2">
      <c r="A550" s="14">
        <v>35501</v>
      </c>
      <c r="B550">
        <v>165.072</v>
      </c>
    </row>
    <row r="551" spans="1:2">
      <c r="A551" s="14">
        <v>35502</v>
      </c>
      <c r="B551">
        <v>164.95400000000001</v>
      </c>
    </row>
    <row r="552" spans="1:2">
      <c r="A552" s="14">
        <v>35503</v>
      </c>
      <c r="B552">
        <v>166.89599999999999</v>
      </c>
    </row>
    <row r="553" spans="1:2">
      <c r="A553" s="14">
        <v>35506</v>
      </c>
      <c r="B553">
        <v>164.559</v>
      </c>
    </row>
    <row r="554" spans="1:2">
      <c r="A554" s="14">
        <v>35507</v>
      </c>
      <c r="B554">
        <v>165.363</v>
      </c>
    </row>
    <row r="555" spans="1:2">
      <c r="A555" s="14">
        <v>35508</v>
      </c>
      <c r="B555">
        <v>166.06399999999999</v>
      </c>
    </row>
    <row r="556" spans="1:2">
      <c r="A556" s="14">
        <v>35509</v>
      </c>
      <c r="B556">
        <v>166.96899999999999</v>
      </c>
    </row>
    <row r="557" spans="1:2">
      <c r="A557" s="14">
        <v>35510</v>
      </c>
      <c r="B557">
        <v>165.828</v>
      </c>
    </row>
    <row r="558" spans="1:2">
      <c r="A558" s="14">
        <v>35513</v>
      </c>
      <c r="B558">
        <v>164.55</v>
      </c>
    </row>
    <row r="559" spans="1:2">
      <c r="A559" s="14">
        <v>35514</v>
      </c>
      <c r="B559">
        <v>165.51900000000001</v>
      </c>
    </row>
    <row r="560" spans="1:2">
      <c r="A560" s="14">
        <v>35515</v>
      </c>
      <c r="B560">
        <v>165.13399999999999</v>
      </c>
    </row>
    <row r="561" spans="1:2">
      <c r="A561" s="14">
        <v>35516</v>
      </c>
      <c r="B561">
        <v>166.30199999999999</v>
      </c>
    </row>
    <row r="562" spans="1:2">
      <c r="A562" s="14">
        <v>35520</v>
      </c>
      <c r="B562">
        <v>166.108</v>
      </c>
    </row>
    <row r="563" spans="1:2">
      <c r="A563" s="14">
        <v>35521</v>
      </c>
      <c r="B563">
        <v>166.142</v>
      </c>
    </row>
    <row r="564" spans="1:2">
      <c r="A564" s="14">
        <v>35522</v>
      </c>
      <c r="B564">
        <v>164.25200000000001</v>
      </c>
    </row>
    <row r="565" spans="1:2">
      <c r="A565" s="14">
        <v>35523</v>
      </c>
      <c r="B565">
        <v>162.32900000000001</v>
      </c>
    </row>
    <row r="566" spans="1:2">
      <c r="A566" s="14">
        <v>35524</v>
      </c>
      <c r="B566">
        <v>161.16900000000001</v>
      </c>
    </row>
    <row r="567" spans="1:2">
      <c r="A567" s="14">
        <v>35527</v>
      </c>
      <c r="B567">
        <v>161.34200000000001</v>
      </c>
    </row>
    <row r="568" spans="1:2">
      <c r="A568" s="14">
        <v>35528</v>
      </c>
      <c r="B568">
        <v>161.298</v>
      </c>
    </row>
    <row r="569" spans="1:2">
      <c r="A569" s="14">
        <v>35529</v>
      </c>
      <c r="B569">
        <v>161.988</v>
      </c>
    </row>
    <row r="570" spans="1:2">
      <c r="A570" s="14">
        <v>35530</v>
      </c>
      <c r="B570">
        <v>163.161</v>
      </c>
    </row>
    <row r="571" spans="1:2">
      <c r="A571" s="14">
        <v>35531</v>
      </c>
      <c r="B571">
        <v>162.011</v>
      </c>
    </row>
    <row r="572" spans="1:2">
      <c r="A572" s="14">
        <v>35534</v>
      </c>
      <c r="B572">
        <v>163.28299999999999</v>
      </c>
    </row>
    <row r="573" spans="1:2">
      <c r="A573" s="14">
        <v>35535</v>
      </c>
      <c r="B573">
        <v>162.87899999999999</v>
      </c>
    </row>
    <row r="574" spans="1:2">
      <c r="A574" s="14">
        <v>35536</v>
      </c>
      <c r="B574">
        <v>161.85599999999999</v>
      </c>
    </row>
    <row r="575" spans="1:2">
      <c r="A575" s="14">
        <v>35537</v>
      </c>
      <c r="B575">
        <v>162.815</v>
      </c>
    </row>
    <row r="576" spans="1:2">
      <c r="A576" s="14">
        <v>35538</v>
      </c>
      <c r="B576">
        <v>164.178</v>
      </c>
    </row>
    <row r="577" spans="1:2">
      <c r="A577" s="14">
        <v>35541</v>
      </c>
      <c r="B577">
        <v>164.79900000000001</v>
      </c>
    </row>
    <row r="578" spans="1:2">
      <c r="A578" s="14">
        <v>35542</v>
      </c>
      <c r="B578">
        <v>164.76300000000001</v>
      </c>
    </row>
    <row r="579" spans="1:2">
      <c r="A579" s="14">
        <v>35543</v>
      </c>
      <c r="B579">
        <v>165.124</v>
      </c>
    </row>
    <row r="580" spans="1:2">
      <c r="A580" s="14">
        <v>35544</v>
      </c>
      <c r="B580">
        <v>165.154</v>
      </c>
    </row>
    <row r="581" spans="1:2">
      <c r="A581" s="14">
        <v>35545</v>
      </c>
      <c r="B581">
        <v>165.91900000000001</v>
      </c>
    </row>
    <row r="582" spans="1:2">
      <c r="A582" s="14">
        <v>35548</v>
      </c>
      <c r="B582">
        <v>165.02600000000001</v>
      </c>
    </row>
    <row r="583" spans="1:2">
      <c r="A583" s="14">
        <v>35549</v>
      </c>
      <c r="B583">
        <v>165.96600000000001</v>
      </c>
    </row>
    <row r="584" spans="1:2">
      <c r="A584" s="14">
        <v>35550</v>
      </c>
      <c r="B584">
        <v>167.41499999999999</v>
      </c>
    </row>
    <row r="585" spans="1:2">
      <c r="A585" s="14">
        <v>35551</v>
      </c>
      <c r="B585">
        <v>167.31899999999999</v>
      </c>
    </row>
    <row r="586" spans="1:2">
      <c r="A586" s="14">
        <v>35552</v>
      </c>
      <c r="B586">
        <v>166.393</v>
      </c>
    </row>
    <row r="587" spans="1:2">
      <c r="A587" s="14">
        <v>35555</v>
      </c>
      <c r="B587">
        <v>166.54400000000001</v>
      </c>
    </row>
    <row r="588" spans="1:2">
      <c r="A588" s="14">
        <v>35556</v>
      </c>
      <c r="B588">
        <v>166.21299999999999</v>
      </c>
    </row>
    <row r="589" spans="1:2">
      <c r="A589" s="14">
        <v>35557</v>
      </c>
      <c r="B589">
        <v>166.77199999999999</v>
      </c>
    </row>
    <row r="590" spans="1:2">
      <c r="A590" s="14">
        <v>35558</v>
      </c>
      <c r="B590">
        <v>168.15799999999999</v>
      </c>
    </row>
    <row r="591" spans="1:2">
      <c r="A591" s="14">
        <v>35559</v>
      </c>
      <c r="B591">
        <v>169.02500000000001</v>
      </c>
    </row>
    <row r="592" spans="1:2">
      <c r="A592" s="14">
        <v>35562</v>
      </c>
      <c r="B592">
        <v>169.94</v>
      </c>
    </row>
    <row r="593" spans="1:2">
      <c r="A593" s="14">
        <v>35563</v>
      </c>
      <c r="B593">
        <v>170.40899999999999</v>
      </c>
    </row>
    <row r="594" spans="1:2">
      <c r="A594" s="14">
        <v>35564</v>
      </c>
      <c r="B594">
        <v>169.833</v>
      </c>
    </row>
    <row r="595" spans="1:2">
      <c r="A595" s="14">
        <v>35565</v>
      </c>
      <c r="B595">
        <v>170.512</v>
      </c>
    </row>
    <row r="596" spans="1:2">
      <c r="A596" s="14">
        <v>35566</v>
      </c>
      <c r="B596">
        <v>171.721</v>
      </c>
    </row>
    <row r="597" spans="1:2">
      <c r="A597" s="14">
        <v>35569</v>
      </c>
      <c r="B597">
        <v>171.041</v>
      </c>
    </row>
    <row r="598" spans="1:2">
      <c r="A598" s="14">
        <v>35570</v>
      </c>
      <c r="B598">
        <v>169.44499999999999</v>
      </c>
    </row>
    <row r="599" spans="1:2">
      <c r="A599" s="14">
        <v>35571</v>
      </c>
      <c r="B599">
        <v>170.559</v>
      </c>
    </row>
    <row r="600" spans="1:2">
      <c r="A600" s="14">
        <v>35572</v>
      </c>
      <c r="B600">
        <v>170.566</v>
      </c>
    </row>
    <row r="601" spans="1:2">
      <c r="A601" s="14">
        <v>35573</v>
      </c>
      <c r="B601">
        <v>169.91399999999999</v>
      </c>
    </row>
    <row r="602" spans="1:2">
      <c r="A602" s="14">
        <v>35577</v>
      </c>
      <c r="B602">
        <v>168.91399999999999</v>
      </c>
    </row>
    <row r="603" spans="1:2">
      <c r="A603" s="14">
        <v>35578</v>
      </c>
      <c r="B603">
        <v>170.489</v>
      </c>
    </row>
    <row r="604" spans="1:2">
      <c r="A604" s="14">
        <v>35579</v>
      </c>
      <c r="B604">
        <v>171.7</v>
      </c>
    </row>
    <row r="605" spans="1:2">
      <c r="A605" s="14">
        <v>35580</v>
      </c>
      <c r="B605">
        <v>169.88499999999999</v>
      </c>
    </row>
    <row r="606" spans="1:2">
      <c r="A606" s="14">
        <v>35583</v>
      </c>
      <c r="B606">
        <v>168.55099999999999</v>
      </c>
    </row>
    <row r="607" spans="1:2">
      <c r="A607" s="14">
        <v>35584</v>
      </c>
      <c r="B607">
        <v>167.72399999999999</v>
      </c>
    </row>
    <row r="608" spans="1:2">
      <c r="A608" s="14">
        <v>35585</v>
      </c>
      <c r="B608">
        <v>165.68700000000001</v>
      </c>
    </row>
    <row r="609" spans="1:2">
      <c r="A609" s="14">
        <v>35586</v>
      </c>
      <c r="B609">
        <v>165.012</v>
      </c>
    </row>
    <row r="610" spans="1:2">
      <c r="A610" s="14">
        <v>35587</v>
      </c>
      <c r="B610">
        <v>163.92500000000001</v>
      </c>
    </row>
    <row r="611" spans="1:2">
      <c r="A611" s="14">
        <v>35590</v>
      </c>
      <c r="B611">
        <v>163.709</v>
      </c>
    </row>
    <row r="612" spans="1:2">
      <c r="A612" s="14">
        <v>35591</v>
      </c>
      <c r="B612">
        <v>162.71799999999999</v>
      </c>
    </row>
    <row r="613" spans="1:2">
      <c r="A613" s="14">
        <v>35592</v>
      </c>
      <c r="B613">
        <v>162.892</v>
      </c>
    </row>
    <row r="614" spans="1:2">
      <c r="A614" s="14">
        <v>35593</v>
      </c>
      <c r="B614">
        <v>162.66900000000001</v>
      </c>
    </row>
    <row r="615" spans="1:2">
      <c r="A615" s="14">
        <v>35594</v>
      </c>
      <c r="B615">
        <v>162.74600000000001</v>
      </c>
    </row>
    <row r="616" spans="1:2">
      <c r="A616" s="14">
        <v>35597</v>
      </c>
      <c r="B616">
        <v>162.51400000000001</v>
      </c>
    </row>
    <row r="617" spans="1:2">
      <c r="A617" s="14">
        <v>35598</v>
      </c>
      <c r="B617">
        <v>163.53200000000001</v>
      </c>
    </row>
    <row r="618" spans="1:2">
      <c r="A618" s="14">
        <v>35599</v>
      </c>
      <c r="B618">
        <v>161.673</v>
      </c>
    </row>
    <row r="619" spans="1:2">
      <c r="A619" s="14">
        <v>35600</v>
      </c>
      <c r="B619">
        <v>161.73699999999999</v>
      </c>
    </row>
    <row r="620" spans="1:2">
      <c r="A620" s="14">
        <v>35601</v>
      </c>
      <c r="B620">
        <v>160.709</v>
      </c>
    </row>
    <row r="621" spans="1:2">
      <c r="A621" s="14">
        <v>35604</v>
      </c>
      <c r="B621">
        <v>161.267</v>
      </c>
    </row>
    <row r="622" spans="1:2">
      <c r="A622" s="14">
        <v>35605</v>
      </c>
      <c r="B622">
        <v>160.696</v>
      </c>
    </row>
    <row r="623" spans="1:2">
      <c r="A623" s="14">
        <v>35606</v>
      </c>
      <c r="B623">
        <v>160.91900000000001</v>
      </c>
    </row>
    <row r="624" spans="1:2">
      <c r="A624" s="14">
        <v>35607</v>
      </c>
      <c r="B624">
        <v>159.61699999999999</v>
      </c>
    </row>
    <row r="625" spans="1:2">
      <c r="A625" s="14">
        <v>35608</v>
      </c>
      <c r="B625">
        <v>160.17599999999999</v>
      </c>
    </row>
    <row r="626" spans="1:2">
      <c r="A626" s="14">
        <v>35611</v>
      </c>
      <c r="B626">
        <v>160.12100000000001</v>
      </c>
    </row>
    <row r="627" spans="1:2">
      <c r="A627" s="14">
        <v>35612</v>
      </c>
      <c r="B627">
        <v>159.61699999999999</v>
      </c>
    </row>
    <row r="628" spans="1:2">
      <c r="A628" s="14">
        <v>35613</v>
      </c>
      <c r="B628">
        <v>159.453</v>
      </c>
    </row>
    <row r="629" spans="1:2">
      <c r="A629" s="14">
        <v>35614</v>
      </c>
      <c r="B629">
        <v>157.70699999999999</v>
      </c>
    </row>
    <row r="630" spans="1:2">
      <c r="A630" s="14">
        <v>35618</v>
      </c>
      <c r="B630">
        <v>155.72999999999999</v>
      </c>
    </row>
    <row r="631" spans="1:2">
      <c r="A631" s="14">
        <v>35619</v>
      </c>
      <c r="B631">
        <v>156.28299999999999</v>
      </c>
    </row>
    <row r="632" spans="1:2">
      <c r="A632" s="14">
        <v>35620</v>
      </c>
      <c r="B632">
        <v>156.751</v>
      </c>
    </row>
    <row r="633" spans="1:2">
      <c r="A633" s="14">
        <v>35621</v>
      </c>
      <c r="B633">
        <v>156.00299999999999</v>
      </c>
    </row>
    <row r="634" spans="1:2">
      <c r="A634" s="14">
        <v>35622</v>
      </c>
      <c r="B634">
        <v>156.50899999999999</v>
      </c>
    </row>
    <row r="635" spans="1:2">
      <c r="A635" s="14">
        <v>35625</v>
      </c>
      <c r="B635">
        <v>157.506</v>
      </c>
    </row>
    <row r="636" spans="1:2">
      <c r="A636" s="14">
        <v>35626</v>
      </c>
      <c r="B636">
        <v>158.333</v>
      </c>
    </row>
    <row r="637" spans="1:2">
      <c r="A637" s="14">
        <v>35627</v>
      </c>
      <c r="B637">
        <v>157.48400000000001</v>
      </c>
    </row>
    <row r="638" spans="1:2">
      <c r="A638" s="14">
        <v>35628</v>
      </c>
      <c r="B638">
        <v>158.38499999999999</v>
      </c>
    </row>
    <row r="639" spans="1:2">
      <c r="A639" s="14">
        <v>35629</v>
      </c>
      <c r="B639">
        <v>158.637</v>
      </c>
    </row>
    <row r="640" spans="1:2">
      <c r="A640" s="14">
        <v>35632</v>
      </c>
      <c r="B640">
        <v>157.571</v>
      </c>
    </row>
    <row r="641" spans="1:2">
      <c r="A641" s="14">
        <v>35633</v>
      </c>
      <c r="B641">
        <v>158.374</v>
      </c>
    </row>
    <row r="642" spans="1:2">
      <c r="A642" s="14">
        <v>35634</v>
      </c>
      <c r="B642">
        <v>159.47999999999999</v>
      </c>
    </row>
    <row r="643" spans="1:2">
      <c r="A643" s="14">
        <v>35635</v>
      </c>
      <c r="B643">
        <v>160.41</v>
      </c>
    </row>
    <row r="644" spans="1:2">
      <c r="A644" s="14">
        <v>35636</v>
      </c>
      <c r="B644">
        <v>161.898</v>
      </c>
    </row>
    <row r="645" spans="1:2">
      <c r="A645" s="14">
        <v>35639</v>
      </c>
      <c r="B645">
        <v>163.63800000000001</v>
      </c>
    </row>
    <row r="646" spans="1:2">
      <c r="A646" s="14">
        <v>35640</v>
      </c>
      <c r="B646">
        <v>163.73099999999999</v>
      </c>
    </row>
    <row r="647" spans="1:2">
      <c r="A647" s="14">
        <v>35641</v>
      </c>
      <c r="B647">
        <v>164.018</v>
      </c>
    </row>
    <row r="648" spans="1:2">
      <c r="A648" s="14">
        <v>35642</v>
      </c>
      <c r="B648">
        <v>165.31899999999999</v>
      </c>
    </row>
    <row r="649" spans="1:2">
      <c r="A649" s="14">
        <v>35643</v>
      </c>
      <c r="B649">
        <v>166.08799999999999</v>
      </c>
    </row>
    <row r="650" spans="1:2">
      <c r="A650" s="14">
        <v>35646</v>
      </c>
      <c r="B650">
        <v>167.12100000000001</v>
      </c>
    </row>
    <row r="651" spans="1:2">
      <c r="A651" s="14">
        <v>35647</v>
      </c>
      <c r="B651">
        <v>166.06</v>
      </c>
    </row>
    <row r="652" spans="1:2">
      <c r="A652" s="14">
        <v>35648</v>
      </c>
      <c r="B652">
        <v>166.09100000000001</v>
      </c>
    </row>
    <row r="653" spans="1:2">
      <c r="A653" s="14">
        <v>35649</v>
      </c>
      <c r="B653">
        <v>165.50200000000001</v>
      </c>
    </row>
    <row r="654" spans="1:2">
      <c r="A654" s="14">
        <v>35650</v>
      </c>
      <c r="B654">
        <v>165.13</v>
      </c>
    </row>
    <row r="655" spans="1:2">
      <c r="A655" s="14">
        <v>35653</v>
      </c>
      <c r="B655">
        <v>164.37</v>
      </c>
    </row>
    <row r="656" spans="1:2">
      <c r="A656" s="14">
        <v>35654</v>
      </c>
      <c r="B656">
        <v>164.24199999999999</v>
      </c>
    </row>
    <row r="657" spans="1:2">
      <c r="A657" s="14">
        <v>35655</v>
      </c>
      <c r="B657">
        <v>164.798</v>
      </c>
    </row>
    <row r="658" spans="1:2">
      <c r="A658" s="14">
        <v>35656</v>
      </c>
      <c r="B658">
        <v>164.43799999999999</v>
      </c>
    </row>
    <row r="659" spans="1:2">
      <c r="A659" s="14">
        <v>35657</v>
      </c>
      <c r="B659">
        <v>163.94900000000001</v>
      </c>
    </row>
    <row r="660" spans="1:2">
      <c r="A660" s="14">
        <v>35660</v>
      </c>
      <c r="B660">
        <v>162.804</v>
      </c>
    </row>
    <row r="661" spans="1:2">
      <c r="A661" s="14">
        <v>35661</v>
      </c>
      <c r="B661">
        <v>164.303</v>
      </c>
    </row>
    <row r="662" spans="1:2">
      <c r="A662" s="14">
        <v>35662</v>
      </c>
      <c r="B662">
        <v>163.131</v>
      </c>
    </row>
    <row r="663" spans="1:2">
      <c r="A663" s="14">
        <v>35663</v>
      </c>
      <c r="B663">
        <v>163.42599999999999</v>
      </c>
    </row>
    <row r="664" spans="1:2">
      <c r="A664" s="14">
        <v>35664</v>
      </c>
      <c r="B664">
        <v>164.27600000000001</v>
      </c>
    </row>
    <row r="665" spans="1:2">
      <c r="A665" s="14">
        <v>35667</v>
      </c>
      <c r="B665">
        <v>163.13</v>
      </c>
    </row>
    <row r="666" spans="1:2">
      <c r="A666" s="14">
        <v>35668</v>
      </c>
      <c r="B666">
        <v>163.196</v>
      </c>
    </row>
    <row r="667" spans="1:2">
      <c r="A667" s="14">
        <v>35669</v>
      </c>
      <c r="B667">
        <v>164.58600000000001</v>
      </c>
    </row>
    <row r="668" spans="1:2">
      <c r="A668" s="14">
        <v>35670</v>
      </c>
      <c r="B668">
        <v>164.46199999999999</v>
      </c>
    </row>
    <row r="669" spans="1:2">
      <c r="A669" s="14">
        <v>35671</v>
      </c>
      <c r="B669">
        <v>165.15299999999999</v>
      </c>
    </row>
    <row r="670" spans="1:2">
      <c r="A670" s="14">
        <v>35675</v>
      </c>
      <c r="B670">
        <v>165.41200000000001</v>
      </c>
    </row>
    <row r="671" spans="1:2">
      <c r="A671" s="14">
        <v>35676</v>
      </c>
      <c r="B671">
        <v>166.053</v>
      </c>
    </row>
    <row r="672" spans="1:2">
      <c r="A672" s="14">
        <v>35677</v>
      </c>
      <c r="B672">
        <v>165.27199999999999</v>
      </c>
    </row>
    <row r="673" spans="1:2">
      <c r="A673" s="14">
        <v>35678</v>
      </c>
      <c r="B673">
        <v>165.37200000000001</v>
      </c>
    </row>
    <row r="674" spans="1:2">
      <c r="A674" s="14">
        <v>35681</v>
      </c>
      <c r="B674">
        <v>164.62299999999999</v>
      </c>
    </row>
    <row r="675" spans="1:2">
      <c r="A675" s="14">
        <v>35682</v>
      </c>
      <c r="B675">
        <v>164.852</v>
      </c>
    </row>
    <row r="676" spans="1:2">
      <c r="A676" s="14">
        <v>35683</v>
      </c>
      <c r="B676">
        <v>164.71899999999999</v>
      </c>
    </row>
    <row r="677" spans="1:2">
      <c r="A677" s="14">
        <v>35684</v>
      </c>
      <c r="B677">
        <v>165.078</v>
      </c>
    </row>
    <row r="678" spans="1:2">
      <c r="A678" s="14">
        <v>35685</v>
      </c>
      <c r="B678">
        <v>163.929</v>
      </c>
    </row>
    <row r="679" spans="1:2">
      <c r="A679" s="14">
        <v>35688</v>
      </c>
      <c r="B679">
        <v>163.68600000000001</v>
      </c>
    </row>
    <row r="680" spans="1:2">
      <c r="A680" s="14">
        <v>35689</v>
      </c>
      <c r="B680">
        <v>163.85599999999999</v>
      </c>
    </row>
    <row r="681" spans="1:2">
      <c r="A681" s="14">
        <v>35690</v>
      </c>
      <c r="B681">
        <v>163.60900000000001</v>
      </c>
    </row>
    <row r="682" spans="1:2">
      <c r="A682" s="14">
        <v>35691</v>
      </c>
      <c r="B682">
        <v>164.11600000000001</v>
      </c>
    </row>
    <row r="683" spans="1:2">
      <c r="A683" s="14">
        <v>35692</v>
      </c>
      <c r="B683">
        <v>163.922</v>
      </c>
    </row>
    <row r="684" spans="1:2">
      <c r="A684" s="14">
        <v>35695</v>
      </c>
      <c r="B684">
        <v>164.59399999999999</v>
      </c>
    </row>
    <row r="685" spans="1:2">
      <c r="A685" s="14">
        <v>35696</v>
      </c>
      <c r="B685">
        <v>164.751</v>
      </c>
    </row>
    <row r="686" spans="1:2">
      <c r="A686" s="14">
        <v>35697</v>
      </c>
      <c r="B686">
        <v>164.958</v>
      </c>
    </row>
    <row r="687" spans="1:2">
      <c r="A687" s="14">
        <v>35698</v>
      </c>
      <c r="B687">
        <v>166.33</v>
      </c>
    </row>
    <row r="688" spans="1:2">
      <c r="A688" s="14">
        <v>35699</v>
      </c>
      <c r="B688">
        <v>166.83600000000001</v>
      </c>
    </row>
    <row r="689" spans="1:2">
      <c r="A689" s="14">
        <v>35702</v>
      </c>
      <c r="B689">
        <v>167.62100000000001</v>
      </c>
    </row>
    <row r="690" spans="1:2">
      <c r="A690" s="14">
        <v>35703</v>
      </c>
      <c r="B690">
        <v>167.00200000000001</v>
      </c>
    </row>
    <row r="691" spans="1:2">
      <c r="A691" s="14">
        <v>35704</v>
      </c>
      <c r="B691">
        <v>166.739</v>
      </c>
    </row>
    <row r="692" spans="1:2">
      <c r="A692" s="14">
        <v>35705</v>
      </c>
      <c r="B692">
        <v>167.57</v>
      </c>
    </row>
    <row r="693" spans="1:2">
      <c r="A693" s="14">
        <v>35706</v>
      </c>
      <c r="B693">
        <v>169.917</v>
      </c>
    </row>
    <row r="694" spans="1:2">
      <c r="A694" s="14">
        <v>35709</v>
      </c>
      <c r="B694">
        <v>168.398</v>
      </c>
    </row>
    <row r="695" spans="1:2">
      <c r="A695" s="14">
        <v>35710</v>
      </c>
      <c r="B695">
        <v>168.80099999999999</v>
      </c>
    </row>
    <row r="696" spans="1:2">
      <c r="A696" s="14">
        <v>35711</v>
      </c>
      <c r="B696">
        <v>169.55099999999999</v>
      </c>
    </row>
    <row r="697" spans="1:2">
      <c r="A697" s="14">
        <v>35712</v>
      </c>
      <c r="B697">
        <v>169.49100000000001</v>
      </c>
    </row>
    <row r="698" spans="1:2">
      <c r="A698" s="14">
        <v>35713</v>
      </c>
      <c r="B698">
        <v>170.87200000000001</v>
      </c>
    </row>
    <row r="699" spans="1:2">
      <c r="A699" s="14">
        <v>35717</v>
      </c>
      <c r="B699">
        <v>168.56800000000001</v>
      </c>
    </row>
    <row r="700" spans="1:2">
      <c r="A700" s="14">
        <v>35718</v>
      </c>
      <c r="B700">
        <v>168.751</v>
      </c>
    </row>
    <row r="701" spans="1:2">
      <c r="A701" s="14">
        <v>35719</v>
      </c>
      <c r="B701">
        <v>168.78200000000001</v>
      </c>
    </row>
    <row r="702" spans="1:2">
      <c r="A702" s="14">
        <v>35720</v>
      </c>
      <c r="B702">
        <v>167.536</v>
      </c>
    </row>
    <row r="703" spans="1:2">
      <c r="A703" s="14">
        <v>35723</v>
      </c>
      <c r="B703">
        <v>168.32</v>
      </c>
    </row>
    <row r="704" spans="1:2">
      <c r="A704" s="14">
        <v>35724</v>
      </c>
      <c r="B704">
        <v>168.417</v>
      </c>
    </row>
    <row r="705" spans="1:2">
      <c r="A705" s="14">
        <v>35725</v>
      </c>
      <c r="B705">
        <v>170.14599999999999</v>
      </c>
    </row>
    <row r="706" spans="1:2">
      <c r="A706" s="14">
        <v>35726</v>
      </c>
      <c r="B706">
        <v>168.72800000000001</v>
      </c>
    </row>
    <row r="707" spans="1:2">
      <c r="A707" s="14">
        <v>35727</v>
      </c>
      <c r="B707">
        <v>167.73699999999999</v>
      </c>
    </row>
    <row r="708" spans="1:2">
      <c r="A708" s="14">
        <v>35730</v>
      </c>
      <c r="B708">
        <v>168.14500000000001</v>
      </c>
    </row>
    <row r="709" spans="1:2">
      <c r="A709" s="14">
        <v>35731</v>
      </c>
      <c r="B709">
        <v>166.34899999999999</v>
      </c>
    </row>
    <row r="710" spans="1:2">
      <c r="A710" s="14">
        <v>35732</v>
      </c>
      <c r="B710">
        <v>166.86199999999999</v>
      </c>
    </row>
    <row r="711" spans="1:2">
      <c r="A711" s="14">
        <v>35733</v>
      </c>
      <c r="B711">
        <v>167.917</v>
      </c>
    </row>
    <row r="712" spans="1:2">
      <c r="A712" s="14">
        <v>35734</v>
      </c>
      <c r="B712">
        <v>167.66399999999999</v>
      </c>
    </row>
    <row r="713" spans="1:2">
      <c r="A713" s="14">
        <v>35737</v>
      </c>
      <c r="B713">
        <v>167.857</v>
      </c>
    </row>
    <row r="714" spans="1:2">
      <c r="A714" s="14">
        <v>35738</v>
      </c>
      <c r="B714">
        <v>167.047</v>
      </c>
    </row>
    <row r="715" spans="1:2">
      <c r="A715" s="14">
        <v>35739</v>
      </c>
      <c r="B715">
        <v>167.05600000000001</v>
      </c>
    </row>
    <row r="716" spans="1:2">
      <c r="A716" s="14">
        <v>35740</v>
      </c>
      <c r="B716">
        <v>166.81700000000001</v>
      </c>
    </row>
    <row r="717" spans="1:2">
      <c r="A717" s="14">
        <v>35741</v>
      </c>
      <c r="B717">
        <v>167.36600000000001</v>
      </c>
    </row>
    <row r="718" spans="1:2">
      <c r="A718" s="14">
        <v>35744</v>
      </c>
      <c r="B718">
        <v>166.80600000000001</v>
      </c>
    </row>
    <row r="719" spans="1:2">
      <c r="A719" s="14">
        <v>35746</v>
      </c>
      <c r="B719">
        <v>167.161</v>
      </c>
    </row>
    <row r="720" spans="1:2">
      <c r="A720" s="14">
        <v>35747</v>
      </c>
      <c r="B720">
        <v>167.548</v>
      </c>
    </row>
    <row r="721" spans="1:2">
      <c r="A721" s="14">
        <v>35748</v>
      </c>
      <c r="B721">
        <v>166.90799999999999</v>
      </c>
    </row>
    <row r="722" spans="1:2">
      <c r="A722" s="14">
        <v>35751</v>
      </c>
      <c r="B722">
        <v>165.99600000000001</v>
      </c>
    </row>
    <row r="723" spans="1:2">
      <c r="A723" s="14">
        <v>35752</v>
      </c>
      <c r="B723">
        <v>165.09</v>
      </c>
    </row>
    <row r="724" spans="1:2">
      <c r="A724" s="14">
        <v>35753</v>
      </c>
      <c r="B724">
        <v>164.48500000000001</v>
      </c>
    </row>
    <row r="725" spans="1:2">
      <c r="A725" s="14">
        <v>35754</v>
      </c>
      <c r="B725">
        <v>162.53700000000001</v>
      </c>
    </row>
    <row r="726" spans="1:2">
      <c r="A726" s="14">
        <v>35755</v>
      </c>
      <c r="B726">
        <v>163.345</v>
      </c>
    </row>
    <row r="727" spans="1:2">
      <c r="A727" s="14">
        <v>35758</v>
      </c>
      <c r="B727">
        <v>162.92500000000001</v>
      </c>
    </row>
    <row r="728" spans="1:2">
      <c r="A728" s="14">
        <v>35759</v>
      </c>
      <c r="B728">
        <v>162.00299999999999</v>
      </c>
    </row>
    <row r="729" spans="1:2">
      <c r="A729" s="14">
        <v>35760</v>
      </c>
      <c r="B729">
        <v>161.327</v>
      </c>
    </row>
    <row r="730" spans="1:2">
      <c r="A730" s="14">
        <v>35762</v>
      </c>
      <c r="B730">
        <v>161.00800000000001</v>
      </c>
    </row>
    <row r="731" spans="1:2">
      <c r="A731" s="14">
        <v>35765</v>
      </c>
      <c r="B731">
        <v>160.619</v>
      </c>
    </row>
    <row r="732" spans="1:2">
      <c r="A732" s="14">
        <v>35766</v>
      </c>
      <c r="B732">
        <v>160.38399999999999</v>
      </c>
    </row>
    <row r="733" spans="1:2">
      <c r="A733" s="14">
        <v>35767</v>
      </c>
      <c r="B733">
        <v>159.66499999999999</v>
      </c>
    </row>
    <row r="734" spans="1:2">
      <c r="A734" s="14">
        <v>35768</v>
      </c>
      <c r="B734">
        <v>158.624</v>
      </c>
    </row>
    <row r="735" spans="1:2">
      <c r="A735" s="14">
        <v>35769</v>
      </c>
      <c r="B735">
        <v>159.398</v>
      </c>
    </row>
    <row r="736" spans="1:2">
      <c r="A736" s="14">
        <v>35772</v>
      </c>
      <c r="B736">
        <v>159.88200000000001</v>
      </c>
    </row>
    <row r="737" spans="1:2">
      <c r="A737" s="14">
        <v>35773</v>
      </c>
      <c r="B737">
        <v>159.892</v>
      </c>
    </row>
    <row r="738" spans="1:2">
      <c r="A738" s="14">
        <v>35774</v>
      </c>
      <c r="B738">
        <v>159.95500000000001</v>
      </c>
    </row>
    <row r="739" spans="1:2">
      <c r="A739" s="14">
        <v>35775</v>
      </c>
      <c r="B739">
        <v>158.62200000000001</v>
      </c>
    </row>
    <row r="740" spans="1:2">
      <c r="A740" s="14">
        <v>35776</v>
      </c>
      <c r="B740">
        <v>157.95599999999999</v>
      </c>
    </row>
    <row r="741" spans="1:2">
      <c r="A741" s="14">
        <v>35779</v>
      </c>
      <c r="B741">
        <v>157.35</v>
      </c>
    </row>
    <row r="742" spans="1:2">
      <c r="A742" s="14">
        <v>35780</v>
      </c>
      <c r="B742">
        <v>156.624</v>
      </c>
    </row>
    <row r="743" spans="1:2">
      <c r="A743" s="14">
        <v>35781</v>
      </c>
      <c r="B743">
        <v>157.529</v>
      </c>
    </row>
    <row r="744" spans="1:2">
      <c r="A744" s="14">
        <v>35782</v>
      </c>
      <c r="B744">
        <v>157.642</v>
      </c>
    </row>
    <row r="745" spans="1:2">
      <c r="A745" s="14">
        <v>35783</v>
      </c>
      <c r="B745">
        <v>157.21100000000001</v>
      </c>
    </row>
    <row r="746" spans="1:2">
      <c r="A746" s="14">
        <v>35786</v>
      </c>
      <c r="B746">
        <v>156.02099999999999</v>
      </c>
    </row>
    <row r="747" spans="1:2">
      <c r="A747" s="14">
        <v>35787</v>
      </c>
      <c r="B747">
        <v>156.41900000000001</v>
      </c>
    </row>
    <row r="748" spans="1:2">
      <c r="A748" s="14">
        <v>35788</v>
      </c>
      <c r="B748">
        <v>157.04</v>
      </c>
    </row>
    <row r="749" spans="1:2">
      <c r="A749" s="14">
        <v>35790</v>
      </c>
      <c r="B749">
        <v>156.98400000000001</v>
      </c>
    </row>
    <row r="750" spans="1:2">
      <c r="A750" s="14">
        <v>35793</v>
      </c>
      <c r="B750">
        <v>155.55799999999999</v>
      </c>
    </row>
    <row r="751" spans="1:2">
      <c r="A751" s="14">
        <v>35794</v>
      </c>
      <c r="B751">
        <v>155.57900000000001</v>
      </c>
    </row>
    <row r="752" spans="1:2">
      <c r="A752" s="14">
        <v>35795</v>
      </c>
      <c r="B752">
        <v>154.57900000000001</v>
      </c>
    </row>
    <row r="753" spans="1:2">
      <c r="A753" s="14">
        <v>35797</v>
      </c>
      <c r="B753">
        <v>153.36799999999999</v>
      </c>
    </row>
    <row r="754" spans="1:2">
      <c r="A754" s="14">
        <v>35800</v>
      </c>
      <c r="B754">
        <v>152.197</v>
      </c>
    </row>
    <row r="755" spans="1:2">
      <c r="A755" s="14">
        <v>35801</v>
      </c>
      <c r="B755">
        <v>151.584</v>
      </c>
    </row>
    <row r="756" spans="1:2">
      <c r="A756" s="14">
        <v>35802</v>
      </c>
      <c r="B756">
        <v>151.67400000000001</v>
      </c>
    </row>
    <row r="757" spans="1:2">
      <c r="A757" s="14">
        <v>35803</v>
      </c>
      <c r="B757">
        <v>150.62100000000001</v>
      </c>
    </row>
    <row r="758" spans="1:2">
      <c r="A758" s="14">
        <v>35804</v>
      </c>
      <c r="B758">
        <v>149.422</v>
      </c>
    </row>
    <row r="759" spans="1:2">
      <c r="A759" s="14">
        <v>35807</v>
      </c>
      <c r="B759">
        <v>148.22399999999999</v>
      </c>
    </row>
    <row r="760" spans="1:2">
      <c r="A760" s="14">
        <v>35808</v>
      </c>
      <c r="B760">
        <v>150.429</v>
      </c>
    </row>
    <row r="761" spans="1:2">
      <c r="A761" s="14">
        <v>35809</v>
      </c>
      <c r="B761">
        <v>150.51499999999999</v>
      </c>
    </row>
    <row r="762" spans="1:2">
      <c r="A762" s="14">
        <v>35810</v>
      </c>
      <c r="B762">
        <v>150.92699999999999</v>
      </c>
    </row>
    <row r="763" spans="1:2">
      <c r="A763" s="14">
        <v>35811</v>
      </c>
      <c r="B763">
        <v>151.80699999999999</v>
      </c>
    </row>
    <row r="764" spans="1:2">
      <c r="A764" s="14">
        <v>35815</v>
      </c>
      <c r="B764">
        <v>151.86099999999999</v>
      </c>
    </row>
    <row r="765" spans="1:2">
      <c r="A765" s="14">
        <v>35816</v>
      </c>
      <c r="B765">
        <v>151.48400000000001</v>
      </c>
    </row>
    <row r="766" spans="1:2">
      <c r="A766" s="14">
        <v>35817</v>
      </c>
      <c r="B766">
        <v>151.53</v>
      </c>
    </row>
    <row r="767" spans="1:2">
      <c r="A767" s="14">
        <v>35818</v>
      </c>
      <c r="B767">
        <v>152.119</v>
      </c>
    </row>
    <row r="768" spans="1:2">
      <c r="A768" s="14">
        <v>35821</v>
      </c>
      <c r="B768">
        <v>154.041</v>
      </c>
    </row>
    <row r="769" spans="1:2">
      <c r="A769" s="14">
        <v>35822</v>
      </c>
      <c r="B769">
        <v>154.72399999999999</v>
      </c>
    </row>
    <row r="770" spans="1:2">
      <c r="A770" s="14">
        <v>35823</v>
      </c>
      <c r="B770">
        <v>155.37</v>
      </c>
    </row>
    <row r="771" spans="1:2">
      <c r="A771" s="14">
        <v>35824</v>
      </c>
      <c r="B771">
        <v>156.65600000000001</v>
      </c>
    </row>
    <row r="772" spans="1:2">
      <c r="A772" s="14">
        <v>35825</v>
      </c>
      <c r="B772">
        <v>155.15</v>
      </c>
    </row>
    <row r="773" spans="1:2">
      <c r="A773" s="14">
        <v>35828</v>
      </c>
      <c r="B773">
        <v>155.43600000000001</v>
      </c>
    </row>
    <row r="774" spans="1:2">
      <c r="A774" s="14">
        <v>35829</v>
      </c>
      <c r="B774">
        <v>153.71100000000001</v>
      </c>
    </row>
    <row r="775" spans="1:2">
      <c r="A775" s="14">
        <v>35830</v>
      </c>
      <c r="B775">
        <v>153.846</v>
      </c>
    </row>
    <row r="776" spans="1:2">
      <c r="A776" s="14">
        <v>35831</v>
      </c>
      <c r="B776">
        <v>154.715</v>
      </c>
    </row>
    <row r="777" spans="1:2">
      <c r="A777" s="14">
        <v>35832</v>
      </c>
      <c r="B777">
        <v>154.30600000000001</v>
      </c>
    </row>
    <row r="778" spans="1:2">
      <c r="A778" s="14">
        <v>35835</v>
      </c>
      <c r="B778">
        <v>153.59200000000001</v>
      </c>
    </row>
    <row r="779" spans="1:2">
      <c r="A779" s="14">
        <v>35836</v>
      </c>
      <c r="B779">
        <v>153.80099999999999</v>
      </c>
    </row>
    <row r="780" spans="1:2">
      <c r="A780" s="14">
        <v>35837</v>
      </c>
      <c r="B780">
        <v>152.63300000000001</v>
      </c>
    </row>
    <row r="781" spans="1:2">
      <c r="A781" s="14">
        <v>35838</v>
      </c>
      <c r="B781">
        <v>152.61000000000001</v>
      </c>
    </row>
    <row r="782" spans="1:2">
      <c r="A782" s="14">
        <v>35839</v>
      </c>
      <c r="B782">
        <v>152.49199999999999</v>
      </c>
    </row>
    <row r="783" spans="1:2">
      <c r="A783" s="14">
        <v>35843</v>
      </c>
      <c r="B783">
        <v>150.04300000000001</v>
      </c>
    </row>
    <row r="784" spans="1:2">
      <c r="A784" s="14">
        <v>35844</v>
      </c>
      <c r="B784">
        <v>151.12200000000001</v>
      </c>
    </row>
    <row r="785" spans="1:2">
      <c r="A785" s="14">
        <v>35845</v>
      </c>
      <c r="B785">
        <v>151.214</v>
      </c>
    </row>
    <row r="786" spans="1:2">
      <c r="A786" s="14">
        <v>35846</v>
      </c>
      <c r="B786">
        <v>149.97300000000001</v>
      </c>
    </row>
    <row r="787" spans="1:2">
      <c r="A787" s="14">
        <v>35849</v>
      </c>
      <c r="B787">
        <v>147.447</v>
      </c>
    </row>
    <row r="788" spans="1:2">
      <c r="A788" s="14">
        <v>35850</v>
      </c>
      <c r="B788">
        <v>146.511</v>
      </c>
    </row>
    <row r="789" spans="1:2">
      <c r="A789" s="14">
        <v>35851</v>
      </c>
      <c r="B789">
        <v>147.226</v>
      </c>
    </row>
    <row r="790" spans="1:2">
      <c r="A790" s="14">
        <v>35852</v>
      </c>
      <c r="B790">
        <v>147.374</v>
      </c>
    </row>
    <row r="791" spans="1:2">
      <c r="A791" s="14">
        <v>35853</v>
      </c>
      <c r="B791">
        <v>148.477</v>
      </c>
    </row>
    <row r="792" spans="1:2">
      <c r="A792" s="14">
        <v>35856</v>
      </c>
      <c r="B792">
        <v>148.97900000000001</v>
      </c>
    </row>
    <row r="793" spans="1:2">
      <c r="A793" s="14">
        <v>35857</v>
      </c>
      <c r="B793">
        <v>147.607</v>
      </c>
    </row>
    <row r="794" spans="1:2">
      <c r="A794" s="14">
        <v>35858</v>
      </c>
      <c r="B794">
        <v>147.423</v>
      </c>
    </row>
    <row r="795" spans="1:2">
      <c r="A795" s="14">
        <v>35859</v>
      </c>
      <c r="B795">
        <v>147.35300000000001</v>
      </c>
    </row>
    <row r="796" spans="1:2">
      <c r="A796" s="14">
        <v>35860</v>
      </c>
      <c r="B796">
        <v>146.55799999999999</v>
      </c>
    </row>
    <row r="797" spans="1:2">
      <c r="A797" s="14">
        <v>35863</v>
      </c>
      <c r="B797">
        <v>145.55199999999999</v>
      </c>
    </row>
    <row r="798" spans="1:2">
      <c r="A798" s="14">
        <v>35864</v>
      </c>
      <c r="B798">
        <v>145.971</v>
      </c>
    </row>
    <row r="799" spans="1:2">
      <c r="A799" s="14">
        <v>35865</v>
      </c>
      <c r="B799">
        <v>146.047</v>
      </c>
    </row>
    <row r="800" spans="1:2">
      <c r="A800" s="14">
        <v>35866</v>
      </c>
      <c r="B800">
        <v>146.56299999999999</v>
      </c>
    </row>
    <row r="801" spans="1:2">
      <c r="A801" s="14">
        <v>35867</v>
      </c>
      <c r="B801">
        <v>145.732</v>
      </c>
    </row>
    <row r="802" spans="1:2">
      <c r="A802" s="14">
        <v>35870</v>
      </c>
      <c r="B802">
        <v>144.13399999999999</v>
      </c>
    </row>
    <row r="803" spans="1:2">
      <c r="A803" s="14">
        <v>35871</v>
      </c>
      <c r="B803">
        <v>143.63800000000001</v>
      </c>
    </row>
    <row r="804" spans="1:2">
      <c r="A804" s="14">
        <v>35872</v>
      </c>
      <c r="B804">
        <v>145.9</v>
      </c>
    </row>
    <row r="805" spans="1:2">
      <c r="A805" s="14">
        <v>35873</v>
      </c>
      <c r="B805">
        <v>145.50399999999999</v>
      </c>
    </row>
    <row r="806" spans="1:2">
      <c r="A806" s="14">
        <v>35874</v>
      </c>
      <c r="B806">
        <v>145.822</v>
      </c>
    </row>
    <row r="807" spans="1:2">
      <c r="A807" s="14">
        <v>35877</v>
      </c>
      <c r="B807">
        <v>151.136</v>
      </c>
    </row>
    <row r="808" spans="1:2">
      <c r="A808" s="14">
        <v>35878</v>
      </c>
      <c r="B808">
        <v>149.31200000000001</v>
      </c>
    </row>
    <row r="809" spans="1:2">
      <c r="A809" s="14">
        <v>35879</v>
      </c>
      <c r="B809">
        <v>149.92599999999999</v>
      </c>
    </row>
    <row r="810" spans="1:2">
      <c r="A810" s="14">
        <v>35880</v>
      </c>
      <c r="B810">
        <v>150.73599999999999</v>
      </c>
    </row>
    <row r="811" spans="1:2">
      <c r="A811" s="14">
        <v>35881</v>
      </c>
      <c r="B811">
        <v>150.66399999999999</v>
      </c>
    </row>
    <row r="812" spans="1:2">
      <c r="A812" s="14">
        <v>35884</v>
      </c>
      <c r="B812">
        <v>150.09299999999999</v>
      </c>
    </row>
    <row r="813" spans="1:2">
      <c r="A813" s="14">
        <v>35885</v>
      </c>
      <c r="B813">
        <v>148.90700000000001</v>
      </c>
    </row>
    <row r="814" spans="1:2">
      <c r="A814" s="14">
        <v>35886</v>
      </c>
      <c r="B814">
        <v>147.43100000000001</v>
      </c>
    </row>
    <row r="815" spans="1:2">
      <c r="A815" s="14">
        <v>35887</v>
      </c>
      <c r="B815">
        <v>148.39099999999999</v>
      </c>
    </row>
    <row r="816" spans="1:2">
      <c r="A816" s="14">
        <v>35888</v>
      </c>
      <c r="B816">
        <v>148.601</v>
      </c>
    </row>
    <row r="817" spans="1:2">
      <c r="A817" s="14">
        <v>35891</v>
      </c>
      <c r="B817">
        <v>146.82900000000001</v>
      </c>
    </row>
    <row r="818" spans="1:2">
      <c r="A818" s="14">
        <v>35892</v>
      </c>
      <c r="B818">
        <v>147.13800000000001</v>
      </c>
    </row>
    <row r="819" spans="1:2">
      <c r="A819" s="14">
        <v>35893</v>
      </c>
      <c r="B819">
        <v>148.04400000000001</v>
      </c>
    </row>
    <row r="820" spans="1:2">
      <c r="A820" s="14">
        <v>35894</v>
      </c>
      <c r="B820">
        <v>148.62200000000001</v>
      </c>
    </row>
    <row r="821" spans="1:2">
      <c r="A821" s="14">
        <v>35898</v>
      </c>
      <c r="B821">
        <v>147.74700000000001</v>
      </c>
    </row>
    <row r="822" spans="1:2">
      <c r="A822" s="14">
        <v>35899</v>
      </c>
      <c r="B822">
        <v>147.51300000000001</v>
      </c>
    </row>
    <row r="823" spans="1:2">
      <c r="A823" s="14">
        <v>35900</v>
      </c>
      <c r="B823">
        <v>148.976</v>
      </c>
    </row>
    <row r="824" spans="1:2">
      <c r="A824" s="14">
        <v>35901</v>
      </c>
      <c r="B824">
        <v>149.477</v>
      </c>
    </row>
    <row r="825" spans="1:2">
      <c r="A825" s="14">
        <v>35902</v>
      </c>
      <c r="B825">
        <v>148.768</v>
      </c>
    </row>
    <row r="826" spans="1:2">
      <c r="A826" s="14">
        <v>35905</v>
      </c>
      <c r="B826">
        <v>148.834</v>
      </c>
    </row>
    <row r="827" spans="1:2">
      <c r="A827" s="14">
        <v>35906</v>
      </c>
      <c r="B827">
        <v>150.24799999999999</v>
      </c>
    </row>
    <row r="828" spans="1:2">
      <c r="A828" s="14">
        <v>35907</v>
      </c>
      <c r="B828">
        <v>148.63499999999999</v>
      </c>
    </row>
    <row r="829" spans="1:2">
      <c r="A829" s="14">
        <v>35908</v>
      </c>
      <c r="B829">
        <v>147.893</v>
      </c>
    </row>
    <row r="830" spans="1:2">
      <c r="A830" s="14">
        <v>35909</v>
      </c>
      <c r="B830">
        <v>147.583</v>
      </c>
    </row>
    <row r="831" spans="1:2">
      <c r="A831" s="14">
        <v>35912</v>
      </c>
      <c r="B831">
        <v>147.74</v>
      </c>
    </row>
    <row r="832" spans="1:2">
      <c r="A832" s="14">
        <v>35913</v>
      </c>
      <c r="B832">
        <v>148.404</v>
      </c>
    </row>
    <row r="833" spans="1:2">
      <c r="A833" s="14">
        <v>35914</v>
      </c>
      <c r="B833">
        <v>147.37100000000001</v>
      </c>
    </row>
    <row r="834" spans="1:2">
      <c r="A834" s="14">
        <v>35915</v>
      </c>
      <c r="B834">
        <v>146.959</v>
      </c>
    </row>
    <row r="835" spans="1:2">
      <c r="A835" s="14">
        <v>35916</v>
      </c>
      <c r="B835">
        <v>148.31200000000001</v>
      </c>
    </row>
    <row r="836" spans="1:2">
      <c r="A836" s="14">
        <v>35919</v>
      </c>
      <c r="B836">
        <v>148.62899999999999</v>
      </c>
    </row>
    <row r="837" spans="1:2">
      <c r="A837" s="14">
        <v>35920</v>
      </c>
      <c r="B837">
        <v>147.98599999999999</v>
      </c>
    </row>
    <row r="838" spans="1:2">
      <c r="A838" s="14">
        <v>35921</v>
      </c>
      <c r="B838">
        <v>147.101</v>
      </c>
    </row>
    <row r="839" spans="1:2">
      <c r="A839" s="14">
        <v>35922</v>
      </c>
      <c r="B839">
        <v>146.23699999999999</v>
      </c>
    </row>
    <row r="840" spans="1:2">
      <c r="A840" s="14">
        <v>35923</v>
      </c>
      <c r="B840">
        <v>145.876</v>
      </c>
    </row>
    <row r="841" spans="1:2">
      <c r="A841" s="14">
        <v>35926</v>
      </c>
      <c r="B841">
        <v>144.87</v>
      </c>
    </row>
    <row r="842" spans="1:2">
      <c r="A842" s="14">
        <v>35927</v>
      </c>
      <c r="B842">
        <v>144.98500000000001</v>
      </c>
    </row>
    <row r="843" spans="1:2">
      <c r="A843" s="14">
        <v>35928</v>
      </c>
      <c r="B843">
        <v>144.11099999999999</v>
      </c>
    </row>
    <row r="844" spans="1:2">
      <c r="A844" s="14">
        <v>35929</v>
      </c>
      <c r="B844">
        <v>144.44300000000001</v>
      </c>
    </row>
    <row r="845" spans="1:2">
      <c r="A845" s="14">
        <v>35930</v>
      </c>
      <c r="B845">
        <v>143.01900000000001</v>
      </c>
    </row>
    <row r="846" spans="1:2">
      <c r="A846" s="14">
        <v>35933</v>
      </c>
      <c r="B846">
        <v>141.27199999999999</v>
      </c>
    </row>
    <row r="847" spans="1:2">
      <c r="A847" s="14">
        <v>35934</v>
      </c>
      <c r="B847">
        <v>140.905</v>
      </c>
    </row>
    <row r="848" spans="1:2">
      <c r="A848" s="14">
        <v>35935</v>
      </c>
      <c r="B848">
        <v>139.80500000000001</v>
      </c>
    </row>
    <row r="849" spans="1:2">
      <c r="A849" s="14">
        <v>35936</v>
      </c>
      <c r="B849">
        <v>140.15299999999999</v>
      </c>
    </row>
    <row r="850" spans="1:2">
      <c r="A850" s="14">
        <v>35937</v>
      </c>
      <c r="B850">
        <v>140.69200000000001</v>
      </c>
    </row>
    <row r="851" spans="1:2">
      <c r="A851" s="14">
        <v>35941</v>
      </c>
      <c r="B851">
        <v>138.84700000000001</v>
      </c>
    </row>
    <row r="852" spans="1:2">
      <c r="A852" s="14">
        <v>35942</v>
      </c>
      <c r="B852">
        <v>138.691</v>
      </c>
    </row>
    <row r="853" spans="1:2">
      <c r="A853" s="14">
        <v>35943</v>
      </c>
      <c r="B853">
        <v>138.56899999999999</v>
      </c>
    </row>
    <row r="854" spans="1:2">
      <c r="A854" s="14">
        <v>35944</v>
      </c>
      <c r="B854">
        <v>139.721</v>
      </c>
    </row>
    <row r="855" spans="1:2">
      <c r="A855" s="14">
        <v>35947</v>
      </c>
      <c r="B855">
        <v>138.5</v>
      </c>
    </row>
    <row r="856" spans="1:2">
      <c r="A856" s="14">
        <v>35948</v>
      </c>
      <c r="B856">
        <v>138.52799999999999</v>
      </c>
    </row>
    <row r="857" spans="1:2">
      <c r="A857" s="14">
        <v>35949</v>
      </c>
      <c r="B857">
        <v>138.36099999999999</v>
      </c>
    </row>
    <row r="858" spans="1:2">
      <c r="A858" s="14">
        <v>35950</v>
      </c>
      <c r="B858">
        <v>138.517</v>
      </c>
    </row>
    <row r="859" spans="1:2">
      <c r="A859" s="14">
        <v>35951</v>
      </c>
      <c r="B859">
        <v>138.05000000000001</v>
      </c>
    </row>
    <row r="860" spans="1:2">
      <c r="A860" s="14">
        <v>35954</v>
      </c>
      <c r="B860">
        <v>137.071</v>
      </c>
    </row>
    <row r="861" spans="1:2">
      <c r="A861" s="14">
        <v>35955</v>
      </c>
      <c r="B861">
        <v>135.61000000000001</v>
      </c>
    </row>
    <row r="862" spans="1:2">
      <c r="A862" s="14">
        <v>35956</v>
      </c>
      <c r="B862">
        <v>135.38399999999999</v>
      </c>
    </row>
    <row r="863" spans="1:2">
      <c r="A863" s="14">
        <v>35957</v>
      </c>
      <c r="B863">
        <v>134.09399999999999</v>
      </c>
    </row>
    <row r="864" spans="1:2">
      <c r="A864" s="14">
        <v>35958</v>
      </c>
      <c r="B864">
        <v>134.30099999999999</v>
      </c>
    </row>
    <row r="865" spans="1:2">
      <c r="A865" s="14">
        <v>35961</v>
      </c>
      <c r="B865">
        <v>132.44499999999999</v>
      </c>
    </row>
    <row r="866" spans="1:2">
      <c r="A866" s="14">
        <v>35962</v>
      </c>
      <c r="B866">
        <v>132.989</v>
      </c>
    </row>
    <row r="867" spans="1:2">
      <c r="A867" s="14">
        <v>35963</v>
      </c>
      <c r="B867">
        <v>135.50200000000001</v>
      </c>
    </row>
    <row r="868" spans="1:2">
      <c r="A868" s="14">
        <v>35964</v>
      </c>
      <c r="B868">
        <v>134.434</v>
      </c>
    </row>
    <row r="869" spans="1:2">
      <c r="A869" s="14">
        <v>35965</v>
      </c>
      <c r="B869">
        <v>136.50200000000001</v>
      </c>
    </row>
    <row r="870" spans="1:2">
      <c r="A870" s="14">
        <v>35968</v>
      </c>
      <c r="B870">
        <v>136.96100000000001</v>
      </c>
    </row>
    <row r="871" spans="1:2">
      <c r="A871" s="14">
        <v>35969</v>
      </c>
      <c r="B871">
        <v>138.905</v>
      </c>
    </row>
    <row r="872" spans="1:2">
      <c r="A872" s="14">
        <v>35970</v>
      </c>
      <c r="B872">
        <v>138.91900000000001</v>
      </c>
    </row>
    <row r="873" spans="1:2">
      <c r="A873" s="14">
        <v>35971</v>
      </c>
      <c r="B873">
        <v>137.495</v>
      </c>
    </row>
    <row r="874" spans="1:2">
      <c r="A874" s="14">
        <v>35972</v>
      </c>
      <c r="B874">
        <v>137.12200000000001</v>
      </c>
    </row>
    <row r="875" spans="1:2">
      <c r="A875" s="14">
        <v>35975</v>
      </c>
      <c r="B875">
        <v>135.59800000000001</v>
      </c>
    </row>
    <row r="876" spans="1:2">
      <c r="A876" s="14">
        <v>35976</v>
      </c>
      <c r="B876">
        <v>136.72200000000001</v>
      </c>
    </row>
    <row r="877" spans="1:2">
      <c r="A877" s="14">
        <v>35977</v>
      </c>
      <c r="B877">
        <v>135.96299999999999</v>
      </c>
    </row>
    <row r="878" spans="1:2">
      <c r="A878" s="14">
        <v>35978</v>
      </c>
      <c r="B878">
        <v>135.56899999999999</v>
      </c>
    </row>
    <row r="879" spans="1:2">
      <c r="A879" s="14">
        <v>35982</v>
      </c>
      <c r="B879">
        <v>134.113</v>
      </c>
    </row>
    <row r="880" spans="1:2">
      <c r="A880" s="14">
        <v>35983</v>
      </c>
      <c r="B880">
        <v>134.6</v>
      </c>
    </row>
    <row r="881" spans="1:2">
      <c r="A881" s="14">
        <v>35984</v>
      </c>
      <c r="B881">
        <v>134.79900000000001</v>
      </c>
    </row>
    <row r="882" spans="1:2">
      <c r="A882" s="14">
        <v>35985</v>
      </c>
      <c r="B882">
        <v>133.86500000000001</v>
      </c>
    </row>
    <row r="883" spans="1:2">
      <c r="A883" s="14">
        <v>35986</v>
      </c>
      <c r="B883">
        <v>132.61000000000001</v>
      </c>
    </row>
    <row r="884" spans="1:2">
      <c r="A884" s="14">
        <v>35989</v>
      </c>
      <c r="B884">
        <v>132.55099999999999</v>
      </c>
    </row>
    <row r="885" spans="1:2">
      <c r="A885" s="14">
        <v>35990</v>
      </c>
      <c r="B885">
        <v>133.32599999999999</v>
      </c>
    </row>
    <row r="886" spans="1:2">
      <c r="A886" s="14">
        <v>35991</v>
      </c>
      <c r="B886">
        <v>133.31200000000001</v>
      </c>
    </row>
    <row r="887" spans="1:2">
      <c r="A887" s="14">
        <v>35992</v>
      </c>
      <c r="B887">
        <v>132.63800000000001</v>
      </c>
    </row>
    <row r="888" spans="1:2">
      <c r="A888" s="14">
        <v>35993</v>
      </c>
      <c r="B888">
        <v>133.21100000000001</v>
      </c>
    </row>
    <row r="889" spans="1:2">
      <c r="A889" s="14">
        <v>35996</v>
      </c>
      <c r="B889">
        <v>131.46</v>
      </c>
    </row>
    <row r="890" spans="1:2">
      <c r="A890" s="14">
        <v>35997</v>
      </c>
      <c r="B890">
        <v>131.017</v>
      </c>
    </row>
    <row r="891" spans="1:2">
      <c r="A891" s="14">
        <v>35998</v>
      </c>
      <c r="B891">
        <v>131.11099999999999</v>
      </c>
    </row>
    <row r="892" spans="1:2">
      <c r="A892" s="14">
        <v>35999</v>
      </c>
      <c r="B892">
        <v>130.405</v>
      </c>
    </row>
    <row r="893" spans="1:2">
      <c r="A893" s="14">
        <v>36000</v>
      </c>
      <c r="B893">
        <v>130.87299999999999</v>
      </c>
    </row>
    <row r="894" spans="1:2">
      <c r="A894" s="14">
        <v>36003</v>
      </c>
      <c r="B894">
        <v>130.505</v>
      </c>
    </row>
    <row r="895" spans="1:2">
      <c r="A895" s="14">
        <v>36004</v>
      </c>
      <c r="B895">
        <v>130.268</v>
      </c>
    </row>
    <row r="896" spans="1:2">
      <c r="A896" s="14">
        <v>36005</v>
      </c>
      <c r="B896">
        <v>129.56899999999999</v>
      </c>
    </row>
    <row r="897" spans="1:2">
      <c r="A897" s="14">
        <v>36006</v>
      </c>
      <c r="B897">
        <v>129.67500000000001</v>
      </c>
    </row>
    <row r="898" spans="1:2">
      <c r="A898" s="14">
        <v>36007</v>
      </c>
      <c r="B898">
        <v>128.48699999999999</v>
      </c>
    </row>
    <row r="899" spans="1:2">
      <c r="A899" s="14">
        <v>36010</v>
      </c>
      <c r="B899">
        <v>126.441</v>
      </c>
    </row>
    <row r="900" spans="1:2">
      <c r="A900" s="14">
        <v>36011</v>
      </c>
      <c r="B900">
        <v>127.051</v>
      </c>
    </row>
    <row r="901" spans="1:2">
      <c r="A901" s="14">
        <v>36012</v>
      </c>
      <c r="B901">
        <v>126.833</v>
      </c>
    </row>
    <row r="902" spans="1:2">
      <c r="A902" s="14">
        <v>36013</v>
      </c>
      <c r="B902">
        <v>127.17</v>
      </c>
    </row>
    <row r="903" spans="1:2">
      <c r="A903" s="14">
        <v>36014</v>
      </c>
      <c r="B903">
        <v>127.53700000000001</v>
      </c>
    </row>
    <row r="904" spans="1:2">
      <c r="A904" s="14">
        <v>36017</v>
      </c>
      <c r="B904">
        <v>126.095</v>
      </c>
    </row>
    <row r="905" spans="1:2">
      <c r="A905" s="14">
        <v>36018</v>
      </c>
      <c r="B905">
        <v>124.17100000000001</v>
      </c>
    </row>
    <row r="906" spans="1:2">
      <c r="A906" s="14">
        <v>36019</v>
      </c>
      <c r="B906">
        <v>123.955</v>
      </c>
    </row>
    <row r="907" spans="1:2">
      <c r="A907" s="14">
        <v>36020</v>
      </c>
      <c r="B907">
        <v>124.944</v>
      </c>
    </row>
    <row r="908" spans="1:2">
      <c r="A908" s="14">
        <v>36021</v>
      </c>
      <c r="B908">
        <v>125.04600000000001</v>
      </c>
    </row>
    <row r="909" spans="1:2">
      <c r="A909" s="14">
        <v>36024</v>
      </c>
      <c r="B909">
        <v>125.38800000000001</v>
      </c>
    </row>
    <row r="910" spans="1:2">
      <c r="A910" s="14">
        <v>36025</v>
      </c>
      <c r="B910">
        <v>124.756</v>
      </c>
    </row>
    <row r="911" spans="1:2">
      <c r="A911" s="14">
        <v>36026</v>
      </c>
      <c r="B911">
        <v>124.699</v>
      </c>
    </row>
    <row r="912" spans="1:2">
      <c r="A912" s="14">
        <v>36027</v>
      </c>
      <c r="B912">
        <v>125.694</v>
      </c>
    </row>
    <row r="913" spans="1:2">
      <c r="A913" s="14">
        <v>36028</v>
      </c>
      <c r="B913">
        <v>123.837</v>
      </c>
    </row>
    <row r="914" spans="1:2">
      <c r="A914" s="14">
        <v>36031</v>
      </c>
      <c r="B914">
        <v>124.48</v>
      </c>
    </row>
    <row r="915" spans="1:2">
      <c r="A915" s="14">
        <v>36032</v>
      </c>
      <c r="B915">
        <v>124.072</v>
      </c>
    </row>
    <row r="916" spans="1:2">
      <c r="A916" s="14">
        <v>36033</v>
      </c>
      <c r="B916">
        <v>123.04300000000001</v>
      </c>
    </row>
    <row r="917" spans="1:2">
      <c r="A917" s="14">
        <v>36034</v>
      </c>
      <c r="B917">
        <v>121.593</v>
      </c>
    </row>
    <row r="918" spans="1:2">
      <c r="A918" s="14">
        <v>36035</v>
      </c>
      <c r="B918">
        <v>121.03</v>
      </c>
    </row>
    <row r="919" spans="1:2">
      <c r="A919" s="14">
        <v>36038</v>
      </c>
      <c r="B919">
        <v>120.346</v>
      </c>
    </row>
    <row r="920" spans="1:2">
      <c r="A920" s="14">
        <v>36039</v>
      </c>
      <c r="B920">
        <v>122.477</v>
      </c>
    </row>
    <row r="921" spans="1:2">
      <c r="A921" s="14">
        <v>36040</v>
      </c>
      <c r="B921">
        <v>122.31</v>
      </c>
    </row>
    <row r="922" spans="1:2">
      <c r="A922" s="14">
        <v>36041</v>
      </c>
      <c r="B922">
        <v>124.97799999999999</v>
      </c>
    </row>
    <row r="923" spans="1:2">
      <c r="A923" s="14">
        <v>36042</v>
      </c>
      <c r="B923">
        <v>125.193</v>
      </c>
    </row>
    <row r="924" spans="1:2">
      <c r="A924" s="14">
        <v>36046</v>
      </c>
      <c r="B924">
        <v>125.746</v>
      </c>
    </row>
    <row r="925" spans="1:2">
      <c r="A925" s="14">
        <v>36047</v>
      </c>
      <c r="B925">
        <v>124.991</v>
      </c>
    </row>
    <row r="926" spans="1:2">
      <c r="A926" s="14">
        <v>36048</v>
      </c>
      <c r="B926">
        <v>126.97199999999999</v>
      </c>
    </row>
    <row r="927" spans="1:2">
      <c r="A927" s="14">
        <v>36049</v>
      </c>
      <c r="B927">
        <v>126.384</v>
      </c>
    </row>
    <row r="928" spans="1:2">
      <c r="A928" s="14">
        <v>36052</v>
      </c>
      <c r="B928">
        <v>126.53</v>
      </c>
    </row>
    <row r="929" spans="1:2">
      <c r="A929" s="14">
        <v>36053</v>
      </c>
      <c r="B929">
        <v>127.881</v>
      </c>
    </row>
    <row r="930" spans="1:2">
      <c r="A930" s="14">
        <v>36054</v>
      </c>
      <c r="B930">
        <v>127.32599999999999</v>
      </c>
    </row>
    <row r="931" spans="1:2">
      <c r="A931" s="14">
        <v>36055</v>
      </c>
      <c r="B931">
        <v>127.3</v>
      </c>
    </row>
    <row r="932" spans="1:2">
      <c r="A932" s="14">
        <v>36056</v>
      </c>
      <c r="B932">
        <v>128.792</v>
      </c>
    </row>
    <row r="933" spans="1:2">
      <c r="A933" s="14">
        <v>36059</v>
      </c>
      <c r="B933">
        <v>128.423</v>
      </c>
    </row>
    <row r="934" spans="1:2">
      <c r="A934" s="14">
        <v>36060</v>
      </c>
      <c r="B934">
        <v>128.87899999999999</v>
      </c>
    </row>
    <row r="935" spans="1:2">
      <c r="A935" s="14">
        <v>36061</v>
      </c>
      <c r="B935">
        <v>128.846</v>
      </c>
    </row>
    <row r="936" spans="1:2">
      <c r="A936" s="14">
        <v>36062</v>
      </c>
      <c r="B936">
        <v>129.749</v>
      </c>
    </row>
    <row r="937" spans="1:2">
      <c r="A937" s="14">
        <v>36063</v>
      </c>
      <c r="B937">
        <v>129.26</v>
      </c>
    </row>
    <row r="938" spans="1:2">
      <c r="A938" s="14">
        <v>36066</v>
      </c>
      <c r="B938">
        <v>129.23400000000001</v>
      </c>
    </row>
    <row r="939" spans="1:2">
      <c r="A939" s="14">
        <v>36067</v>
      </c>
      <c r="B939">
        <v>129.77699999999999</v>
      </c>
    </row>
    <row r="940" spans="1:2">
      <c r="A940" s="14">
        <v>36068</v>
      </c>
      <c r="B940">
        <v>129.68299999999999</v>
      </c>
    </row>
    <row r="941" spans="1:2">
      <c r="A941" s="14">
        <v>36069</v>
      </c>
      <c r="B941">
        <v>128.04300000000001</v>
      </c>
    </row>
    <row r="942" spans="1:2">
      <c r="A942" s="14">
        <v>36070</v>
      </c>
      <c r="B942">
        <v>128.6</v>
      </c>
    </row>
    <row r="943" spans="1:2">
      <c r="A943" s="14">
        <v>36073</v>
      </c>
      <c r="B943">
        <v>127.855</v>
      </c>
    </row>
    <row r="944" spans="1:2">
      <c r="A944" s="14">
        <v>36074</v>
      </c>
      <c r="B944">
        <v>128.31700000000001</v>
      </c>
    </row>
    <row r="945" spans="1:2">
      <c r="A945" s="14">
        <v>36075</v>
      </c>
      <c r="B945">
        <v>128.983</v>
      </c>
    </row>
    <row r="946" spans="1:2">
      <c r="A946" s="14">
        <v>36076</v>
      </c>
      <c r="B946">
        <v>127.09699999999999</v>
      </c>
    </row>
    <row r="947" spans="1:2">
      <c r="A947" s="14">
        <v>36077</v>
      </c>
      <c r="B947">
        <v>127.672</v>
      </c>
    </row>
    <row r="948" spans="1:2">
      <c r="A948" s="14">
        <v>36080</v>
      </c>
      <c r="B948">
        <v>126.836</v>
      </c>
    </row>
    <row r="949" spans="1:2">
      <c r="A949" s="14">
        <v>36081</v>
      </c>
      <c r="B949">
        <v>127.18600000000001</v>
      </c>
    </row>
    <row r="950" spans="1:2">
      <c r="A950" s="14">
        <v>36082</v>
      </c>
      <c r="B950">
        <v>126.30800000000001</v>
      </c>
    </row>
    <row r="951" spans="1:2">
      <c r="A951" s="14">
        <v>36083</v>
      </c>
      <c r="B951">
        <v>126.40300000000001</v>
      </c>
    </row>
    <row r="952" spans="1:2">
      <c r="A952" s="14">
        <v>36084</v>
      </c>
      <c r="B952">
        <v>127.163</v>
      </c>
    </row>
    <row r="953" spans="1:2">
      <c r="A953" s="14">
        <v>36087</v>
      </c>
      <c r="B953">
        <v>125.31</v>
      </c>
    </row>
    <row r="954" spans="1:2">
      <c r="A954" s="14">
        <v>36088</v>
      </c>
      <c r="B954">
        <v>125.295</v>
      </c>
    </row>
    <row r="955" spans="1:2">
      <c r="A955" s="14">
        <v>36089</v>
      </c>
      <c r="B955">
        <v>125.97499999999999</v>
      </c>
    </row>
    <row r="956" spans="1:2">
      <c r="A956" s="14">
        <v>36090</v>
      </c>
      <c r="B956">
        <v>125.7</v>
      </c>
    </row>
    <row r="957" spans="1:2">
      <c r="A957" s="14">
        <v>36091</v>
      </c>
      <c r="B957">
        <v>125.803</v>
      </c>
    </row>
    <row r="958" spans="1:2">
      <c r="A958" s="14">
        <v>36094</v>
      </c>
      <c r="B958">
        <v>126.256</v>
      </c>
    </row>
    <row r="959" spans="1:2">
      <c r="A959" s="14">
        <v>36095</v>
      </c>
      <c r="B959">
        <v>125.34</v>
      </c>
    </row>
    <row r="960" spans="1:2">
      <c r="A960" s="14">
        <v>36096</v>
      </c>
      <c r="B960">
        <v>125.499</v>
      </c>
    </row>
    <row r="961" spans="1:2">
      <c r="A961" s="14">
        <v>36097</v>
      </c>
      <c r="B961">
        <v>125.34399999999999</v>
      </c>
    </row>
    <row r="962" spans="1:2">
      <c r="A962" s="14">
        <v>36098</v>
      </c>
      <c r="B962">
        <v>125.82599999999999</v>
      </c>
    </row>
    <row r="963" spans="1:2">
      <c r="A963" s="14">
        <v>36101</v>
      </c>
      <c r="B963">
        <v>125.746</v>
      </c>
    </row>
    <row r="964" spans="1:2">
      <c r="A964" s="14">
        <v>36102</v>
      </c>
      <c r="B964">
        <v>125.69499999999999</v>
      </c>
    </row>
    <row r="965" spans="1:2">
      <c r="A965" s="14">
        <v>36103</v>
      </c>
      <c r="B965">
        <v>125.693</v>
      </c>
    </row>
    <row r="966" spans="1:2">
      <c r="A966" s="14">
        <v>36104</v>
      </c>
      <c r="B966">
        <v>126.09699999999999</v>
      </c>
    </row>
    <row r="967" spans="1:2">
      <c r="A967" s="14">
        <v>36105</v>
      </c>
      <c r="B967">
        <v>126.004</v>
      </c>
    </row>
    <row r="968" spans="1:2">
      <c r="A968" s="14">
        <v>36108</v>
      </c>
      <c r="B968">
        <v>124.741</v>
      </c>
    </row>
    <row r="969" spans="1:2">
      <c r="A969" s="14">
        <v>36109</v>
      </c>
      <c r="B969">
        <v>125.07599999999999</v>
      </c>
    </row>
    <row r="970" spans="1:2">
      <c r="A970" s="14">
        <v>36110</v>
      </c>
      <c r="B970">
        <v>125.11499999999999</v>
      </c>
    </row>
    <row r="971" spans="1:2">
      <c r="A971" s="14">
        <v>36111</v>
      </c>
      <c r="B971">
        <v>126.056</v>
      </c>
    </row>
    <row r="972" spans="1:2">
      <c r="A972" s="14">
        <v>36112</v>
      </c>
      <c r="B972">
        <v>124.831</v>
      </c>
    </row>
    <row r="973" spans="1:2">
      <c r="A973" s="14">
        <v>36115</v>
      </c>
      <c r="B973">
        <v>122.491</v>
      </c>
    </row>
    <row r="974" spans="1:2">
      <c r="A974" s="14">
        <v>36116</v>
      </c>
      <c r="B974">
        <v>121.878</v>
      </c>
    </row>
    <row r="975" spans="1:2">
      <c r="A975" s="14">
        <v>36117</v>
      </c>
      <c r="B975">
        <v>121.95099999999999</v>
      </c>
    </row>
    <row r="976" spans="1:2">
      <c r="A976" s="14">
        <v>36118</v>
      </c>
      <c r="B976">
        <v>121.47</v>
      </c>
    </row>
    <row r="977" spans="1:2">
      <c r="A977" s="14">
        <v>36119</v>
      </c>
      <c r="B977">
        <v>121.33499999999999</v>
      </c>
    </row>
    <row r="978" spans="1:2">
      <c r="A978" s="14">
        <v>36122</v>
      </c>
      <c r="B978">
        <v>119.318</v>
      </c>
    </row>
    <row r="979" spans="1:2">
      <c r="A979" s="14">
        <v>36123</v>
      </c>
      <c r="B979">
        <v>118.883</v>
      </c>
    </row>
    <row r="980" spans="1:2">
      <c r="A980" s="14">
        <v>36124</v>
      </c>
      <c r="B980">
        <v>118.61799999999999</v>
      </c>
    </row>
    <row r="981" spans="1:2">
      <c r="A981" s="14">
        <v>36126</v>
      </c>
      <c r="B981">
        <v>119.05500000000001</v>
      </c>
    </row>
    <row r="982" spans="1:2">
      <c r="A982" s="14">
        <v>36129</v>
      </c>
      <c r="B982">
        <v>116.76</v>
      </c>
    </row>
    <row r="983" spans="1:2">
      <c r="A983" s="14">
        <v>36130</v>
      </c>
      <c r="B983">
        <v>116.393</v>
      </c>
    </row>
    <row r="984" spans="1:2">
      <c r="A984" s="14">
        <v>36131</v>
      </c>
      <c r="B984">
        <v>116.017</v>
      </c>
    </row>
    <row r="985" spans="1:2">
      <c r="A985" s="14">
        <v>36132</v>
      </c>
      <c r="B985">
        <v>115.40300000000001</v>
      </c>
    </row>
    <row r="986" spans="1:2">
      <c r="A986" s="14">
        <v>36133</v>
      </c>
      <c r="B986">
        <v>115.239</v>
      </c>
    </row>
    <row r="987" spans="1:2">
      <c r="A987" s="14">
        <v>36136</v>
      </c>
      <c r="B987">
        <v>115.88200000000001</v>
      </c>
    </row>
    <row r="988" spans="1:2">
      <c r="A988" s="14">
        <v>36137</v>
      </c>
      <c r="B988">
        <v>114.43600000000001</v>
      </c>
    </row>
    <row r="989" spans="1:2">
      <c r="A989" s="14">
        <v>36138</v>
      </c>
      <c r="B989">
        <v>113.66</v>
      </c>
    </row>
    <row r="990" spans="1:2">
      <c r="A990" s="14">
        <v>36139</v>
      </c>
      <c r="B990">
        <v>112.73099999999999</v>
      </c>
    </row>
    <row r="991" spans="1:2">
      <c r="A991" s="14">
        <v>36140</v>
      </c>
      <c r="B991">
        <v>112.119</v>
      </c>
    </row>
    <row r="992" spans="1:2">
      <c r="A992" s="14">
        <v>36143</v>
      </c>
      <c r="B992">
        <v>113.372</v>
      </c>
    </row>
    <row r="993" spans="1:2">
      <c r="A993" s="14">
        <v>36144</v>
      </c>
      <c r="B993">
        <v>113.554</v>
      </c>
    </row>
    <row r="994" spans="1:2">
      <c r="A994" s="14">
        <v>36145</v>
      </c>
      <c r="B994">
        <v>115.629</v>
      </c>
    </row>
    <row r="995" spans="1:2">
      <c r="A995" s="14">
        <v>36146</v>
      </c>
      <c r="B995">
        <v>112.432</v>
      </c>
    </row>
    <row r="996" spans="1:2">
      <c r="A996" s="14">
        <v>36147</v>
      </c>
      <c r="B996">
        <v>112.047</v>
      </c>
    </row>
    <row r="997" spans="1:2">
      <c r="A997" s="14">
        <v>36150</v>
      </c>
      <c r="B997">
        <v>110.92700000000001</v>
      </c>
    </row>
    <row r="998" spans="1:2">
      <c r="A998" s="14">
        <v>36151</v>
      </c>
      <c r="B998">
        <v>111.069</v>
      </c>
    </row>
    <row r="999" spans="1:2">
      <c r="A999" s="14">
        <v>36152</v>
      </c>
      <c r="B999">
        <v>111.181</v>
      </c>
    </row>
    <row r="1000" spans="1:2">
      <c r="A1000" s="14">
        <v>36153</v>
      </c>
      <c r="B1000">
        <v>111.313</v>
      </c>
    </row>
    <row r="1001" spans="1:2">
      <c r="A1001" s="14">
        <v>36157</v>
      </c>
      <c r="B1001">
        <v>111.67700000000001</v>
      </c>
    </row>
    <row r="1002" spans="1:2">
      <c r="A1002" s="14">
        <v>36158</v>
      </c>
      <c r="B1002">
        <v>112.374</v>
      </c>
    </row>
    <row r="1003" spans="1:2">
      <c r="A1003" s="14">
        <v>36159</v>
      </c>
      <c r="B1003">
        <v>112.145</v>
      </c>
    </row>
    <row r="1004" spans="1:2">
      <c r="A1004" s="14">
        <v>36160</v>
      </c>
      <c r="B1004">
        <v>112.79600000000001</v>
      </c>
    </row>
    <row r="1005" spans="1:2">
      <c r="A1005" s="14">
        <v>36164</v>
      </c>
      <c r="B1005">
        <v>113.411</v>
      </c>
    </row>
    <row r="1006" spans="1:2">
      <c r="A1006" s="14">
        <v>36165</v>
      </c>
      <c r="B1006">
        <v>113.10599999999999</v>
      </c>
    </row>
    <row r="1007" spans="1:2">
      <c r="A1007" s="14">
        <v>36166</v>
      </c>
      <c r="B1007">
        <v>115.245</v>
      </c>
    </row>
    <row r="1008" spans="1:2">
      <c r="A1008" s="14">
        <v>36167</v>
      </c>
      <c r="B1008">
        <v>115.48699999999999</v>
      </c>
    </row>
    <row r="1009" spans="1:2">
      <c r="A1009" s="14">
        <v>36168</v>
      </c>
      <c r="B1009">
        <v>116.23099999999999</v>
      </c>
    </row>
    <row r="1010" spans="1:2">
      <c r="A1010" s="14">
        <v>36171</v>
      </c>
      <c r="B1010">
        <v>117.136</v>
      </c>
    </row>
    <row r="1011" spans="1:2">
      <c r="A1011" s="14">
        <v>36172</v>
      </c>
      <c r="B1011">
        <v>115.679</v>
      </c>
    </row>
    <row r="1012" spans="1:2">
      <c r="A1012" s="14">
        <v>36173</v>
      </c>
      <c r="B1012">
        <v>113.572</v>
      </c>
    </row>
    <row r="1013" spans="1:2">
      <c r="A1013" s="14">
        <v>36174</v>
      </c>
      <c r="B1013">
        <v>113.202</v>
      </c>
    </row>
    <row r="1014" spans="1:2">
      <c r="A1014" s="14">
        <v>36175</v>
      </c>
      <c r="B1014">
        <v>113.014</v>
      </c>
    </row>
    <row r="1015" spans="1:2">
      <c r="A1015" s="14">
        <v>36179</v>
      </c>
      <c r="B1015">
        <v>112.108</v>
      </c>
    </row>
    <row r="1016" spans="1:2">
      <c r="A1016" s="14">
        <v>36180</v>
      </c>
      <c r="B1016">
        <v>111.58</v>
      </c>
    </row>
    <row r="1017" spans="1:2">
      <c r="A1017" s="14">
        <v>36181</v>
      </c>
      <c r="B1017">
        <v>112.736</v>
      </c>
    </row>
    <row r="1018" spans="1:2">
      <c r="A1018" s="14">
        <v>36182</v>
      </c>
      <c r="B1018">
        <v>112.833</v>
      </c>
    </row>
    <row r="1019" spans="1:2">
      <c r="A1019" s="14">
        <v>36185</v>
      </c>
      <c r="B1019">
        <v>111.78</v>
      </c>
    </row>
    <row r="1020" spans="1:2">
      <c r="A1020" s="14">
        <v>36186</v>
      </c>
      <c r="B1020">
        <v>110.88</v>
      </c>
    </row>
    <row r="1021" spans="1:2">
      <c r="A1021" s="14">
        <v>36187</v>
      </c>
      <c r="B1021">
        <v>111.134</v>
      </c>
    </row>
    <row r="1022" spans="1:2">
      <c r="A1022" s="14">
        <v>36188</v>
      </c>
      <c r="B1022">
        <v>111.971</v>
      </c>
    </row>
    <row r="1023" spans="1:2">
      <c r="A1023" s="14">
        <v>36189</v>
      </c>
      <c r="B1023">
        <v>112.304</v>
      </c>
    </row>
    <row r="1024" spans="1:2">
      <c r="A1024" s="14">
        <v>36192</v>
      </c>
      <c r="B1024">
        <v>111.756</v>
      </c>
    </row>
    <row r="1025" spans="1:2">
      <c r="A1025" s="14">
        <v>36193</v>
      </c>
      <c r="B1025">
        <v>112.34</v>
      </c>
    </row>
    <row r="1026" spans="1:2">
      <c r="A1026" s="14">
        <v>36194</v>
      </c>
      <c r="B1026">
        <v>112.185</v>
      </c>
    </row>
    <row r="1027" spans="1:2">
      <c r="A1027" s="14">
        <v>36195</v>
      </c>
      <c r="B1027">
        <v>112.426</v>
      </c>
    </row>
    <row r="1028" spans="1:2">
      <c r="A1028" s="14">
        <v>36196</v>
      </c>
      <c r="B1028">
        <v>112.35299999999999</v>
      </c>
    </row>
    <row r="1029" spans="1:2">
      <c r="A1029" s="14">
        <v>36199</v>
      </c>
      <c r="B1029">
        <v>112.468</v>
      </c>
    </row>
    <row r="1030" spans="1:2">
      <c r="A1030" s="14">
        <v>36200</v>
      </c>
      <c r="B1030">
        <v>111.45699999999999</v>
      </c>
    </row>
    <row r="1031" spans="1:2">
      <c r="A1031" s="14">
        <v>36201</v>
      </c>
      <c r="B1031">
        <v>111.205</v>
      </c>
    </row>
    <row r="1032" spans="1:2">
      <c r="A1032" s="14">
        <v>36202</v>
      </c>
      <c r="B1032">
        <v>111.001</v>
      </c>
    </row>
    <row r="1033" spans="1:2">
      <c r="A1033" s="14">
        <v>36203</v>
      </c>
      <c r="B1033">
        <v>110.834</v>
      </c>
    </row>
    <row r="1034" spans="1:2">
      <c r="A1034" s="14">
        <v>36207</v>
      </c>
      <c r="B1034">
        <v>108.699</v>
      </c>
    </row>
    <row r="1035" spans="1:2">
      <c r="A1035" s="14">
        <v>36208</v>
      </c>
      <c r="B1035">
        <v>108.82299999999999</v>
      </c>
    </row>
    <row r="1036" spans="1:2">
      <c r="A1036" s="14">
        <v>36209</v>
      </c>
      <c r="B1036">
        <v>109.631</v>
      </c>
    </row>
    <row r="1037" spans="1:2">
      <c r="A1037" s="14">
        <v>36210</v>
      </c>
      <c r="B1037">
        <v>109.34099999999999</v>
      </c>
    </row>
    <row r="1038" spans="1:2">
      <c r="A1038" s="14">
        <v>36213</v>
      </c>
      <c r="B1038">
        <v>108.798</v>
      </c>
    </row>
    <row r="1039" spans="1:2">
      <c r="A1039" s="14">
        <v>36214</v>
      </c>
      <c r="B1039">
        <v>109.90600000000001</v>
      </c>
    </row>
    <row r="1040" spans="1:2">
      <c r="A1040" s="14">
        <v>36215</v>
      </c>
      <c r="B1040">
        <v>109.32599999999999</v>
      </c>
    </row>
    <row r="1041" spans="1:2">
      <c r="A1041" s="14">
        <v>36216</v>
      </c>
      <c r="B1041">
        <v>109.846</v>
      </c>
    </row>
    <row r="1042" spans="1:2">
      <c r="A1042" s="14">
        <v>36217</v>
      </c>
      <c r="B1042">
        <v>108.39100000000001</v>
      </c>
    </row>
    <row r="1043" spans="1:2">
      <c r="A1043" s="14">
        <v>36220</v>
      </c>
      <c r="B1043">
        <v>108.592</v>
      </c>
    </row>
    <row r="1044" spans="1:2">
      <c r="A1044" s="14">
        <v>36221</v>
      </c>
      <c r="B1044">
        <v>109.414</v>
      </c>
    </row>
    <row r="1045" spans="1:2">
      <c r="A1045" s="14">
        <v>36222</v>
      </c>
      <c r="B1045">
        <v>110.033</v>
      </c>
    </row>
    <row r="1046" spans="1:2">
      <c r="A1046" s="14">
        <v>36223</v>
      </c>
      <c r="B1046">
        <v>111.16200000000001</v>
      </c>
    </row>
    <row r="1047" spans="1:2">
      <c r="A1047" s="14">
        <v>36224</v>
      </c>
      <c r="B1047">
        <v>111.402</v>
      </c>
    </row>
    <row r="1048" spans="1:2">
      <c r="A1048" s="14">
        <v>36227</v>
      </c>
      <c r="B1048">
        <v>112.586</v>
      </c>
    </row>
    <row r="1049" spans="1:2">
      <c r="A1049" s="14">
        <v>36228</v>
      </c>
      <c r="B1049">
        <v>113.142</v>
      </c>
    </row>
    <row r="1050" spans="1:2">
      <c r="A1050" s="14">
        <v>36229</v>
      </c>
      <c r="B1050">
        <v>115.285</v>
      </c>
    </row>
    <row r="1051" spans="1:2">
      <c r="A1051" s="14">
        <v>36230</v>
      </c>
      <c r="B1051">
        <v>114.291</v>
      </c>
    </row>
    <row r="1052" spans="1:2">
      <c r="A1052" s="14">
        <v>36231</v>
      </c>
      <c r="B1052">
        <v>113.926</v>
      </c>
    </row>
    <row r="1053" spans="1:2">
      <c r="A1053" s="14">
        <v>36234</v>
      </c>
      <c r="B1053">
        <v>112.877</v>
      </c>
    </row>
    <row r="1054" spans="1:2">
      <c r="A1054" s="14">
        <v>36235</v>
      </c>
      <c r="B1054">
        <v>113.253</v>
      </c>
    </row>
    <row r="1055" spans="1:2">
      <c r="A1055" s="14">
        <v>36236</v>
      </c>
      <c r="B1055">
        <v>114.94499999999999</v>
      </c>
    </row>
    <row r="1056" spans="1:2">
      <c r="A1056" s="14">
        <v>36237</v>
      </c>
      <c r="B1056">
        <v>114.554</v>
      </c>
    </row>
    <row r="1057" spans="1:2">
      <c r="A1057" s="14">
        <v>36238</v>
      </c>
      <c r="B1057">
        <v>115.501</v>
      </c>
    </row>
    <row r="1058" spans="1:2">
      <c r="A1058" s="14">
        <v>36241</v>
      </c>
      <c r="B1058">
        <v>117.685</v>
      </c>
    </row>
    <row r="1059" spans="1:2">
      <c r="A1059" s="14">
        <v>36242</v>
      </c>
      <c r="B1059">
        <v>117.095</v>
      </c>
    </row>
    <row r="1060" spans="1:2">
      <c r="A1060" s="14">
        <v>36243</v>
      </c>
      <c r="B1060">
        <v>116.209</v>
      </c>
    </row>
    <row r="1061" spans="1:2">
      <c r="A1061" s="14">
        <v>36244</v>
      </c>
      <c r="B1061">
        <v>117.77200000000001</v>
      </c>
    </row>
    <row r="1062" spans="1:2">
      <c r="A1062" s="14">
        <v>36245</v>
      </c>
      <c r="B1062">
        <v>118.929</v>
      </c>
    </row>
    <row r="1063" spans="1:2">
      <c r="A1063" s="14">
        <v>36248</v>
      </c>
      <c r="B1063">
        <v>118.91</v>
      </c>
    </row>
    <row r="1064" spans="1:2">
      <c r="A1064" s="14">
        <v>36249</v>
      </c>
      <c r="B1064">
        <v>119.39100000000001</v>
      </c>
    </row>
    <row r="1065" spans="1:2">
      <c r="A1065" s="14">
        <v>36250</v>
      </c>
      <c r="B1065">
        <v>118.779</v>
      </c>
    </row>
    <row r="1066" spans="1:2">
      <c r="A1066" s="14">
        <v>36251</v>
      </c>
      <c r="B1066">
        <v>118.438</v>
      </c>
    </row>
    <row r="1067" spans="1:2">
      <c r="A1067" s="14">
        <v>36255</v>
      </c>
      <c r="B1067">
        <v>118.899</v>
      </c>
    </row>
    <row r="1068" spans="1:2">
      <c r="A1068" s="14">
        <v>36256</v>
      </c>
      <c r="B1068">
        <v>118.667</v>
      </c>
    </row>
    <row r="1069" spans="1:2">
      <c r="A1069" s="14">
        <v>36257</v>
      </c>
      <c r="B1069">
        <v>117.155</v>
      </c>
    </row>
    <row r="1070" spans="1:2">
      <c r="A1070" s="14">
        <v>36258</v>
      </c>
      <c r="B1070">
        <v>116.34399999999999</v>
      </c>
    </row>
    <row r="1071" spans="1:2">
      <c r="A1071" s="14">
        <v>36259</v>
      </c>
      <c r="B1071">
        <v>118.1</v>
      </c>
    </row>
    <row r="1072" spans="1:2">
      <c r="A1072" s="14">
        <v>36262</v>
      </c>
      <c r="B1072">
        <v>117.664</v>
      </c>
    </row>
    <row r="1073" spans="1:2">
      <c r="A1073" s="14">
        <v>36263</v>
      </c>
      <c r="B1073">
        <v>118.88800000000001</v>
      </c>
    </row>
    <row r="1074" spans="1:2">
      <c r="A1074" s="14">
        <v>36264</v>
      </c>
      <c r="B1074">
        <v>118.06</v>
      </c>
    </row>
    <row r="1075" spans="1:2">
      <c r="A1075" s="14">
        <v>36265</v>
      </c>
      <c r="B1075">
        <v>119.30800000000001</v>
      </c>
    </row>
    <row r="1076" spans="1:2">
      <c r="A1076" s="14">
        <v>36266</v>
      </c>
      <c r="B1076">
        <v>120.18</v>
      </c>
    </row>
    <row r="1077" spans="1:2">
      <c r="A1077" s="14">
        <v>36269</v>
      </c>
      <c r="B1077">
        <v>121.255</v>
      </c>
    </row>
    <row r="1078" spans="1:2">
      <c r="A1078" s="14">
        <v>36270</v>
      </c>
      <c r="B1078">
        <v>120.84099999999999</v>
      </c>
    </row>
    <row r="1079" spans="1:2">
      <c r="A1079" s="14">
        <v>36271</v>
      </c>
      <c r="B1079">
        <v>121.328</v>
      </c>
    </row>
    <row r="1080" spans="1:2">
      <c r="A1080" s="14">
        <v>36272</v>
      </c>
      <c r="B1080">
        <v>121.416</v>
      </c>
    </row>
    <row r="1081" spans="1:2">
      <c r="A1081" s="14">
        <v>36273</v>
      </c>
      <c r="B1081">
        <v>121.22199999999999</v>
      </c>
    </row>
    <row r="1082" spans="1:2">
      <c r="A1082" s="14">
        <v>36276</v>
      </c>
      <c r="B1082">
        <v>120.627</v>
      </c>
    </row>
    <row r="1083" spans="1:2">
      <c r="A1083" s="14">
        <v>36277</v>
      </c>
      <c r="B1083">
        <v>121.099</v>
      </c>
    </row>
    <row r="1084" spans="1:2">
      <c r="A1084" s="14">
        <v>36278</v>
      </c>
      <c r="B1084">
        <v>122.502</v>
      </c>
    </row>
    <row r="1085" spans="1:2">
      <c r="A1085" s="14">
        <v>36279</v>
      </c>
      <c r="B1085">
        <v>123.303</v>
      </c>
    </row>
    <row r="1086" spans="1:2">
      <c r="A1086" s="14">
        <v>36280</v>
      </c>
      <c r="B1086">
        <v>123.581</v>
      </c>
    </row>
    <row r="1087" spans="1:2">
      <c r="A1087" s="14">
        <v>36283</v>
      </c>
      <c r="B1087">
        <v>124.023</v>
      </c>
    </row>
    <row r="1088" spans="1:2">
      <c r="A1088" s="14">
        <v>36284</v>
      </c>
      <c r="B1088">
        <v>124.10599999999999</v>
      </c>
    </row>
    <row r="1089" spans="1:2">
      <c r="A1089" s="14">
        <v>36285</v>
      </c>
      <c r="B1089">
        <v>124.19799999999999</v>
      </c>
    </row>
    <row r="1090" spans="1:2">
      <c r="A1090" s="14">
        <v>36286</v>
      </c>
      <c r="B1090">
        <v>123.224</v>
      </c>
    </row>
    <row r="1091" spans="1:2">
      <c r="A1091" s="14">
        <v>36287</v>
      </c>
      <c r="B1091">
        <v>122.29900000000001</v>
      </c>
    </row>
    <row r="1092" spans="1:2">
      <c r="A1092" s="14">
        <v>36290</v>
      </c>
      <c r="B1092">
        <v>122.718</v>
      </c>
    </row>
    <row r="1093" spans="1:2">
      <c r="A1093" s="14">
        <v>36291</v>
      </c>
      <c r="B1093">
        <v>122.1</v>
      </c>
    </row>
    <row r="1094" spans="1:2">
      <c r="A1094" s="14">
        <v>36292</v>
      </c>
      <c r="B1094">
        <v>120.85599999999999</v>
      </c>
    </row>
    <row r="1095" spans="1:2">
      <c r="A1095" s="14">
        <v>36293</v>
      </c>
      <c r="B1095">
        <v>121.88</v>
      </c>
    </row>
    <row r="1096" spans="1:2">
      <c r="A1096" s="14">
        <v>36294</v>
      </c>
      <c r="B1096">
        <v>121.47799999999999</v>
      </c>
    </row>
    <row r="1097" spans="1:2">
      <c r="A1097" s="14">
        <v>36297</v>
      </c>
      <c r="B1097">
        <v>121.173</v>
      </c>
    </row>
    <row r="1098" spans="1:2">
      <c r="A1098" s="14">
        <v>36298</v>
      </c>
      <c r="B1098">
        <v>119.56</v>
      </c>
    </row>
    <row r="1099" spans="1:2">
      <c r="A1099" s="14">
        <v>36299</v>
      </c>
      <c r="B1099">
        <v>118.76300000000001</v>
      </c>
    </row>
    <row r="1100" spans="1:2">
      <c r="A1100" s="14">
        <v>36300</v>
      </c>
      <c r="B1100">
        <v>118.59699999999999</v>
      </c>
    </row>
    <row r="1101" spans="1:2">
      <c r="A1101" s="14">
        <v>36301</v>
      </c>
      <c r="B1101">
        <v>118.624</v>
      </c>
    </row>
    <row r="1102" spans="1:2">
      <c r="A1102" s="14">
        <v>36304</v>
      </c>
      <c r="B1102">
        <v>116.86199999999999</v>
      </c>
    </row>
    <row r="1103" spans="1:2">
      <c r="A1103" s="14">
        <v>36305</v>
      </c>
      <c r="B1103">
        <v>117.155</v>
      </c>
    </row>
    <row r="1104" spans="1:2">
      <c r="A1104" s="14">
        <v>36306</v>
      </c>
      <c r="B1104">
        <v>117.355</v>
      </c>
    </row>
    <row r="1105" spans="1:2">
      <c r="A1105" s="14">
        <v>36307</v>
      </c>
      <c r="B1105">
        <v>116.35</v>
      </c>
    </row>
    <row r="1106" spans="1:2">
      <c r="A1106" s="14">
        <v>36308</v>
      </c>
      <c r="B1106">
        <v>115.98699999999999</v>
      </c>
    </row>
    <row r="1107" spans="1:2">
      <c r="A1107" s="14">
        <v>36312</v>
      </c>
      <c r="B1107">
        <v>115.16</v>
      </c>
    </row>
    <row r="1108" spans="1:2">
      <c r="A1108" s="14">
        <v>36313</v>
      </c>
      <c r="B1108">
        <v>115.989</v>
      </c>
    </row>
    <row r="1109" spans="1:2">
      <c r="A1109" s="14">
        <v>36314</v>
      </c>
      <c r="B1109">
        <v>116.649</v>
      </c>
    </row>
    <row r="1110" spans="1:2">
      <c r="A1110" s="14">
        <v>36315</v>
      </c>
      <c r="B1110">
        <v>117.86</v>
      </c>
    </row>
    <row r="1111" spans="1:2">
      <c r="A1111" s="14">
        <v>36318</v>
      </c>
      <c r="B1111">
        <v>119.15900000000001</v>
      </c>
    </row>
    <row r="1112" spans="1:2">
      <c r="A1112" s="14">
        <v>36319</v>
      </c>
      <c r="B1112">
        <v>118.726</v>
      </c>
    </row>
    <row r="1113" spans="1:2">
      <c r="A1113" s="14">
        <v>36320</v>
      </c>
      <c r="B1113">
        <v>119.291</v>
      </c>
    </row>
    <row r="1114" spans="1:2">
      <c r="A1114" s="14">
        <v>36321</v>
      </c>
      <c r="B1114">
        <v>118.79900000000001</v>
      </c>
    </row>
    <row r="1115" spans="1:2">
      <c r="A1115" s="14">
        <v>36322</v>
      </c>
      <c r="B1115">
        <v>120.265</v>
      </c>
    </row>
    <row r="1116" spans="1:2">
      <c r="A1116" s="14">
        <v>36325</v>
      </c>
      <c r="B1116">
        <v>120.452</v>
      </c>
    </row>
    <row r="1117" spans="1:2">
      <c r="A1117" s="14">
        <v>36326</v>
      </c>
      <c r="B1117">
        <v>119.89400000000001</v>
      </c>
    </row>
    <row r="1118" spans="1:2">
      <c r="A1118" s="14">
        <v>36327</v>
      </c>
      <c r="B1118">
        <v>118.691</v>
      </c>
    </row>
    <row r="1119" spans="1:2">
      <c r="A1119" s="14">
        <v>36328</v>
      </c>
      <c r="B1119">
        <v>119.155</v>
      </c>
    </row>
    <row r="1120" spans="1:2">
      <c r="A1120" s="14">
        <v>36329</v>
      </c>
      <c r="B1120">
        <v>119.678</v>
      </c>
    </row>
    <row r="1121" spans="1:2">
      <c r="A1121" s="14">
        <v>36332</v>
      </c>
      <c r="B1121">
        <v>119.066</v>
      </c>
    </row>
    <row r="1122" spans="1:2">
      <c r="A1122" s="14">
        <v>36333</v>
      </c>
      <c r="B1122">
        <v>118.863</v>
      </c>
    </row>
    <row r="1123" spans="1:2">
      <c r="A1123" s="14">
        <v>36334</v>
      </c>
      <c r="B1123">
        <v>119.88</v>
      </c>
    </row>
    <row r="1124" spans="1:2">
      <c r="A1124" s="14">
        <v>36335</v>
      </c>
      <c r="B1124">
        <v>119.503</v>
      </c>
    </row>
    <row r="1125" spans="1:2">
      <c r="A1125" s="14">
        <v>36336</v>
      </c>
      <c r="B1125">
        <v>119.682</v>
      </c>
    </row>
    <row r="1126" spans="1:2">
      <c r="A1126" s="14">
        <v>36339</v>
      </c>
      <c r="B1126">
        <v>119.36</v>
      </c>
    </row>
    <row r="1127" spans="1:2">
      <c r="A1127" s="14">
        <v>36340</v>
      </c>
      <c r="B1127">
        <v>120.062</v>
      </c>
    </row>
    <row r="1128" spans="1:2">
      <c r="A1128" s="14">
        <v>36341</v>
      </c>
      <c r="B1128">
        <v>122.46899999999999</v>
      </c>
    </row>
    <row r="1129" spans="1:2">
      <c r="A1129" s="14">
        <v>36342</v>
      </c>
      <c r="B1129">
        <v>121.673</v>
      </c>
    </row>
    <row r="1130" spans="1:2">
      <c r="A1130" s="14">
        <v>36343</v>
      </c>
      <c r="B1130">
        <v>121.562</v>
      </c>
    </row>
    <row r="1131" spans="1:2">
      <c r="A1131" s="14">
        <v>36347</v>
      </c>
      <c r="B1131">
        <v>120.068</v>
      </c>
    </row>
    <row r="1132" spans="1:2">
      <c r="A1132" s="14">
        <v>36348</v>
      </c>
      <c r="B1132">
        <v>120.66</v>
      </c>
    </row>
    <row r="1133" spans="1:2">
      <c r="A1133" s="14">
        <v>36349</v>
      </c>
      <c r="B1133">
        <v>120.76300000000001</v>
      </c>
    </row>
    <row r="1134" spans="1:2">
      <c r="A1134" s="14">
        <v>36350</v>
      </c>
      <c r="B1134">
        <v>120.91500000000001</v>
      </c>
    </row>
    <row r="1135" spans="1:2">
      <c r="A1135" s="14">
        <v>36353</v>
      </c>
      <c r="B1135">
        <v>121.02500000000001</v>
      </c>
    </row>
    <row r="1136" spans="1:2">
      <c r="A1136" s="14">
        <v>36354</v>
      </c>
      <c r="B1136">
        <v>121.026</v>
      </c>
    </row>
    <row r="1137" spans="1:2">
      <c r="A1137" s="14">
        <v>36355</v>
      </c>
      <c r="B1137">
        <v>121.087</v>
      </c>
    </row>
    <row r="1138" spans="1:2">
      <c r="A1138" s="14">
        <v>36356</v>
      </c>
      <c r="B1138">
        <v>122.34399999999999</v>
      </c>
    </row>
    <row r="1139" spans="1:2">
      <c r="A1139" s="14">
        <v>36357</v>
      </c>
      <c r="B1139">
        <v>122.215</v>
      </c>
    </row>
    <row r="1140" spans="1:2">
      <c r="A1140" s="14">
        <v>36360</v>
      </c>
      <c r="B1140">
        <v>122.438</v>
      </c>
    </row>
    <row r="1141" spans="1:2">
      <c r="A1141" s="14">
        <v>36361</v>
      </c>
      <c r="B1141">
        <v>120.908</v>
      </c>
    </row>
    <row r="1142" spans="1:2">
      <c r="A1142" s="14">
        <v>36362</v>
      </c>
      <c r="B1142">
        <v>121.60299999999999</v>
      </c>
    </row>
    <row r="1143" spans="1:2">
      <c r="A1143" s="14">
        <v>36363</v>
      </c>
      <c r="B1143">
        <v>123.03400000000001</v>
      </c>
    </row>
    <row r="1144" spans="1:2">
      <c r="A1144" s="14">
        <v>36364</v>
      </c>
      <c r="B1144">
        <v>125.655</v>
      </c>
    </row>
    <row r="1145" spans="1:2">
      <c r="A1145" s="14">
        <v>36367</v>
      </c>
      <c r="B1145">
        <v>124.756</v>
      </c>
    </row>
    <row r="1146" spans="1:2">
      <c r="A1146" s="14">
        <v>36368</v>
      </c>
      <c r="B1146">
        <v>123.73399999999999</v>
      </c>
    </row>
    <row r="1147" spans="1:2">
      <c r="A1147" s="14">
        <v>36369</v>
      </c>
      <c r="B1147">
        <v>123.84699999999999</v>
      </c>
    </row>
    <row r="1148" spans="1:2">
      <c r="A1148" s="14">
        <v>36370</v>
      </c>
      <c r="B1148">
        <v>124.928</v>
      </c>
    </row>
    <row r="1149" spans="1:2">
      <c r="A1149" s="14">
        <v>36371</v>
      </c>
      <c r="B1149">
        <v>124.623</v>
      </c>
    </row>
    <row r="1150" spans="1:2">
      <c r="A1150" s="14">
        <v>36374</v>
      </c>
      <c r="B1150">
        <v>126.071</v>
      </c>
    </row>
    <row r="1151" spans="1:2">
      <c r="A1151" s="14">
        <v>36375</v>
      </c>
      <c r="B1151">
        <v>126.461</v>
      </c>
    </row>
    <row r="1152" spans="1:2">
      <c r="A1152" s="14">
        <v>36376</v>
      </c>
      <c r="B1152">
        <v>127.991</v>
      </c>
    </row>
    <row r="1153" spans="1:2">
      <c r="A1153" s="14">
        <v>36377</v>
      </c>
      <c r="B1153">
        <v>128.19399999999999</v>
      </c>
    </row>
    <row r="1154" spans="1:2">
      <c r="A1154" s="14">
        <v>36378</v>
      </c>
      <c r="B1154">
        <v>129.36500000000001</v>
      </c>
    </row>
    <row r="1155" spans="1:2">
      <c r="A1155" s="14">
        <v>36381</v>
      </c>
      <c r="B1155">
        <v>130.22499999999999</v>
      </c>
    </row>
    <row r="1156" spans="1:2">
      <c r="A1156" s="14">
        <v>36382</v>
      </c>
      <c r="B1156">
        <v>130.38999999999999</v>
      </c>
    </row>
    <row r="1157" spans="1:2">
      <c r="A1157" s="14">
        <v>36383</v>
      </c>
      <c r="B1157">
        <v>130.679</v>
      </c>
    </row>
    <row r="1158" spans="1:2">
      <c r="A1158" s="14">
        <v>36384</v>
      </c>
      <c r="B1158">
        <v>129.36600000000001</v>
      </c>
    </row>
    <row r="1159" spans="1:2">
      <c r="A1159" s="14">
        <v>36385</v>
      </c>
      <c r="B1159">
        <v>129.86600000000001</v>
      </c>
    </row>
    <row r="1160" spans="1:2">
      <c r="A1160" s="14">
        <v>36388</v>
      </c>
      <c r="B1160">
        <v>129.85400000000001</v>
      </c>
    </row>
    <row r="1161" spans="1:2">
      <c r="A1161" s="14">
        <v>36389</v>
      </c>
      <c r="B1161">
        <v>130.875</v>
      </c>
    </row>
    <row r="1162" spans="1:2">
      <c r="A1162" s="14">
        <v>36390</v>
      </c>
      <c r="B1162">
        <v>130.124</v>
      </c>
    </row>
    <row r="1163" spans="1:2">
      <c r="A1163" s="14">
        <v>36391</v>
      </c>
      <c r="B1163">
        <v>131.06700000000001</v>
      </c>
    </row>
    <row r="1164" spans="1:2">
      <c r="A1164" s="14">
        <v>36392</v>
      </c>
      <c r="B1164">
        <v>130.71600000000001</v>
      </c>
    </row>
    <row r="1165" spans="1:2">
      <c r="A1165" s="14">
        <v>36395</v>
      </c>
      <c r="B1165">
        <v>130.791</v>
      </c>
    </row>
    <row r="1166" spans="1:2">
      <c r="A1166" s="14">
        <v>36396</v>
      </c>
      <c r="B1166">
        <v>130.351</v>
      </c>
    </row>
    <row r="1167" spans="1:2">
      <c r="A1167" s="14">
        <v>36397</v>
      </c>
      <c r="B1167">
        <v>128.97999999999999</v>
      </c>
    </row>
    <row r="1168" spans="1:2">
      <c r="A1168" s="14">
        <v>36398</v>
      </c>
      <c r="B1168">
        <v>128.90100000000001</v>
      </c>
    </row>
    <row r="1169" spans="1:2">
      <c r="A1169" s="14">
        <v>36399</v>
      </c>
      <c r="B1169">
        <v>129.30000000000001</v>
      </c>
    </row>
    <row r="1170" spans="1:2">
      <c r="A1170" s="14">
        <v>36402</v>
      </c>
      <c r="B1170">
        <v>130.768</v>
      </c>
    </row>
    <row r="1171" spans="1:2">
      <c r="A1171" s="14">
        <v>36403</v>
      </c>
      <c r="B1171">
        <v>131.852</v>
      </c>
    </row>
    <row r="1172" spans="1:2">
      <c r="A1172" s="14">
        <v>36404</v>
      </c>
      <c r="B1172">
        <v>132</v>
      </c>
    </row>
    <row r="1173" spans="1:2">
      <c r="A1173" s="14">
        <v>36405</v>
      </c>
      <c r="B1173">
        <v>130.79599999999999</v>
      </c>
    </row>
    <row r="1174" spans="1:2">
      <c r="A1174" s="14">
        <v>36406</v>
      </c>
      <c r="B1174">
        <v>131.76400000000001</v>
      </c>
    </row>
    <row r="1175" spans="1:2">
      <c r="A1175" s="14">
        <v>36410</v>
      </c>
      <c r="B1175">
        <v>134.779</v>
      </c>
    </row>
    <row r="1176" spans="1:2">
      <c r="A1176" s="14">
        <v>36411</v>
      </c>
      <c r="B1176">
        <v>134.21299999999999</v>
      </c>
    </row>
    <row r="1177" spans="1:2">
      <c r="A1177" s="14">
        <v>36412</v>
      </c>
      <c r="B1177">
        <v>135.73500000000001</v>
      </c>
    </row>
    <row r="1178" spans="1:2">
      <c r="A1178" s="14">
        <v>36413</v>
      </c>
      <c r="B1178">
        <v>136.32499999999999</v>
      </c>
    </row>
    <row r="1179" spans="1:2">
      <c r="A1179" s="14">
        <v>36416</v>
      </c>
      <c r="B1179">
        <v>136.65</v>
      </c>
    </row>
    <row r="1180" spans="1:2">
      <c r="A1180" s="14">
        <v>36417</v>
      </c>
      <c r="B1180">
        <v>135.22200000000001</v>
      </c>
    </row>
    <row r="1181" spans="1:2">
      <c r="A1181" s="14">
        <v>36418</v>
      </c>
      <c r="B1181">
        <v>134.822</v>
      </c>
    </row>
    <row r="1182" spans="1:2">
      <c r="A1182" s="14">
        <v>36419</v>
      </c>
      <c r="B1182">
        <v>134.923</v>
      </c>
    </row>
    <row r="1183" spans="1:2">
      <c r="A1183" s="14">
        <v>36420</v>
      </c>
      <c r="B1183">
        <v>135.553</v>
      </c>
    </row>
    <row r="1184" spans="1:2">
      <c r="A1184" s="14">
        <v>36423</v>
      </c>
      <c r="B1184">
        <v>134.452</v>
      </c>
    </row>
    <row r="1185" spans="1:2">
      <c r="A1185" s="14">
        <v>36424</v>
      </c>
      <c r="B1185">
        <v>134.60400000000001</v>
      </c>
    </row>
    <row r="1186" spans="1:2">
      <c r="A1186" s="14">
        <v>36425</v>
      </c>
      <c r="B1186">
        <v>134.922</v>
      </c>
    </row>
    <row r="1187" spans="1:2">
      <c r="A1187" s="14">
        <v>36426</v>
      </c>
      <c r="B1187">
        <v>136.96600000000001</v>
      </c>
    </row>
    <row r="1188" spans="1:2">
      <c r="A1188" s="14">
        <v>36427</v>
      </c>
      <c r="B1188">
        <v>136.94</v>
      </c>
    </row>
    <row r="1189" spans="1:2">
      <c r="A1189" s="14">
        <v>36430</v>
      </c>
      <c r="B1189">
        <v>137.977</v>
      </c>
    </row>
    <row r="1190" spans="1:2">
      <c r="A1190" s="14">
        <v>36431</v>
      </c>
      <c r="B1190">
        <v>139.71600000000001</v>
      </c>
    </row>
    <row r="1191" spans="1:2">
      <c r="A1191" s="14">
        <v>36432</v>
      </c>
      <c r="B1191">
        <v>139.53399999999999</v>
      </c>
    </row>
    <row r="1192" spans="1:2">
      <c r="A1192" s="14">
        <v>36433</v>
      </c>
      <c r="B1192">
        <v>138.71199999999999</v>
      </c>
    </row>
    <row r="1193" spans="1:2">
      <c r="A1193" s="14">
        <v>36434</v>
      </c>
      <c r="B1193">
        <v>138.577</v>
      </c>
    </row>
    <row r="1194" spans="1:2">
      <c r="A1194" s="14">
        <v>36437</v>
      </c>
      <c r="B1194">
        <v>137.065</v>
      </c>
    </row>
    <row r="1195" spans="1:2">
      <c r="A1195" s="14">
        <v>36438</v>
      </c>
      <c r="B1195">
        <v>136.523</v>
      </c>
    </row>
    <row r="1196" spans="1:2">
      <c r="A1196" s="14">
        <v>36439</v>
      </c>
      <c r="B1196">
        <v>136.095</v>
      </c>
    </row>
    <row r="1197" spans="1:2">
      <c r="A1197" s="14">
        <v>36440</v>
      </c>
      <c r="B1197">
        <v>134.57900000000001</v>
      </c>
    </row>
    <row r="1198" spans="1:2">
      <c r="A1198" s="14">
        <v>36441</v>
      </c>
      <c r="B1198">
        <v>130.96</v>
      </c>
    </row>
    <row r="1199" spans="1:2">
      <c r="A1199" s="14">
        <v>36444</v>
      </c>
      <c r="B1199">
        <v>131.88900000000001</v>
      </c>
    </row>
    <row r="1200" spans="1:2">
      <c r="A1200" s="14">
        <v>36445</v>
      </c>
      <c r="B1200">
        <v>135.447</v>
      </c>
    </row>
    <row r="1201" spans="1:2">
      <c r="A1201" s="14">
        <v>36446</v>
      </c>
      <c r="B1201">
        <v>137.41200000000001</v>
      </c>
    </row>
    <row r="1202" spans="1:2">
      <c r="A1202" s="14">
        <v>36447</v>
      </c>
      <c r="B1202">
        <v>135.261</v>
      </c>
    </row>
    <row r="1203" spans="1:2">
      <c r="A1203" s="14">
        <v>36448</v>
      </c>
      <c r="B1203">
        <v>136.375</v>
      </c>
    </row>
    <row r="1204" spans="1:2">
      <c r="A1204" s="14">
        <v>36451</v>
      </c>
      <c r="B1204">
        <v>135.995</v>
      </c>
    </row>
    <row r="1205" spans="1:2">
      <c r="A1205" s="14">
        <v>36452</v>
      </c>
      <c r="B1205">
        <v>135.86600000000001</v>
      </c>
    </row>
    <row r="1206" spans="1:2">
      <c r="A1206" s="14">
        <v>36453</v>
      </c>
      <c r="B1206">
        <v>135.73599999999999</v>
      </c>
    </row>
    <row r="1207" spans="1:2">
      <c r="A1207" s="14">
        <v>36454</v>
      </c>
      <c r="B1207">
        <v>135.59200000000001</v>
      </c>
    </row>
    <row r="1208" spans="1:2">
      <c r="A1208" s="14">
        <v>36455</v>
      </c>
      <c r="B1208">
        <v>136.995</v>
      </c>
    </row>
    <row r="1209" spans="1:2">
      <c r="A1209" s="14">
        <v>36458</v>
      </c>
      <c r="B1209">
        <v>136.709</v>
      </c>
    </row>
    <row r="1210" spans="1:2">
      <c r="A1210" s="14">
        <v>36459</v>
      </c>
      <c r="B1210">
        <v>135.38999999999999</v>
      </c>
    </row>
    <row r="1211" spans="1:2">
      <c r="A1211" s="14">
        <v>36460</v>
      </c>
      <c r="B1211">
        <v>135.21199999999999</v>
      </c>
    </row>
    <row r="1212" spans="1:2">
      <c r="A1212" s="14">
        <v>36461</v>
      </c>
      <c r="B1212">
        <v>132.99199999999999</v>
      </c>
    </row>
    <row r="1213" spans="1:2">
      <c r="A1213" s="14">
        <v>36462</v>
      </c>
      <c r="B1213">
        <v>133.214</v>
      </c>
    </row>
    <row r="1214" spans="1:2">
      <c r="A1214" s="14">
        <v>36465</v>
      </c>
      <c r="B1214">
        <v>133.87200000000001</v>
      </c>
    </row>
    <row r="1215" spans="1:2">
      <c r="A1215" s="14">
        <v>36466</v>
      </c>
      <c r="B1215">
        <v>133.73699999999999</v>
      </c>
    </row>
    <row r="1216" spans="1:2">
      <c r="A1216" s="14">
        <v>36467</v>
      </c>
      <c r="B1216">
        <v>134.53399999999999</v>
      </c>
    </row>
    <row r="1217" spans="1:2">
      <c r="A1217" s="14">
        <v>36468</v>
      </c>
      <c r="B1217">
        <v>135.25399999999999</v>
      </c>
    </row>
    <row r="1218" spans="1:2">
      <c r="A1218" s="14">
        <v>36469</v>
      </c>
      <c r="B1218">
        <v>134.62700000000001</v>
      </c>
    </row>
    <row r="1219" spans="1:2">
      <c r="A1219" s="14">
        <v>36472</v>
      </c>
      <c r="B1219">
        <v>134.55799999999999</v>
      </c>
    </row>
    <row r="1220" spans="1:2">
      <c r="A1220" s="14">
        <v>36473</v>
      </c>
      <c r="B1220">
        <v>136.12200000000001</v>
      </c>
    </row>
    <row r="1221" spans="1:2">
      <c r="A1221" s="14">
        <v>36474</v>
      </c>
      <c r="B1221">
        <v>136.727</v>
      </c>
    </row>
    <row r="1222" spans="1:2">
      <c r="A1222" s="14">
        <v>36475</v>
      </c>
      <c r="B1222">
        <v>135.96799999999999</v>
      </c>
    </row>
    <row r="1223" spans="1:2">
      <c r="A1223" s="14">
        <v>36476</v>
      </c>
      <c r="B1223">
        <v>137.05199999999999</v>
      </c>
    </row>
    <row r="1224" spans="1:2">
      <c r="A1224" s="14">
        <v>36479</v>
      </c>
      <c r="B1224">
        <v>137.864</v>
      </c>
    </row>
    <row r="1225" spans="1:2">
      <c r="A1225" s="14">
        <v>36480</v>
      </c>
      <c r="B1225">
        <v>138.523</v>
      </c>
    </row>
    <row r="1226" spans="1:2">
      <c r="A1226" s="14">
        <v>36481</v>
      </c>
      <c r="B1226">
        <v>139.245</v>
      </c>
    </row>
    <row r="1227" spans="1:2">
      <c r="A1227" s="14">
        <v>36482</v>
      </c>
      <c r="B1227">
        <v>137.36099999999999</v>
      </c>
    </row>
    <row r="1228" spans="1:2">
      <c r="A1228" s="14">
        <v>36483</v>
      </c>
      <c r="B1228">
        <v>138.81200000000001</v>
      </c>
    </row>
    <row r="1229" spans="1:2">
      <c r="A1229" s="14">
        <v>36486</v>
      </c>
      <c r="B1229">
        <v>140.12100000000001</v>
      </c>
    </row>
    <row r="1230" spans="1:2">
      <c r="A1230" s="14">
        <v>36487</v>
      </c>
      <c r="B1230">
        <v>139.44499999999999</v>
      </c>
    </row>
    <row r="1231" spans="1:2">
      <c r="A1231" s="14">
        <v>36488</v>
      </c>
      <c r="B1231">
        <v>140.03800000000001</v>
      </c>
    </row>
    <row r="1232" spans="1:2">
      <c r="A1232" s="14">
        <v>36493</v>
      </c>
      <c r="B1232">
        <v>138.48099999999999</v>
      </c>
    </row>
    <row r="1233" spans="1:2">
      <c r="A1233" s="14">
        <v>36494</v>
      </c>
      <c r="B1233">
        <v>136.33799999999999</v>
      </c>
    </row>
    <row r="1234" spans="1:2">
      <c r="A1234" s="14">
        <v>36495</v>
      </c>
      <c r="B1234">
        <v>136.76499999999999</v>
      </c>
    </row>
    <row r="1235" spans="1:2">
      <c r="A1235" s="14">
        <v>36496</v>
      </c>
      <c r="B1235">
        <v>138.066</v>
      </c>
    </row>
    <row r="1236" spans="1:2">
      <c r="A1236" s="14">
        <v>36497</v>
      </c>
      <c r="B1236">
        <v>137.834</v>
      </c>
    </row>
    <row r="1237" spans="1:2">
      <c r="A1237" s="14">
        <v>36500</v>
      </c>
      <c r="B1237">
        <v>138.99600000000001</v>
      </c>
    </row>
    <row r="1238" spans="1:2">
      <c r="A1238" s="14">
        <v>36501</v>
      </c>
      <c r="B1238">
        <v>138.42500000000001</v>
      </c>
    </row>
    <row r="1239" spans="1:2">
      <c r="A1239" s="14">
        <v>36502</v>
      </c>
      <c r="B1239">
        <v>138.62700000000001</v>
      </c>
    </row>
    <row r="1240" spans="1:2">
      <c r="A1240" s="14">
        <v>36503</v>
      </c>
      <c r="B1240">
        <v>137.12200000000001</v>
      </c>
    </row>
    <row r="1241" spans="1:2">
      <c r="A1241" s="14">
        <v>36504</v>
      </c>
      <c r="B1241">
        <v>135.983</v>
      </c>
    </row>
    <row r="1242" spans="1:2">
      <c r="A1242" s="14">
        <v>36507</v>
      </c>
      <c r="B1242">
        <v>136.376</v>
      </c>
    </row>
    <row r="1243" spans="1:2">
      <c r="A1243" s="14">
        <v>36508</v>
      </c>
      <c r="B1243">
        <v>137.673</v>
      </c>
    </row>
    <row r="1244" spans="1:2">
      <c r="A1244" s="14">
        <v>36509</v>
      </c>
      <c r="B1244">
        <v>139.017</v>
      </c>
    </row>
    <row r="1245" spans="1:2">
      <c r="A1245" s="14">
        <v>36510</v>
      </c>
      <c r="B1245">
        <v>140.47200000000001</v>
      </c>
    </row>
    <row r="1246" spans="1:2">
      <c r="A1246" s="14">
        <v>36511</v>
      </c>
      <c r="B1246">
        <v>140.929</v>
      </c>
    </row>
    <row r="1247" spans="1:2">
      <c r="A1247" s="14">
        <v>36514</v>
      </c>
      <c r="B1247">
        <v>141.12899999999999</v>
      </c>
    </row>
    <row r="1248" spans="1:2">
      <c r="A1248" s="14">
        <v>36515</v>
      </c>
      <c r="B1248">
        <v>140.38</v>
      </c>
    </row>
    <row r="1249" spans="1:2">
      <c r="A1249" s="14">
        <v>36516</v>
      </c>
      <c r="B1249">
        <v>139.88200000000001</v>
      </c>
    </row>
    <row r="1250" spans="1:2">
      <c r="A1250" s="14">
        <v>36517</v>
      </c>
      <c r="B1250">
        <v>140.41999999999999</v>
      </c>
    </row>
    <row r="1251" spans="1:2">
      <c r="A1251" s="14">
        <v>36521</v>
      </c>
      <c r="B1251">
        <v>140.76900000000001</v>
      </c>
    </row>
    <row r="1252" spans="1:2">
      <c r="A1252" s="14">
        <v>36522</v>
      </c>
      <c r="B1252">
        <v>141.553</v>
      </c>
    </row>
    <row r="1253" spans="1:2">
      <c r="A1253" s="14">
        <v>36523</v>
      </c>
      <c r="B1253">
        <v>141.50700000000001</v>
      </c>
    </row>
    <row r="1254" spans="1:2">
      <c r="A1254" s="14">
        <v>36524</v>
      </c>
      <c r="B1254">
        <v>140.25700000000001</v>
      </c>
    </row>
    <row r="1255" spans="1:2">
      <c r="A1255" s="14">
        <v>36528</v>
      </c>
      <c r="B1255">
        <v>139.99299999999999</v>
      </c>
    </row>
    <row r="1256" spans="1:2">
      <c r="A1256" s="14">
        <v>36529</v>
      </c>
      <c r="B1256">
        <v>139.178</v>
      </c>
    </row>
    <row r="1257" spans="1:2">
      <c r="A1257" s="14">
        <v>36530</v>
      </c>
      <c r="B1257">
        <v>138.44900000000001</v>
      </c>
    </row>
    <row r="1258" spans="1:2">
      <c r="A1258" s="14">
        <v>36531</v>
      </c>
      <c r="B1258">
        <v>138.52699999999999</v>
      </c>
    </row>
    <row r="1259" spans="1:2">
      <c r="A1259" s="14">
        <v>36532</v>
      </c>
      <c r="B1259">
        <v>138.10599999999999</v>
      </c>
    </row>
    <row r="1260" spans="1:2">
      <c r="A1260" s="14">
        <v>36535</v>
      </c>
      <c r="B1260">
        <v>138.53399999999999</v>
      </c>
    </row>
    <row r="1261" spans="1:2">
      <c r="A1261" s="14">
        <v>36536</v>
      </c>
      <c r="B1261">
        <v>140.16499999999999</v>
      </c>
    </row>
    <row r="1262" spans="1:2">
      <c r="A1262" s="14">
        <v>36537</v>
      </c>
      <c r="B1262">
        <v>141.87899999999999</v>
      </c>
    </row>
    <row r="1263" spans="1:2">
      <c r="A1263" s="14">
        <v>36538</v>
      </c>
      <c r="B1263">
        <v>142.87100000000001</v>
      </c>
    </row>
    <row r="1264" spans="1:2">
      <c r="A1264" s="14">
        <v>36539</v>
      </c>
      <c r="B1264">
        <v>145.04599999999999</v>
      </c>
    </row>
    <row r="1265" spans="1:2">
      <c r="A1265" s="14">
        <v>36543</v>
      </c>
      <c r="B1265">
        <v>147.01300000000001</v>
      </c>
    </row>
    <row r="1266" spans="1:2">
      <c r="A1266" s="14">
        <v>36544</v>
      </c>
      <c r="B1266">
        <v>148.15799999999999</v>
      </c>
    </row>
    <row r="1267" spans="1:2">
      <c r="A1267" s="14">
        <v>36545</v>
      </c>
      <c r="B1267">
        <v>148.88999999999999</v>
      </c>
    </row>
    <row r="1268" spans="1:2">
      <c r="A1268" s="14">
        <v>36546</v>
      </c>
      <c r="B1268">
        <v>148.63300000000001</v>
      </c>
    </row>
    <row r="1269" spans="1:2">
      <c r="A1269" s="14">
        <v>36549</v>
      </c>
      <c r="B1269">
        <v>148.06200000000001</v>
      </c>
    </row>
    <row r="1270" spans="1:2">
      <c r="A1270" s="14">
        <v>36550</v>
      </c>
      <c r="B1270">
        <v>148.97300000000001</v>
      </c>
    </row>
    <row r="1271" spans="1:2">
      <c r="A1271" s="14">
        <v>36551</v>
      </c>
      <c r="B1271">
        <v>147.79599999999999</v>
      </c>
    </row>
    <row r="1272" spans="1:2">
      <c r="A1272" s="14">
        <v>36552</v>
      </c>
      <c r="B1272">
        <v>147.98500000000001</v>
      </c>
    </row>
    <row r="1273" spans="1:2">
      <c r="A1273" s="14">
        <v>36553</v>
      </c>
      <c r="B1273">
        <v>147.33500000000001</v>
      </c>
    </row>
    <row r="1274" spans="1:2">
      <c r="A1274" s="14">
        <v>36556</v>
      </c>
      <c r="B1274">
        <v>147.86099999999999</v>
      </c>
    </row>
    <row r="1275" spans="1:2">
      <c r="A1275" s="14">
        <v>36557</v>
      </c>
      <c r="B1275">
        <v>149.006</v>
      </c>
    </row>
    <row r="1276" spans="1:2">
      <c r="A1276" s="14">
        <v>36558</v>
      </c>
      <c r="B1276">
        <v>147.876</v>
      </c>
    </row>
    <row r="1277" spans="1:2">
      <c r="A1277" s="14">
        <v>36559</v>
      </c>
      <c r="B1277">
        <v>148.417</v>
      </c>
    </row>
    <row r="1278" spans="1:2">
      <c r="A1278" s="14">
        <v>36560</v>
      </c>
      <c r="B1278">
        <v>151.24199999999999</v>
      </c>
    </row>
    <row r="1279" spans="1:2">
      <c r="A1279" s="14">
        <v>36563</v>
      </c>
      <c r="B1279">
        <v>149.33600000000001</v>
      </c>
    </row>
    <row r="1280" spans="1:2">
      <c r="A1280" s="14">
        <v>36564</v>
      </c>
      <c r="B1280">
        <v>147.459</v>
      </c>
    </row>
    <row r="1281" spans="1:2">
      <c r="A1281" s="14">
        <v>36565</v>
      </c>
      <c r="B1281">
        <v>149.352</v>
      </c>
    </row>
    <row r="1282" spans="1:2">
      <c r="A1282" s="14">
        <v>36566</v>
      </c>
      <c r="B1282">
        <v>151.917</v>
      </c>
    </row>
    <row r="1283" spans="1:2">
      <c r="A1283" s="14">
        <v>36567</v>
      </c>
      <c r="B1283">
        <v>151.14599999999999</v>
      </c>
    </row>
    <row r="1284" spans="1:2">
      <c r="A1284" s="14">
        <v>36570</v>
      </c>
      <c r="B1284">
        <v>151.37</v>
      </c>
    </row>
    <row r="1285" spans="1:2">
      <c r="A1285" s="14">
        <v>36571</v>
      </c>
      <c r="B1285">
        <v>150.72800000000001</v>
      </c>
    </row>
    <row r="1286" spans="1:2">
      <c r="A1286" s="14">
        <v>36572</v>
      </c>
      <c r="B1286">
        <v>151.148</v>
      </c>
    </row>
    <row r="1287" spans="1:2">
      <c r="A1287" s="14">
        <v>36573</v>
      </c>
      <c r="B1287">
        <v>150.65899999999999</v>
      </c>
    </row>
    <row r="1288" spans="1:2">
      <c r="A1288" s="14">
        <v>36574</v>
      </c>
      <c r="B1288">
        <v>150.648</v>
      </c>
    </row>
    <row r="1289" spans="1:2">
      <c r="A1289" s="14">
        <v>36578</v>
      </c>
      <c r="B1289">
        <v>150.77500000000001</v>
      </c>
    </row>
    <row r="1290" spans="1:2">
      <c r="A1290" s="14">
        <v>36579</v>
      </c>
      <c r="B1290">
        <v>150.155</v>
      </c>
    </row>
    <row r="1291" spans="1:2">
      <c r="A1291" s="14">
        <v>36580</v>
      </c>
      <c r="B1291">
        <v>150.62799999999999</v>
      </c>
    </row>
    <row r="1292" spans="1:2">
      <c r="A1292" s="14">
        <v>36581</v>
      </c>
      <c r="B1292">
        <v>149.70500000000001</v>
      </c>
    </row>
    <row r="1293" spans="1:2">
      <c r="A1293" s="14">
        <v>36584</v>
      </c>
      <c r="B1293">
        <v>149.28100000000001</v>
      </c>
    </row>
    <row r="1294" spans="1:2">
      <c r="A1294" s="14">
        <v>36585</v>
      </c>
      <c r="B1294">
        <v>150.446</v>
      </c>
    </row>
    <row r="1295" spans="1:2">
      <c r="A1295" s="14">
        <v>36586</v>
      </c>
      <c r="B1295">
        <v>153.19200000000001</v>
      </c>
    </row>
    <row r="1296" spans="1:2">
      <c r="A1296" s="14">
        <v>36587</v>
      </c>
      <c r="B1296">
        <v>153.00899999999999</v>
      </c>
    </row>
    <row r="1297" spans="1:2">
      <c r="A1297" s="14">
        <v>36588</v>
      </c>
      <c r="B1297">
        <v>153.61500000000001</v>
      </c>
    </row>
    <row r="1298" spans="1:2">
      <c r="A1298" s="14">
        <v>36591</v>
      </c>
      <c r="B1298">
        <v>154.999</v>
      </c>
    </row>
    <row r="1299" spans="1:2">
      <c r="A1299" s="14">
        <v>36592</v>
      </c>
      <c r="B1299">
        <v>157.03899999999999</v>
      </c>
    </row>
    <row r="1300" spans="1:2">
      <c r="A1300" s="14">
        <v>36593</v>
      </c>
      <c r="B1300">
        <v>152.779</v>
      </c>
    </row>
    <row r="1301" spans="1:2">
      <c r="A1301" s="14">
        <v>36594</v>
      </c>
      <c r="B1301">
        <v>154.452</v>
      </c>
    </row>
    <row r="1302" spans="1:2">
      <c r="A1302" s="14">
        <v>36595</v>
      </c>
      <c r="B1302">
        <v>153.69300000000001</v>
      </c>
    </row>
    <row r="1303" spans="1:2">
      <c r="A1303" s="14">
        <v>36598</v>
      </c>
      <c r="B1303">
        <v>154.87299999999999</v>
      </c>
    </row>
    <row r="1304" spans="1:2">
      <c r="A1304" s="14">
        <v>36599</v>
      </c>
      <c r="B1304">
        <v>154.89400000000001</v>
      </c>
    </row>
    <row r="1305" spans="1:2">
      <c r="A1305" s="14">
        <v>36600</v>
      </c>
      <c r="B1305">
        <v>153.88399999999999</v>
      </c>
    </row>
    <row r="1306" spans="1:2">
      <c r="A1306" s="14">
        <v>36601</v>
      </c>
      <c r="B1306">
        <v>154.298</v>
      </c>
    </row>
    <row r="1307" spans="1:2">
      <c r="A1307" s="14">
        <v>36602</v>
      </c>
      <c r="B1307">
        <v>154.54300000000001</v>
      </c>
    </row>
    <row r="1308" spans="1:2">
      <c r="A1308" s="14">
        <v>36605</v>
      </c>
      <c r="B1308">
        <v>151.03399999999999</v>
      </c>
    </row>
    <row r="1309" spans="1:2">
      <c r="A1309" s="14">
        <v>36606</v>
      </c>
      <c r="B1309">
        <v>151.74100000000001</v>
      </c>
    </row>
    <row r="1310" spans="1:2">
      <c r="A1310" s="14">
        <v>36607</v>
      </c>
      <c r="B1310">
        <v>151.666</v>
      </c>
    </row>
    <row r="1311" spans="1:2">
      <c r="A1311" s="14">
        <v>36608</v>
      </c>
      <c r="B1311">
        <v>151.066</v>
      </c>
    </row>
    <row r="1312" spans="1:2">
      <c r="A1312" s="14">
        <v>36609</v>
      </c>
      <c r="B1312">
        <v>152.05099999999999</v>
      </c>
    </row>
    <row r="1313" spans="1:2">
      <c r="A1313" s="14">
        <v>36612</v>
      </c>
      <c r="B1313">
        <v>151.99799999999999</v>
      </c>
    </row>
    <row r="1314" spans="1:2">
      <c r="A1314" s="14">
        <v>36613</v>
      </c>
      <c r="B1314">
        <v>151.113</v>
      </c>
    </row>
    <row r="1315" spans="1:2">
      <c r="A1315" s="14">
        <v>36614</v>
      </c>
      <c r="B1315">
        <v>149.51499999999999</v>
      </c>
    </row>
    <row r="1316" spans="1:2">
      <c r="A1316" s="14">
        <v>36615</v>
      </c>
      <c r="B1316">
        <v>150.38999999999999</v>
      </c>
    </row>
    <row r="1317" spans="1:2">
      <c r="A1317" s="14">
        <v>36616</v>
      </c>
      <c r="B1317">
        <v>151.904</v>
      </c>
    </row>
    <row r="1318" spans="1:2">
      <c r="A1318" s="14">
        <v>36619</v>
      </c>
      <c r="B1318">
        <v>150.672</v>
      </c>
    </row>
    <row r="1319" spans="1:2">
      <c r="A1319" s="14">
        <v>36620</v>
      </c>
      <c r="B1319">
        <v>148.333</v>
      </c>
    </row>
    <row r="1320" spans="1:2">
      <c r="A1320" s="14">
        <v>36621</v>
      </c>
      <c r="B1320">
        <v>149.21899999999999</v>
      </c>
    </row>
    <row r="1321" spans="1:2">
      <c r="A1321" s="14">
        <v>36622</v>
      </c>
      <c r="B1321">
        <v>148.08500000000001</v>
      </c>
    </row>
    <row r="1322" spans="1:2">
      <c r="A1322" s="14">
        <v>36623</v>
      </c>
      <c r="B1322">
        <v>147.78</v>
      </c>
    </row>
    <row r="1323" spans="1:2">
      <c r="A1323" s="14">
        <v>36626</v>
      </c>
      <c r="B1323">
        <v>146.161</v>
      </c>
    </row>
    <row r="1324" spans="1:2">
      <c r="A1324" s="14">
        <v>36627</v>
      </c>
      <c r="B1324">
        <v>146.15600000000001</v>
      </c>
    </row>
    <row r="1325" spans="1:2">
      <c r="A1325" s="14">
        <v>36628</v>
      </c>
      <c r="B1325">
        <v>148.89699999999999</v>
      </c>
    </row>
    <row r="1326" spans="1:2">
      <c r="A1326" s="14">
        <v>36629</v>
      </c>
      <c r="B1326">
        <v>149.39400000000001</v>
      </c>
    </row>
    <row r="1327" spans="1:2">
      <c r="A1327" s="14">
        <v>36630</v>
      </c>
      <c r="B1327">
        <v>148.143</v>
      </c>
    </row>
    <row r="1328" spans="1:2">
      <c r="A1328" s="14">
        <v>36633</v>
      </c>
      <c r="B1328">
        <v>148.649</v>
      </c>
    </row>
    <row r="1329" spans="1:2">
      <c r="A1329" s="14">
        <v>36634</v>
      </c>
      <c r="B1329">
        <v>149.26400000000001</v>
      </c>
    </row>
    <row r="1330" spans="1:2">
      <c r="A1330" s="14">
        <v>36635</v>
      </c>
      <c r="B1330">
        <v>150.86799999999999</v>
      </c>
    </row>
    <row r="1331" spans="1:2">
      <c r="A1331" s="14">
        <v>36636</v>
      </c>
      <c r="B1331">
        <v>150.655</v>
      </c>
    </row>
    <row r="1332" spans="1:2">
      <c r="A1332" s="14">
        <v>36640</v>
      </c>
      <c r="B1332">
        <v>151.184</v>
      </c>
    </row>
    <row r="1333" spans="1:2">
      <c r="A1333" s="14">
        <v>36641</v>
      </c>
      <c r="B1333">
        <v>150.98599999999999</v>
      </c>
    </row>
    <row r="1334" spans="1:2">
      <c r="A1334" s="14">
        <v>36642</v>
      </c>
      <c r="B1334">
        <v>149.77099999999999</v>
      </c>
    </row>
    <row r="1335" spans="1:2">
      <c r="A1335" s="14">
        <v>36643</v>
      </c>
      <c r="B1335">
        <v>149.809</v>
      </c>
    </row>
    <row r="1336" spans="1:2">
      <c r="A1336" s="14">
        <v>36644</v>
      </c>
      <c r="B1336">
        <v>150.03899999999999</v>
      </c>
    </row>
    <row r="1337" spans="1:2">
      <c r="A1337" s="14">
        <v>36647</v>
      </c>
      <c r="B1337">
        <v>152.64500000000001</v>
      </c>
    </row>
    <row r="1338" spans="1:2">
      <c r="A1338" s="14">
        <v>36648</v>
      </c>
      <c r="B1338">
        <v>154.62</v>
      </c>
    </row>
    <row r="1339" spans="1:2">
      <c r="A1339" s="14">
        <v>36649</v>
      </c>
      <c r="B1339">
        <v>154.095</v>
      </c>
    </row>
    <row r="1340" spans="1:2">
      <c r="A1340" s="14">
        <v>36650</v>
      </c>
      <c r="B1340">
        <v>154.83699999999999</v>
      </c>
    </row>
    <row r="1341" spans="1:2">
      <c r="A1341" s="14">
        <v>36651</v>
      </c>
      <c r="B1341">
        <v>154.65</v>
      </c>
    </row>
    <row r="1342" spans="1:2">
      <c r="A1342" s="14">
        <v>36654</v>
      </c>
      <c r="B1342">
        <v>155.48699999999999</v>
      </c>
    </row>
    <row r="1343" spans="1:2">
      <c r="A1343" s="14">
        <v>36655</v>
      </c>
      <c r="B1343">
        <v>156.43199999999999</v>
      </c>
    </row>
    <row r="1344" spans="1:2">
      <c r="A1344" s="14">
        <v>36656</v>
      </c>
      <c r="B1344">
        <v>157.36699999999999</v>
      </c>
    </row>
    <row r="1345" spans="1:2">
      <c r="A1345" s="14">
        <v>36657</v>
      </c>
      <c r="B1345">
        <v>158.886</v>
      </c>
    </row>
    <row r="1346" spans="1:2">
      <c r="A1346" s="14">
        <v>36658</v>
      </c>
      <c r="B1346">
        <v>159.59700000000001</v>
      </c>
    </row>
    <row r="1347" spans="1:2">
      <c r="A1347" s="14">
        <v>36661</v>
      </c>
      <c r="B1347">
        <v>159.49600000000001</v>
      </c>
    </row>
    <row r="1348" spans="1:2">
      <c r="A1348" s="14">
        <v>36662</v>
      </c>
      <c r="B1348">
        <v>160.06399999999999</v>
      </c>
    </row>
    <row r="1349" spans="1:2">
      <c r="A1349" s="14">
        <v>36663</v>
      </c>
      <c r="B1349">
        <v>160.203</v>
      </c>
    </row>
    <row r="1350" spans="1:2">
      <c r="A1350" s="14">
        <v>36664</v>
      </c>
      <c r="B1350">
        <v>161.56399999999999</v>
      </c>
    </row>
    <row r="1351" spans="1:2">
      <c r="A1351" s="14">
        <v>36665</v>
      </c>
      <c r="B1351">
        <v>161.62899999999999</v>
      </c>
    </row>
    <row r="1352" spans="1:2">
      <c r="A1352" s="14">
        <v>36668</v>
      </c>
      <c r="B1352">
        <v>160.41</v>
      </c>
    </row>
    <row r="1353" spans="1:2">
      <c r="A1353" s="14">
        <v>36669</v>
      </c>
      <c r="B1353">
        <v>160.59399999999999</v>
      </c>
    </row>
    <row r="1354" spans="1:2">
      <c r="A1354" s="14">
        <v>36670</v>
      </c>
      <c r="B1354">
        <v>162.756</v>
      </c>
    </row>
    <row r="1355" spans="1:2">
      <c r="A1355" s="14">
        <v>36671</v>
      </c>
      <c r="B1355">
        <v>163.14099999999999</v>
      </c>
    </row>
    <row r="1356" spans="1:2">
      <c r="A1356" s="14">
        <v>36672</v>
      </c>
      <c r="B1356">
        <v>162.917</v>
      </c>
    </row>
    <row r="1357" spans="1:2">
      <c r="A1357" s="14">
        <v>36676</v>
      </c>
      <c r="B1357">
        <v>161.786</v>
      </c>
    </row>
    <row r="1358" spans="1:2">
      <c r="A1358" s="14">
        <v>36677</v>
      </c>
      <c r="B1358">
        <v>160.137</v>
      </c>
    </row>
    <row r="1359" spans="1:2">
      <c r="A1359" s="14">
        <v>36678</v>
      </c>
      <c r="B1359">
        <v>161.10900000000001</v>
      </c>
    </row>
    <row r="1360" spans="1:2">
      <c r="A1360" s="14">
        <v>36679</v>
      </c>
      <c r="B1360">
        <v>162.15199999999999</v>
      </c>
    </row>
    <row r="1361" spans="1:2">
      <c r="A1361" s="14">
        <v>36682</v>
      </c>
      <c r="B1361">
        <v>162.38399999999999</v>
      </c>
    </row>
    <row r="1362" spans="1:2">
      <c r="A1362" s="14">
        <v>36683</v>
      </c>
      <c r="B1362">
        <v>162.256</v>
      </c>
    </row>
    <row r="1363" spans="1:2">
      <c r="A1363" s="14">
        <v>36684</v>
      </c>
      <c r="B1363">
        <v>160.21199999999999</v>
      </c>
    </row>
    <row r="1364" spans="1:2">
      <c r="A1364" s="14">
        <v>36685</v>
      </c>
      <c r="B1364">
        <v>160.923</v>
      </c>
    </row>
    <row r="1365" spans="1:2">
      <c r="A1365" s="14">
        <v>36686</v>
      </c>
      <c r="B1365">
        <v>161.68600000000001</v>
      </c>
    </row>
    <row r="1366" spans="1:2">
      <c r="A1366" s="14">
        <v>36689</v>
      </c>
      <c r="B1366">
        <v>162.25</v>
      </c>
    </row>
    <row r="1367" spans="1:2">
      <c r="A1367" s="14">
        <v>36690</v>
      </c>
      <c r="B1367">
        <v>163.03299999999999</v>
      </c>
    </row>
    <row r="1368" spans="1:2">
      <c r="A1368" s="14">
        <v>36691</v>
      </c>
      <c r="B1368">
        <v>163.03800000000001</v>
      </c>
    </row>
    <row r="1369" spans="1:2">
      <c r="A1369" s="14">
        <v>36692</v>
      </c>
      <c r="B1369">
        <v>163.499</v>
      </c>
    </row>
    <row r="1370" spans="1:2">
      <c r="A1370" s="14">
        <v>36693</v>
      </c>
      <c r="B1370">
        <v>162.53399999999999</v>
      </c>
    </row>
    <row r="1371" spans="1:2">
      <c r="A1371" s="14">
        <v>36696</v>
      </c>
      <c r="B1371">
        <v>160.875</v>
      </c>
    </row>
    <row r="1372" spans="1:2">
      <c r="A1372" s="14">
        <v>36697</v>
      </c>
      <c r="B1372">
        <v>161.464</v>
      </c>
    </row>
    <row r="1373" spans="1:2">
      <c r="A1373" s="14">
        <v>36698</v>
      </c>
      <c r="B1373">
        <v>163.28100000000001</v>
      </c>
    </row>
    <row r="1374" spans="1:2">
      <c r="A1374" s="14">
        <v>36699</v>
      </c>
      <c r="B1374">
        <v>165.08</v>
      </c>
    </row>
    <row r="1375" spans="1:2">
      <c r="A1375" s="14">
        <v>36700</v>
      </c>
      <c r="B1375">
        <v>163.92</v>
      </c>
    </row>
    <row r="1376" spans="1:2">
      <c r="A1376" s="14">
        <v>36703</v>
      </c>
      <c r="B1376">
        <v>163.499</v>
      </c>
    </row>
    <row r="1377" spans="1:2">
      <c r="A1377" s="14">
        <v>36704</v>
      </c>
      <c r="B1377">
        <v>164.80199999999999</v>
      </c>
    </row>
    <row r="1378" spans="1:2">
      <c r="A1378" s="14">
        <v>36705</v>
      </c>
      <c r="B1378">
        <v>164.09299999999999</v>
      </c>
    </row>
    <row r="1379" spans="1:2">
      <c r="A1379" s="14">
        <v>36706</v>
      </c>
      <c r="B1379">
        <v>165.43199999999999</v>
      </c>
    </row>
    <row r="1380" spans="1:2">
      <c r="A1380" s="14">
        <v>36707</v>
      </c>
      <c r="B1380">
        <v>163.916</v>
      </c>
    </row>
    <row r="1381" spans="1:2">
      <c r="A1381" s="14">
        <v>36712</v>
      </c>
      <c r="B1381">
        <v>159.75200000000001</v>
      </c>
    </row>
    <row r="1382" spans="1:2">
      <c r="A1382" s="14">
        <v>36713</v>
      </c>
      <c r="B1382">
        <v>157.773</v>
      </c>
    </row>
    <row r="1383" spans="1:2">
      <c r="A1383" s="14">
        <v>36714</v>
      </c>
      <c r="B1383">
        <v>159.19800000000001</v>
      </c>
    </row>
    <row r="1384" spans="1:2">
      <c r="A1384" s="14">
        <v>36717</v>
      </c>
      <c r="B1384">
        <v>158.96199999999999</v>
      </c>
    </row>
    <row r="1385" spans="1:2">
      <c r="A1385" s="14">
        <v>36718</v>
      </c>
      <c r="B1385">
        <v>159.405</v>
      </c>
    </row>
    <row r="1386" spans="1:2">
      <c r="A1386" s="14">
        <v>36719</v>
      </c>
      <c r="B1386">
        <v>159.21799999999999</v>
      </c>
    </row>
    <row r="1387" spans="1:2">
      <c r="A1387" s="14">
        <v>36720</v>
      </c>
      <c r="B1387">
        <v>161.08000000000001</v>
      </c>
    </row>
    <row r="1388" spans="1:2">
      <c r="A1388" s="14">
        <v>36721</v>
      </c>
      <c r="B1388">
        <v>160.07499999999999</v>
      </c>
    </row>
    <row r="1389" spans="1:2">
      <c r="A1389" s="14">
        <v>36724</v>
      </c>
      <c r="B1389">
        <v>159.54</v>
      </c>
    </row>
    <row r="1390" spans="1:2">
      <c r="A1390" s="14">
        <v>36725</v>
      </c>
      <c r="B1390">
        <v>161.83099999999999</v>
      </c>
    </row>
    <row r="1391" spans="1:2">
      <c r="A1391" s="14">
        <v>36726</v>
      </c>
      <c r="B1391">
        <v>160.51400000000001</v>
      </c>
    </row>
    <row r="1392" spans="1:2">
      <c r="A1392" s="14">
        <v>36727</v>
      </c>
      <c r="B1392">
        <v>160.017</v>
      </c>
    </row>
    <row r="1393" spans="1:2">
      <c r="A1393" s="14">
        <v>36728</v>
      </c>
      <c r="B1393">
        <v>158.39500000000001</v>
      </c>
    </row>
    <row r="1394" spans="1:2">
      <c r="A1394" s="14">
        <v>36731</v>
      </c>
      <c r="B1394">
        <v>156.28399999999999</v>
      </c>
    </row>
    <row r="1395" spans="1:2">
      <c r="A1395" s="14">
        <v>36732</v>
      </c>
      <c r="B1395">
        <v>155.74799999999999</v>
      </c>
    </row>
    <row r="1396" spans="1:2">
      <c r="A1396" s="14">
        <v>36733</v>
      </c>
      <c r="B1396">
        <v>155.881</v>
      </c>
    </row>
    <row r="1397" spans="1:2">
      <c r="A1397" s="14">
        <v>36734</v>
      </c>
      <c r="B1397">
        <v>156.81899999999999</v>
      </c>
    </row>
    <row r="1398" spans="1:2">
      <c r="A1398" s="14">
        <v>36735</v>
      </c>
      <c r="B1398">
        <v>156.99799999999999</v>
      </c>
    </row>
    <row r="1399" spans="1:2">
      <c r="A1399" s="14">
        <v>36738</v>
      </c>
      <c r="B1399">
        <v>155.70400000000001</v>
      </c>
    </row>
    <row r="1400" spans="1:2">
      <c r="A1400" s="14">
        <v>36739</v>
      </c>
      <c r="B1400">
        <v>156.72499999999999</v>
      </c>
    </row>
    <row r="1401" spans="1:2">
      <c r="A1401" s="14">
        <v>36740</v>
      </c>
      <c r="B1401">
        <v>158.529</v>
      </c>
    </row>
    <row r="1402" spans="1:2">
      <c r="A1402" s="14">
        <v>36741</v>
      </c>
      <c r="B1402">
        <v>158.536</v>
      </c>
    </row>
    <row r="1403" spans="1:2">
      <c r="A1403" s="14">
        <v>36742</v>
      </c>
      <c r="B1403">
        <v>159.946</v>
      </c>
    </row>
    <row r="1404" spans="1:2">
      <c r="A1404" s="14">
        <v>36745</v>
      </c>
      <c r="B1404">
        <v>158.30099999999999</v>
      </c>
    </row>
    <row r="1405" spans="1:2">
      <c r="A1405" s="14">
        <v>36746</v>
      </c>
      <c r="B1405">
        <v>159.09899999999999</v>
      </c>
    </row>
    <row r="1406" spans="1:2">
      <c r="A1406" s="14">
        <v>36747</v>
      </c>
      <c r="B1406">
        <v>160.47</v>
      </c>
    </row>
    <row r="1407" spans="1:2">
      <c r="A1407" s="14">
        <v>36748</v>
      </c>
      <c r="B1407">
        <v>161.999</v>
      </c>
    </row>
    <row r="1408" spans="1:2">
      <c r="A1408" s="14">
        <v>36749</v>
      </c>
      <c r="B1408">
        <v>162.26499999999999</v>
      </c>
    </row>
    <row r="1409" spans="1:2">
      <c r="A1409" s="14">
        <v>36752</v>
      </c>
      <c r="B1409">
        <v>162.77000000000001</v>
      </c>
    </row>
    <row r="1410" spans="1:2">
      <c r="A1410" s="14">
        <v>36753</v>
      </c>
      <c r="B1410">
        <v>162.22300000000001</v>
      </c>
    </row>
    <row r="1411" spans="1:2">
      <c r="A1411" s="14">
        <v>36754</v>
      </c>
      <c r="B1411">
        <v>163.392</v>
      </c>
    </row>
    <row r="1412" spans="1:2">
      <c r="A1412" s="14">
        <v>36755</v>
      </c>
      <c r="B1412">
        <v>163.81</v>
      </c>
    </row>
    <row r="1413" spans="1:2">
      <c r="A1413" s="14">
        <v>36756</v>
      </c>
      <c r="B1413">
        <v>164.40700000000001</v>
      </c>
    </row>
    <row r="1414" spans="1:2">
      <c r="A1414" s="14">
        <v>36759</v>
      </c>
      <c r="B1414">
        <v>166.19</v>
      </c>
    </row>
    <row r="1415" spans="1:2">
      <c r="A1415" s="14">
        <v>36760</v>
      </c>
      <c r="B1415">
        <v>164.38900000000001</v>
      </c>
    </row>
    <row r="1416" spans="1:2">
      <c r="A1416" s="14">
        <v>36761</v>
      </c>
      <c r="B1416">
        <v>165.69499999999999</v>
      </c>
    </row>
    <row r="1417" spans="1:2">
      <c r="A1417" s="14">
        <v>36762</v>
      </c>
      <c r="B1417">
        <v>165.52199999999999</v>
      </c>
    </row>
    <row r="1418" spans="1:2">
      <c r="A1418" s="14">
        <v>36763</v>
      </c>
      <c r="B1418">
        <v>166.47200000000001</v>
      </c>
    </row>
    <row r="1419" spans="1:2">
      <c r="A1419" s="14">
        <v>36766</v>
      </c>
      <c r="B1419">
        <v>168.303</v>
      </c>
    </row>
    <row r="1420" spans="1:2">
      <c r="A1420" s="14">
        <v>36767</v>
      </c>
      <c r="B1420">
        <v>169.131</v>
      </c>
    </row>
    <row r="1421" spans="1:2">
      <c r="A1421" s="14">
        <v>36768</v>
      </c>
      <c r="B1421">
        <v>170.601</v>
      </c>
    </row>
    <row r="1422" spans="1:2">
      <c r="A1422" s="14">
        <v>36769</v>
      </c>
      <c r="B1422">
        <v>171.018</v>
      </c>
    </row>
    <row r="1423" spans="1:2">
      <c r="A1423" s="14">
        <v>36770</v>
      </c>
      <c r="B1423">
        <v>171.43899999999999</v>
      </c>
    </row>
    <row r="1424" spans="1:2">
      <c r="A1424" s="14">
        <v>36774</v>
      </c>
      <c r="B1424">
        <v>173.33199999999999</v>
      </c>
    </row>
    <row r="1425" spans="1:2">
      <c r="A1425" s="14">
        <v>36775</v>
      </c>
      <c r="B1425">
        <v>174.25899999999999</v>
      </c>
    </row>
    <row r="1426" spans="1:2">
      <c r="A1426" s="14">
        <v>36776</v>
      </c>
      <c r="B1426">
        <v>175.101</v>
      </c>
    </row>
    <row r="1427" spans="1:2">
      <c r="A1427" s="14">
        <v>36777</v>
      </c>
      <c r="B1427">
        <v>173.11</v>
      </c>
    </row>
    <row r="1428" spans="1:2">
      <c r="A1428" s="14">
        <v>36780</v>
      </c>
      <c r="B1428">
        <v>175.745</v>
      </c>
    </row>
    <row r="1429" spans="1:2">
      <c r="A1429" s="14">
        <v>36781</v>
      </c>
      <c r="B1429">
        <v>174.71899999999999</v>
      </c>
    </row>
    <row r="1430" spans="1:2">
      <c r="A1430" s="14">
        <v>36782</v>
      </c>
      <c r="B1430">
        <v>173.41</v>
      </c>
    </row>
    <row r="1431" spans="1:2">
      <c r="A1431" s="14">
        <v>36783</v>
      </c>
      <c r="B1431">
        <v>173.791</v>
      </c>
    </row>
    <row r="1432" spans="1:2">
      <c r="A1432" s="14">
        <v>36784</v>
      </c>
      <c r="B1432">
        <v>174.899</v>
      </c>
    </row>
    <row r="1433" spans="1:2">
      <c r="A1433" s="14">
        <v>36787</v>
      </c>
      <c r="B1433">
        <v>176.298</v>
      </c>
    </row>
    <row r="1434" spans="1:2">
      <c r="A1434" s="14">
        <v>36788</v>
      </c>
      <c r="B1434">
        <v>175.446</v>
      </c>
    </row>
    <row r="1435" spans="1:2">
      <c r="A1435" s="14">
        <v>36789</v>
      </c>
      <c r="B1435">
        <v>175.00299999999999</v>
      </c>
    </row>
    <row r="1436" spans="1:2">
      <c r="A1436" s="14">
        <v>36790</v>
      </c>
      <c r="B1436">
        <v>174.154</v>
      </c>
    </row>
    <row r="1437" spans="1:2">
      <c r="A1437" s="14">
        <v>36791</v>
      </c>
      <c r="B1437">
        <v>172.24700000000001</v>
      </c>
    </row>
    <row r="1438" spans="1:2">
      <c r="A1438" s="14">
        <v>36794</v>
      </c>
      <c r="B1438">
        <v>171.84899999999999</v>
      </c>
    </row>
    <row r="1439" spans="1:2">
      <c r="A1439" s="14">
        <v>36795</v>
      </c>
      <c r="B1439">
        <v>171.81299999999999</v>
      </c>
    </row>
    <row r="1440" spans="1:2">
      <c r="A1440" s="14">
        <v>36796</v>
      </c>
      <c r="B1440">
        <v>172.292</v>
      </c>
    </row>
    <row r="1441" spans="1:2">
      <c r="A1441" s="14">
        <v>36797</v>
      </c>
      <c r="B1441">
        <v>169.11</v>
      </c>
    </row>
    <row r="1442" spans="1:2">
      <c r="A1442" s="14">
        <v>36798</v>
      </c>
      <c r="B1442">
        <v>169.95599999999999</v>
      </c>
    </row>
    <row r="1443" spans="1:2">
      <c r="A1443" s="14">
        <v>36801</v>
      </c>
      <c r="B1443">
        <v>172.268</v>
      </c>
    </row>
    <row r="1444" spans="1:2">
      <c r="A1444" s="14">
        <v>36802</v>
      </c>
      <c r="B1444">
        <v>172.36600000000001</v>
      </c>
    </row>
    <row r="1445" spans="1:2">
      <c r="A1445" s="14">
        <v>36803</v>
      </c>
      <c r="B1445">
        <v>171.126</v>
      </c>
    </row>
    <row r="1446" spans="1:2">
      <c r="A1446" s="14">
        <v>36804</v>
      </c>
      <c r="B1446">
        <v>169.50899999999999</v>
      </c>
    </row>
    <row r="1447" spans="1:2">
      <c r="A1447" s="14">
        <v>36805</v>
      </c>
      <c r="B1447">
        <v>169.08199999999999</v>
      </c>
    </row>
    <row r="1448" spans="1:2">
      <c r="A1448" s="14">
        <v>36808</v>
      </c>
      <c r="B1448">
        <v>170.93600000000001</v>
      </c>
    </row>
    <row r="1449" spans="1:2">
      <c r="A1449" s="14">
        <v>36809</v>
      </c>
      <c r="B1449">
        <v>173.97499999999999</v>
      </c>
    </row>
    <row r="1450" spans="1:2">
      <c r="A1450" s="14">
        <v>36810</v>
      </c>
      <c r="B1450">
        <v>175.48599999999999</v>
      </c>
    </row>
    <row r="1451" spans="1:2">
      <c r="A1451" s="14">
        <v>36811</v>
      </c>
      <c r="B1451">
        <v>179.471</v>
      </c>
    </row>
    <row r="1452" spans="1:2">
      <c r="A1452" s="14">
        <v>36812</v>
      </c>
      <c r="B1452">
        <v>176.15199999999999</v>
      </c>
    </row>
    <row r="1453" spans="1:2">
      <c r="A1453" s="14">
        <v>36815</v>
      </c>
      <c r="B1453">
        <v>173.17599999999999</v>
      </c>
    </row>
    <row r="1454" spans="1:2">
      <c r="A1454" s="14">
        <v>36816</v>
      </c>
      <c r="B1454">
        <v>173.084</v>
      </c>
    </row>
    <row r="1455" spans="1:2">
      <c r="A1455" s="14">
        <v>36817</v>
      </c>
      <c r="B1455">
        <v>171.946</v>
      </c>
    </row>
    <row r="1456" spans="1:2">
      <c r="A1456" s="14">
        <v>36818</v>
      </c>
      <c r="B1456">
        <v>169.80199999999999</v>
      </c>
    </row>
    <row r="1457" spans="1:2">
      <c r="A1457" s="14">
        <v>36819</v>
      </c>
      <c r="B1457">
        <v>170.73099999999999</v>
      </c>
    </row>
    <row r="1458" spans="1:2">
      <c r="A1458" s="14">
        <v>36822</v>
      </c>
      <c r="B1458">
        <v>171.928</v>
      </c>
    </row>
    <row r="1459" spans="1:2">
      <c r="A1459" s="14">
        <v>36823</v>
      </c>
      <c r="B1459">
        <v>170.828</v>
      </c>
    </row>
    <row r="1460" spans="1:2">
      <c r="A1460" s="14">
        <v>36824</v>
      </c>
      <c r="B1460">
        <v>168.47900000000001</v>
      </c>
    </row>
    <row r="1461" spans="1:2">
      <c r="A1461" s="14">
        <v>36825</v>
      </c>
      <c r="B1461">
        <v>167.81</v>
      </c>
    </row>
    <row r="1462" spans="1:2">
      <c r="A1462" s="14">
        <v>36826</v>
      </c>
      <c r="B1462">
        <v>165.80099999999999</v>
      </c>
    </row>
    <row r="1463" spans="1:2">
      <c r="A1463" s="14">
        <v>36829</v>
      </c>
      <c r="B1463">
        <v>165.36699999999999</v>
      </c>
    </row>
    <row r="1464" spans="1:2">
      <c r="A1464" s="14">
        <v>36830</v>
      </c>
      <c r="B1464">
        <v>165.84700000000001</v>
      </c>
    </row>
    <row r="1465" spans="1:2">
      <c r="A1465" s="14">
        <v>36831</v>
      </c>
      <c r="B1465">
        <v>166.816</v>
      </c>
    </row>
    <row r="1466" spans="1:2">
      <c r="A1466" s="14">
        <v>36832</v>
      </c>
      <c r="B1466">
        <v>166.977</v>
      </c>
    </row>
    <row r="1467" spans="1:2">
      <c r="A1467" s="14">
        <v>36833</v>
      </c>
      <c r="B1467">
        <v>168.34100000000001</v>
      </c>
    </row>
    <row r="1468" spans="1:2">
      <c r="A1468" s="14">
        <v>36836</v>
      </c>
      <c r="B1468">
        <v>168.375</v>
      </c>
    </row>
    <row r="1469" spans="1:2">
      <c r="A1469" s="14">
        <v>36837</v>
      </c>
      <c r="B1469">
        <v>170.291</v>
      </c>
    </row>
    <row r="1470" spans="1:2">
      <c r="A1470" s="14">
        <v>36838</v>
      </c>
      <c r="B1470">
        <v>171.37799999999999</v>
      </c>
    </row>
    <row r="1471" spans="1:2">
      <c r="A1471" s="14">
        <v>36839</v>
      </c>
      <c r="B1471">
        <v>172.33600000000001</v>
      </c>
    </row>
    <row r="1472" spans="1:2">
      <c r="A1472" s="14">
        <v>36840</v>
      </c>
      <c r="B1472">
        <v>172.01</v>
      </c>
    </row>
    <row r="1473" spans="1:2">
      <c r="A1473" s="14">
        <v>36843</v>
      </c>
      <c r="B1473">
        <v>173.05600000000001</v>
      </c>
    </row>
    <row r="1474" spans="1:2">
      <c r="A1474" s="14">
        <v>36844</v>
      </c>
      <c r="B1474">
        <v>175.208</v>
      </c>
    </row>
    <row r="1475" spans="1:2">
      <c r="A1475" s="14">
        <v>36845</v>
      </c>
      <c r="B1475">
        <v>177.67400000000001</v>
      </c>
    </row>
    <row r="1476" spans="1:2">
      <c r="A1476" s="14">
        <v>36846</v>
      </c>
      <c r="B1476">
        <v>175.31</v>
      </c>
    </row>
    <row r="1477" spans="1:2">
      <c r="A1477" s="14">
        <v>36847</v>
      </c>
      <c r="B1477">
        <v>177.75700000000001</v>
      </c>
    </row>
    <row r="1478" spans="1:2">
      <c r="A1478" s="14">
        <v>36850</v>
      </c>
      <c r="B1478">
        <v>179.03100000000001</v>
      </c>
    </row>
    <row r="1479" spans="1:2">
      <c r="A1479" s="14">
        <v>36851</v>
      </c>
      <c r="B1479">
        <v>179.63300000000001</v>
      </c>
    </row>
    <row r="1480" spans="1:2">
      <c r="A1480" s="14">
        <v>36852</v>
      </c>
      <c r="B1480">
        <v>180.62899999999999</v>
      </c>
    </row>
    <row r="1481" spans="1:2">
      <c r="A1481" s="14">
        <v>36857</v>
      </c>
      <c r="B1481">
        <v>181.04599999999999</v>
      </c>
    </row>
    <row r="1482" spans="1:2">
      <c r="A1482" s="14">
        <v>36858</v>
      </c>
      <c r="B1482">
        <v>177.94</v>
      </c>
    </row>
    <row r="1483" spans="1:2">
      <c r="A1483" s="14">
        <v>36859</v>
      </c>
      <c r="B1483">
        <v>178.066</v>
      </c>
    </row>
    <row r="1484" spans="1:2">
      <c r="A1484" s="14">
        <v>36860</v>
      </c>
      <c r="B1484">
        <v>179.184</v>
      </c>
    </row>
    <row r="1485" spans="1:2">
      <c r="A1485" s="14">
        <v>36861</v>
      </c>
      <c r="B1485">
        <v>177.16499999999999</v>
      </c>
    </row>
    <row r="1486" spans="1:2">
      <c r="A1486" s="14">
        <v>36864</v>
      </c>
      <c r="B1486">
        <v>180.24600000000001</v>
      </c>
    </row>
    <row r="1487" spans="1:2">
      <c r="A1487" s="14">
        <v>36865</v>
      </c>
      <c r="B1487">
        <v>177.58500000000001</v>
      </c>
    </row>
    <row r="1488" spans="1:2">
      <c r="A1488" s="14">
        <v>36866</v>
      </c>
      <c r="B1488">
        <v>183.429</v>
      </c>
    </row>
    <row r="1489" spans="1:2">
      <c r="A1489" s="14">
        <v>36867</v>
      </c>
      <c r="B1489">
        <v>181.977</v>
      </c>
    </row>
    <row r="1490" spans="1:2">
      <c r="A1490" s="14">
        <v>36868</v>
      </c>
      <c r="B1490">
        <v>181.83099999999999</v>
      </c>
    </row>
    <row r="1491" spans="1:2">
      <c r="A1491" s="14">
        <v>36871</v>
      </c>
      <c r="B1491">
        <v>186.755</v>
      </c>
    </row>
    <row r="1492" spans="1:2">
      <c r="A1492" s="14">
        <v>36872</v>
      </c>
      <c r="B1492">
        <v>182.21299999999999</v>
      </c>
    </row>
    <row r="1493" spans="1:2">
      <c r="A1493" s="14">
        <v>36873</v>
      </c>
      <c r="B1493">
        <v>179.29499999999999</v>
      </c>
    </row>
    <row r="1494" spans="1:2">
      <c r="A1494" s="14">
        <v>36874</v>
      </c>
      <c r="B1494">
        <v>177.14099999999999</v>
      </c>
    </row>
    <row r="1495" spans="1:2">
      <c r="A1495" s="14">
        <v>36875</v>
      </c>
      <c r="B1495">
        <v>180.38300000000001</v>
      </c>
    </row>
    <row r="1496" spans="1:2">
      <c r="A1496" s="14">
        <v>36878</v>
      </c>
      <c r="B1496">
        <v>181.93899999999999</v>
      </c>
    </row>
    <row r="1497" spans="1:2">
      <c r="A1497" s="14">
        <v>36879</v>
      </c>
      <c r="B1497">
        <v>182.31299999999999</v>
      </c>
    </row>
    <row r="1498" spans="1:2">
      <c r="A1498" s="14">
        <v>36880</v>
      </c>
      <c r="B1498">
        <v>179.852</v>
      </c>
    </row>
    <row r="1499" spans="1:2">
      <c r="A1499" s="14">
        <v>36881</v>
      </c>
      <c r="B1499">
        <v>180.43600000000001</v>
      </c>
    </row>
    <row r="1500" spans="1:2">
      <c r="A1500" s="14">
        <v>36882</v>
      </c>
      <c r="B1500">
        <v>179.76</v>
      </c>
    </row>
    <row r="1501" spans="1:2">
      <c r="A1501" s="14">
        <v>36886</v>
      </c>
      <c r="B1501">
        <v>181.22900000000001</v>
      </c>
    </row>
    <row r="1502" spans="1:2">
      <c r="A1502" s="14">
        <v>36887</v>
      </c>
      <c r="B1502">
        <v>182.16399999999999</v>
      </c>
    </row>
    <row r="1503" spans="1:2">
      <c r="A1503" s="14">
        <v>36888</v>
      </c>
      <c r="B1503">
        <v>181.589</v>
      </c>
    </row>
    <row r="1504" spans="1:2">
      <c r="A1504" s="14">
        <v>36889</v>
      </c>
      <c r="B1504">
        <v>184.917</v>
      </c>
    </row>
    <row r="1505" spans="1:2">
      <c r="A1505" s="14">
        <v>36893</v>
      </c>
      <c r="B1505">
        <v>179.93199999999999</v>
      </c>
    </row>
    <row r="1506" spans="1:2">
      <c r="A1506" s="14">
        <v>36894</v>
      </c>
      <c r="B1506">
        <v>180.04900000000001</v>
      </c>
    </row>
    <row r="1507" spans="1:2">
      <c r="A1507" s="14">
        <v>36895</v>
      </c>
      <c r="B1507">
        <v>182.92099999999999</v>
      </c>
    </row>
    <row r="1508" spans="1:2">
      <c r="A1508" s="14">
        <v>36896</v>
      </c>
      <c r="B1508">
        <v>183.86500000000001</v>
      </c>
    </row>
    <row r="1509" spans="1:2">
      <c r="A1509" s="14">
        <v>36899</v>
      </c>
      <c r="B1509">
        <v>185.292</v>
      </c>
    </row>
    <row r="1510" spans="1:2">
      <c r="A1510" s="14">
        <v>36900</v>
      </c>
      <c r="B1510">
        <v>186.00299999999999</v>
      </c>
    </row>
    <row r="1511" spans="1:2">
      <c r="A1511" s="14">
        <v>36901</v>
      </c>
      <c r="B1511">
        <v>186.78</v>
      </c>
    </row>
    <row r="1512" spans="1:2">
      <c r="A1512" s="14">
        <v>36902</v>
      </c>
      <c r="B1512">
        <v>185.48400000000001</v>
      </c>
    </row>
    <row r="1513" spans="1:2">
      <c r="A1513" s="14">
        <v>36903</v>
      </c>
      <c r="B1513">
        <v>185.98500000000001</v>
      </c>
    </row>
    <row r="1514" spans="1:2">
      <c r="A1514" s="14">
        <v>36907</v>
      </c>
      <c r="B1514">
        <v>184.517</v>
      </c>
    </row>
    <row r="1515" spans="1:2">
      <c r="A1515" s="14">
        <v>36908</v>
      </c>
      <c r="B1515">
        <v>182.36099999999999</v>
      </c>
    </row>
    <row r="1516" spans="1:2">
      <c r="A1516" s="14">
        <v>36909</v>
      </c>
      <c r="B1516">
        <v>184.524</v>
      </c>
    </row>
    <row r="1517" spans="1:2">
      <c r="A1517" s="14">
        <v>36910</v>
      </c>
      <c r="B1517">
        <v>186.495</v>
      </c>
    </row>
    <row r="1518" spans="1:2">
      <c r="A1518" s="14">
        <v>36913</v>
      </c>
      <c r="B1518">
        <v>186.98599999999999</v>
      </c>
    </row>
    <row r="1519" spans="1:2">
      <c r="A1519" s="14">
        <v>36914</v>
      </c>
      <c r="B1519">
        <v>185.21199999999999</v>
      </c>
    </row>
    <row r="1520" spans="1:2">
      <c r="A1520" s="14">
        <v>36915</v>
      </c>
      <c r="B1520">
        <v>184.09399999999999</v>
      </c>
    </row>
    <row r="1521" spans="1:2">
      <c r="A1521" s="14">
        <v>36916</v>
      </c>
      <c r="B1521">
        <v>184.452</v>
      </c>
    </row>
    <row r="1522" spans="1:2">
      <c r="A1522" s="14">
        <v>36917</v>
      </c>
      <c r="B1522">
        <v>184.815</v>
      </c>
    </row>
    <row r="1523" spans="1:2">
      <c r="A1523" s="14">
        <v>36920</v>
      </c>
      <c r="B1523">
        <v>181.80799999999999</v>
      </c>
    </row>
    <row r="1524" spans="1:2">
      <c r="A1524" s="14">
        <v>36921</v>
      </c>
      <c r="B1524">
        <v>182.154</v>
      </c>
    </row>
    <row r="1525" spans="1:2">
      <c r="A1525" s="14">
        <v>36922</v>
      </c>
      <c r="B1525">
        <v>180.57300000000001</v>
      </c>
    </row>
    <row r="1526" spans="1:2">
      <c r="A1526" s="14">
        <v>36923</v>
      </c>
      <c r="B1526">
        <v>183.98699999999999</v>
      </c>
    </row>
    <row r="1527" spans="1:2">
      <c r="A1527" s="14">
        <v>36924</v>
      </c>
      <c r="B1527">
        <v>186.98</v>
      </c>
    </row>
    <row r="1528" spans="1:2">
      <c r="A1528" s="14">
        <v>36927</v>
      </c>
      <c r="B1528">
        <v>183.666</v>
      </c>
    </row>
    <row r="1529" spans="1:2">
      <c r="A1529" s="14">
        <v>36928</v>
      </c>
      <c r="B1529">
        <v>183.614</v>
      </c>
    </row>
    <row r="1530" spans="1:2">
      <c r="A1530" s="14">
        <v>36929</v>
      </c>
      <c r="B1530">
        <v>185.15899999999999</v>
      </c>
    </row>
    <row r="1531" spans="1:2">
      <c r="A1531" s="14">
        <v>36930</v>
      </c>
      <c r="B1531">
        <v>184.773</v>
      </c>
    </row>
    <row r="1532" spans="1:2">
      <c r="A1532" s="14">
        <v>36931</v>
      </c>
      <c r="B1532">
        <v>183.60400000000001</v>
      </c>
    </row>
    <row r="1533" spans="1:2">
      <c r="A1533" s="14">
        <v>36934</v>
      </c>
      <c r="B1533">
        <v>182.364</v>
      </c>
    </row>
    <row r="1534" spans="1:2">
      <c r="A1534" s="14">
        <v>36935</v>
      </c>
      <c r="B1534">
        <v>182.85300000000001</v>
      </c>
    </row>
    <row r="1535" spans="1:2">
      <c r="A1535" s="14">
        <v>36936</v>
      </c>
      <c r="B1535">
        <v>181.69200000000001</v>
      </c>
    </row>
    <row r="1536" spans="1:2">
      <c r="A1536" s="14">
        <v>36937</v>
      </c>
      <c r="B1536">
        <v>180.22200000000001</v>
      </c>
    </row>
    <row r="1537" spans="1:2">
      <c r="A1537" s="14">
        <v>36938</v>
      </c>
      <c r="B1537">
        <v>180.93899999999999</v>
      </c>
    </row>
    <row r="1538" spans="1:2">
      <c r="A1538" s="14">
        <v>36942</v>
      </c>
      <c r="B1538">
        <v>180.202</v>
      </c>
    </row>
    <row r="1539" spans="1:2">
      <c r="A1539" s="14">
        <v>36943</v>
      </c>
      <c r="B1539">
        <v>179.47900000000001</v>
      </c>
    </row>
    <row r="1540" spans="1:2">
      <c r="A1540" s="14">
        <v>36944</v>
      </c>
      <c r="B1540">
        <v>179.215</v>
      </c>
    </row>
    <row r="1541" spans="1:2">
      <c r="A1541" s="14">
        <v>36945</v>
      </c>
      <c r="B1541">
        <v>179.66800000000001</v>
      </c>
    </row>
    <row r="1542" spans="1:2">
      <c r="A1542" s="14">
        <v>36948</v>
      </c>
      <c r="B1542">
        <v>179.23</v>
      </c>
    </row>
    <row r="1543" spans="1:2">
      <c r="A1543" s="14">
        <v>36949</v>
      </c>
      <c r="B1543">
        <v>179.79900000000001</v>
      </c>
    </row>
    <row r="1544" spans="1:2">
      <c r="A1544" s="14">
        <v>36950</v>
      </c>
      <c r="B1544">
        <v>179.81200000000001</v>
      </c>
    </row>
    <row r="1545" spans="1:2">
      <c r="A1545" s="14">
        <v>36951</v>
      </c>
      <c r="B1545">
        <v>180.27199999999999</v>
      </c>
    </row>
    <row r="1546" spans="1:2">
      <c r="A1546" s="14">
        <v>36952</v>
      </c>
      <c r="B1546">
        <v>180.91</v>
      </c>
    </row>
    <row r="1547" spans="1:2">
      <c r="A1547" s="14">
        <v>36955</v>
      </c>
      <c r="B1547">
        <v>182.60300000000001</v>
      </c>
    </row>
    <row r="1548" spans="1:2">
      <c r="A1548" s="14">
        <v>36956</v>
      </c>
      <c r="B1548">
        <v>182.44300000000001</v>
      </c>
    </row>
    <row r="1549" spans="1:2">
      <c r="A1549" s="14">
        <v>36957</v>
      </c>
      <c r="B1549">
        <v>183.00899999999999</v>
      </c>
    </row>
    <row r="1550" spans="1:2">
      <c r="A1550" s="14">
        <v>36958</v>
      </c>
      <c r="B1550">
        <v>181.607</v>
      </c>
    </row>
    <row r="1551" spans="1:2">
      <c r="A1551" s="14">
        <v>36959</v>
      </c>
      <c r="B1551">
        <v>180.90799999999999</v>
      </c>
    </row>
    <row r="1552" spans="1:2">
      <c r="A1552" s="14">
        <v>36962</v>
      </c>
      <c r="B1552">
        <v>180.94</v>
      </c>
    </row>
    <row r="1553" spans="1:2">
      <c r="A1553" s="14">
        <v>36963</v>
      </c>
      <c r="B1553">
        <v>179.68</v>
      </c>
    </row>
    <row r="1554" spans="1:2">
      <c r="A1554" s="14">
        <v>36964</v>
      </c>
      <c r="B1554">
        <v>176.51499999999999</v>
      </c>
    </row>
    <row r="1555" spans="1:2">
      <c r="A1555" s="14">
        <v>36965</v>
      </c>
      <c r="B1555">
        <v>175.28200000000001</v>
      </c>
    </row>
    <row r="1556" spans="1:2">
      <c r="A1556" s="14">
        <v>36966</v>
      </c>
      <c r="B1556">
        <v>174.565</v>
      </c>
    </row>
    <row r="1557" spans="1:2">
      <c r="A1557" s="14">
        <v>36969</v>
      </c>
      <c r="B1557">
        <v>173.965</v>
      </c>
    </row>
    <row r="1558" spans="1:2">
      <c r="A1558" s="14">
        <v>36970</v>
      </c>
      <c r="B1558">
        <v>174.23099999999999</v>
      </c>
    </row>
    <row r="1559" spans="1:2">
      <c r="A1559" s="14">
        <v>36971</v>
      </c>
      <c r="B1559">
        <v>174.66900000000001</v>
      </c>
    </row>
    <row r="1560" spans="1:2">
      <c r="A1560" s="14">
        <v>36972</v>
      </c>
      <c r="B1560">
        <v>173.82900000000001</v>
      </c>
    </row>
    <row r="1561" spans="1:2">
      <c r="A1561" s="14">
        <v>36973</v>
      </c>
      <c r="B1561">
        <v>175.76400000000001</v>
      </c>
    </row>
    <row r="1562" spans="1:2">
      <c r="A1562" s="14">
        <v>36976</v>
      </c>
      <c r="B1562">
        <v>176.73099999999999</v>
      </c>
    </row>
    <row r="1563" spans="1:2">
      <c r="A1563" s="14">
        <v>36977</v>
      </c>
      <c r="B1563">
        <v>178.26900000000001</v>
      </c>
    </row>
    <row r="1564" spans="1:2">
      <c r="A1564" s="14">
        <v>36978</v>
      </c>
      <c r="B1564">
        <v>174.60300000000001</v>
      </c>
    </row>
    <row r="1565" spans="1:2">
      <c r="A1565" s="14">
        <v>36979</v>
      </c>
      <c r="B1565">
        <v>174.23</v>
      </c>
    </row>
    <row r="1566" spans="1:2">
      <c r="A1566" s="14">
        <v>36980</v>
      </c>
      <c r="B1566">
        <v>172.15100000000001</v>
      </c>
    </row>
    <row r="1567" spans="1:2">
      <c r="A1567" s="14">
        <v>36983</v>
      </c>
      <c r="B1567">
        <v>171.482</v>
      </c>
    </row>
    <row r="1568" spans="1:2">
      <c r="A1568" s="14">
        <v>36984</v>
      </c>
      <c r="B1568">
        <v>172.96600000000001</v>
      </c>
    </row>
    <row r="1569" spans="1:2">
      <c r="A1569" s="14">
        <v>36985</v>
      </c>
      <c r="B1569">
        <v>175.69800000000001</v>
      </c>
    </row>
    <row r="1570" spans="1:2">
      <c r="A1570" s="14">
        <v>36986</v>
      </c>
      <c r="B1570">
        <v>176.55600000000001</v>
      </c>
    </row>
    <row r="1571" spans="1:2">
      <c r="A1571" s="14">
        <v>36987</v>
      </c>
      <c r="B1571">
        <v>175.43600000000001</v>
      </c>
    </row>
    <row r="1572" spans="1:2">
      <c r="A1572" s="14">
        <v>36990</v>
      </c>
      <c r="B1572">
        <v>176.37700000000001</v>
      </c>
    </row>
    <row r="1573" spans="1:2">
      <c r="A1573" s="14">
        <v>36991</v>
      </c>
      <c r="B1573">
        <v>178.352</v>
      </c>
    </row>
    <row r="1574" spans="1:2">
      <c r="A1574" s="14">
        <v>36992</v>
      </c>
      <c r="B1574">
        <v>178.273</v>
      </c>
    </row>
    <row r="1575" spans="1:2">
      <c r="A1575" s="14">
        <v>36993</v>
      </c>
      <c r="B1575">
        <v>178.66200000000001</v>
      </c>
    </row>
    <row r="1576" spans="1:2">
      <c r="A1576" s="14">
        <v>36997</v>
      </c>
      <c r="B1576">
        <v>180.46100000000001</v>
      </c>
    </row>
    <row r="1577" spans="1:2">
      <c r="A1577" s="14">
        <v>36998</v>
      </c>
      <c r="B1577">
        <v>179.06100000000001</v>
      </c>
    </row>
    <row r="1578" spans="1:2">
      <c r="A1578" s="14">
        <v>36999</v>
      </c>
      <c r="B1578">
        <v>179.096</v>
      </c>
    </row>
    <row r="1579" spans="1:2">
      <c r="A1579" s="14">
        <v>37000</v>
      </c>
      <c r="B1579">
        <v>178.14099999999999</v>
      </c>
    </row>
    <row r="1580" spans="1:2">
      <c r="A1580" s="14">
        <v>37001</v>
      </c>
      <c r="B1580">
        <v>177.28100000000001</v>
      </c>
    </row>
    <row r="1581" spans="1:2">
      <c r="A1581" s="14">
        <v>37004</v>
      </c>
      <c r="B1581">
        <v>176.804</v>
      </c>
    </row>
    <row r="1582" spans="1:2">
      <c r="A1582" s="14">
        <v>37005</v>
      </c>
      <c r="B1582">
        <v>175.648</v>
      </c>
    </row>
    <row r="1583" spans="1:2">
      <c r="A1583" s="14">
        <v>37006</v>
      </c>
      <c r="B1583">
        <v>176.02500000000001</v>
      </c>
    </row>
    <row r="1584" spans="1:2">
      <c r="A1584" s="14">
        <v>37007</v>
      </c>
      <c r="B1584">
        <v>178.05699999999999</v>
      </c>
    </row>
    <row r="1585" spans="1:2">
      <c r="A1585" s="14">
        <v>37008</v>
      </c>
      <c r="B1585">
        <v>177.511</v>
      </c>
    </row>
    <row r="1586" spans="1:2">
      <c r="A1586" s="14">
        <v>37011</v>
      </c>
      <c r="B1586">
        <v>178.208</v>
      </c>
    </row>
    <row r="1587" spans="1:2">
      <c r="A1587" s="14">
        <v>37012</v>
      </c>
      <c r="B1587">
        <v>179.322</v>
      </c>
    </row>
    <row r="1588" spans="1:2">
      <c r="A1588" s="14">
        <v>37013</v>
      </c>
      <c r="B1588">
        <v>177.82900000000001</v>
      </c>
    </row>
    <row r="1589" spans="1:2">
      <c r="A1589" s="14">
        <v>37014</v>
      </c>
      <c r="B1589">
        <v>178.934</v>
      </c>
    </row>
    <row r="1590" spans="1:2">
      <c r="A1590" s="14">
        <v>37015</v>
      </c>
      <c r="B1590">
        <v>178.78899999999999</v>
      </c>
    </row>
    <row r="1591" spans="1:2">
      <c r="A1591" s="14">
        <v>37018</v>
      </c>
      <c r="B1591">
        <v>177.49600000000001</v>
      </c>
    </row>
    <row r="1592" spans="1:2">
      <c r="A1592" s="14">
        <v>37019</v>
      </c>
      <c r="B1592">
        <v>177.06200000000001</v>
      </c>
    </row>
    <row r="1593" spans="1:2">
      <c r="A1593" s="14">
        <v>37020</v>
      </c>
      <c r="B1593">
        <v>177.66200000000001</v>
      </c>
    </row>
    <row r="1594" spans="1:2">
      <c r="A1594" s="14">
        <v>37021</v>
      </c>
      <c r="B1594">
        <v>177.71899999999999</v>
      </c>
    </row>
    <row r="1595" spans="1:2">
      <c r="A1595" s="14">
        <v>37022</v>
      </c>
      <c r="B1595">
        <v>177.30500000000001</v>
      </c>
    </row>
    <row r="1596" spans="1:2">
      <c r="A1596" s="14">
        <v>37025</v>
      </c>
      <c r="B1596">
        <v>177.465</v>
      </c>
    </row>
    <row r="1597" spans="1:2">
      <c r="A1597" s="14">
        <v>37026</v>
      </c>
      <c r="B1597">
        <v>178.29499999999999</v>
      </c>
    </row>
    <row r="1598" spans="1:2">
      <c r="A1598" s="14">
        <v>37027</v>
      </c>
      <c r="B1598">
        <v>178.29300000000001</v>
      </c>
    </row>
    <row r="1599" spans="1:2">
      <c r="A1599" s="14">
        <v>37028</v>
      </c>
      <c r="B1599">
        <v>179.07</v>
      </c>
    </row>
    <row r="1600" spans="1:2">
      <c r="A1600" s="14">
        <v>37029</v>
      </c>
      <c r="B1600">
        <v>182.03100000000001</v>
      </c>
    </row>
    <row r="1601" spans="1:2">
      <c r="A1601" s="14">
        <v>37032</v>
      </c>
      <c r="B1601">
        <v>181.22499999999999</v>
      </c>
    </row>
    <row r="1602" spans="1:2">
      <c r="A1602" s="14">
        <v>37033</v>
      </c>
      <c r="B1602">
        <v>180.233</v>
      </c>
    </row>
    <row r="1603" spans="1:2">
      <c r="A1603" s="14">
        <v>37034</v>
      </c>
      <c r="B1603">
        <v>179.803</v>
      </c>
    </row>
    <row r="1604" spans="1:2">
      <c r="A1604" s="14">
        <v>37035</v>
      </c>
      <c r="B1604">
        <v>178.101</v>
      </c>
    </row>
    <row r="1605" spans="1:2">
      <c r="A1605" s="14">
        <v>37036</v>
      </c>
      <c r="B1605">
        <v>176.584</v>
      </c>
    </row>
    <row r="1606" spans="1:2">
      <c r="A1606" s="14">
        <v>37040</v>
      </c>
      <c r="B1606">
        <v>175.47900000000001</v>
      </c>
    </row>
    <row r="1607" spans="1:2">
      <c r="A1607" s="14">
        <v>37041</v>
      </c>
      <c r="B1607">
        <v>174.62899999999999</v>
      </c>
    </row>
    <row r="1608" spans="1:2">
      <c r="A1608" s="14">
        <v>37042</v>
      </c>
      <c r="B1608">
        <v>174.471</v>
      </c>
    </row>
    <row r="1609" spans="1:2">
      <c r="A1609" s="14">
        <v>37043</v>
      </c>
      <c r="B1609">
        <v>174.64</v>
      </c>
    </row>
    <row r="1610" spans="1:2">
      <c r="A1610" s="14">
        <v>37046</v>
      </c>
      <c r="B1610">
        <v>174.04900000000001</v>
      </c>
    </row>
    <row r="1611" spans="1:2">
      <c r="A1611" s="14">
        <v>37047</v>
      </c>
      <c r="B1611">
        <v>174.30199999999999</v>
      </c>
    </row>
    <row r="1612" spans="1:2">
      <c r="A1612" s="14">
        <v>37048</v>
      </c>
      <c r="B1612">
        <v>173.57900000000001</v>
      </c>
    </row>
    <row r="1613" spans="1:2">
      <c r="A1613" s="14">
        <v>37049</v>
      </c>
      <c r="B1613">
        <v>173.322</v>
      </c>
    </row>
    <row r="1614" spans="1:2">
      <c r="A1614" s="14">
        <v>37050</v>
      </c>
      <c r="B1614">
        <v>174.77799999999999</v>
      </c>
    </row>
    <row r="1615" spans="1:2">
      <c r="A1615" s="14">
        <v>37053</v>
      </c>
      <c r="B1615">
        <v>175.62899999999999</v>
      </c>
    </row>
    <row r="1616" spans="1:2">
      <c r="A1616" s="14">
        <v>37054</v>
      </c>
      <c r="B1616">
        <v>176.49799999999999</v>
      </c>
    </row>
    <row r="1617" spans="1:2">
      <c r="A1617" s="14">
        <v>37055</v>
      </c>
      <c r="B1617">
        <v>175.77099999999999</v>
      </c>
    </row>
    <row r="1618" spans="1:2">
      <c r="A1618" s="14">
        <v>37056</v>
      </c>
      <c r="B1618">
        <v>175.941</v>
      </c>
    </row>
    <row r="1619" spans="1:2">
      <c r="A1619" s="14">
        <v>37057</v>
      </c>
      <c r="B1619">
        <v>173.63499999999999</v>
      </c>
    </row>
    <row r="1620" spans="1:2">
      <c r="A1620" s="14">
        <v>37060</v>
      </c>
      <c r="B1620">
        <v>172.8</v>
      </c>
    </row>
    <row r="1621" spans="1:2">
      <c r="A1621" s="14">
        <v>37061</v>
      </c>
      <c r="B1621">
        <v>172.97499999999999</v>
      </c>
    </row>
    <row r="1622" spans="1:2">
      <c r="A1622" s="14">
        <v>37062</v>
      </c>
      <c r="B1622">
        <v>169.30099999999999</v>
      </c>
    </row>
    <row r="1623" spans="1:2">
      <c r="A1623" s="14">
        <v>37063</v>
      </c>
      <c r="B1623">
        <v>169.37299999999999</v>
      </c>
    </row>
    <row r="1624" spans="1:2">
      <c r="A1624" s="14">
        <v>37064</v>
      </c>
      <c r="B1624">
        <v>168.94300000000001</v>
      </c>
    </row>
    <row r="1625" spans="1:2">
      <c r="A1625" s="14">
        <v>37067</v>
      </c>
      <c r="B1625">
        <v>168.83699999999999</v>
      </c>
    </row>
    <row r="1626" spans="1:2">
      <c r="A1626" s="14">
        <v>37068</v>
      </c>
      <c r="B1626">
        <v>169.28</v>
      </c>
    </row>
    <row r="1627" spans="1:2">
      <c r="A1627" s="14">
        <v>37069</v>
      </c>
      <c r="B1627">
        <v>166.90100000000001</v>
      </c>
    </row>
    <row r="1628" spans="1:2">
      <c r="A1628" s="14">
        <v>37070</v>
      </c>
      <c r="B1628">
        <v>166.04900000000001</v>
      </c>
    </row>
    <row r="1629" spans="1:2">
      <c r="A1629" s="14">
        <v>37071</v>
      </c>
      <c r="B1629">
        <v>167.51300000000001</v>
      </c>
    </row>
    <row r="1630" spans="1:2">
      <c r="A1630" s="14">
        <v>37074</v>
      </c>
      <c r="B1630">
        <v>167.50899999999999</v>
      </c>
    </row>
    <row r="1631" spans="1:2">
      <c r="A1631" s="14">
        <v>37075</v>
      </c>
      <c r="B1631">
        <v>167.685</v>
      </c>
    </row>
    <row r="1632" spans="1:2">
      <c r="A1632" s="14">
        <v>37077</v>
      </c>
      <c r="B1632">
        <v>168.446</v>
      </c>
    </row>
    <row r="1633" spans="1:2">
      <c r="A1633" s="14">
        <v>37078</v>
      </c>
      <c r="B1633">
        <v>170.42699999999999</v>
      </c>
    </row>
    <row r="1634" spans="1:2">
      <c r="A1634" s="14">
        <v>37081</v>
      </c>
      <c r="B1634">
        <v>170.08</v>
      </c>
    </row>
    <row r="1635" spans="1:2">
      <c r="A1635" s="14">
        <v>37082</v>
      </c>
      <c r="B1635">
        <v>170.32400000000001</v>
      </c>
    </row>
    <row r="1636" spans="1:2">
      <c r="A1636" s="14">
        <v>37083</v>
      </c>
      <c r="B1636">
        <v>171.017</v>
      </c>
    </row>
    <row r="1637" spans="1:2">
      <c r="A1637" s="14">
        <v>37084</v>
      </c>
      <c r="B1637">
        <v>172.751</v>
      </c>
    </row>
    <row r="1638" spans="1:2">
      <c r="A1638" s="14">
        <v>37085</v>
      </c>
      <c r="B1638">
        <v>171.16300000000001</v>
      </c>
    </row>
    <row r="1639" spans="1:2">
      <c r="A1639" s="14">
        <v>37088</v>
      </c>
      <c r="B1639">
        <v>169.44499999999999</v>
      </c>
    </row>
    <row r="1640" spans="1:2">
      <c r="A1640" s="14">
        <v>37089</v>
      </c>
      <c r="B1640">
        <v>171.03100000000001</v>
      </c>
    </row>
    <row r="1641" spans="1:2">
      <c r="A1641" s="14">
        <v>37090</v>
      </c>
      <c r="B1641">
        <v>168.833</v>
      </c>
    </row>
    <row r="1642" spans="1:2">
      <c r="A1642" s="14">
        <v>37091</v>
      </c>
      <c r="B1642">
        <v>167.881</v>
      </c>
    </row>
    <row r="1643" spans="1:2">
      <c r="A1643" s="14">
        <v>37092</v>
      </c>
      <c r="B1643">
        <v>167.94800000000001</v>
      </c>
    </row>
    <row r="1644" spans="1:2">
      <c r="A1644" s="14">
        <v>37095</v>
      </c>
      <c r="B1644">
        <v>168.20400000000001</v>
      </c>
    </row>
    <row r="1645" spans="1:2">
      <c r="A1645" s="14">
        <v>37096</v>
      </c>
      <c r="B1645">
        <v>168.57599999999999</v>
      </c>
    </row>
    <row r="1646" spans="1:2">
      <c r="A1646" s="14">
        <v>37097</v>
      </c>
      <c r="B1646">
        <v>170.20599999999999</v>
      </c>
    </row>
    <row r="1647" spans="1:2">
      <c r="A1647" s="14">
        <v>37098</v>
      </c>
      <c r="B1647">
        <v>170.02799999999999</v>
      </c>
    </row>
    <row r="1648" spans="1:2">
      <c r="A1648" s="14">
        <v>37099</v>
      </c>
      <c r="B1648">
        <v>170.649</v>
      </c>
    </row>
    <row r="1649" spans="1:2">
      <c r="A1649" s="14">
        <v>37102</v>
      </c>
      <c r="B1649">
        <v>169.548</v>
      </c>
    </row>
    <row r="1650" spans="1:2">
      <c r="A1650" s="14">
        <v>37103</v>
      </c>
      <c r="B1650">
        <v>169.69399999999999</v>
      </c>
    </row>
    <row r="1651" spans="1:2">
      <c r="A1651" s="14">
        <v>37104</v>
      </c>
      <c r="B1651">
        <v>169.24700000000001</v>
      </c>
    </row>
    <row r="1652" spans="1:2">
      <c r="A1652" s="14">
        <v>37105</v>
      </c>
      <c r="B1652">
        <v>169.977</v>
      </c>
    </row>
    <row r="1653" spans="1:2">
      <c r="A1653" s="14">
        <v>37106</v>
      </c>
      <c r="B1653">
        <v>169.01400000000001</v>
      </c>
    </row>
    <row r="1654" spans="1:2">
      <c r="A1654" s="14">
        <v>37109</v>
      </c>
      <c r="B1654">
        <v>169.40899999999999</v>
      </c>
    </row>
    <row r="1655" spans="1:2">
      <c r="A1655" s="14">
        <v>37110</v>
      </c>
      <c r="B1655">
        <v>170.08099999999999</v>
      </c>
    </row>
    <row r="1656" spans="1:2">
      <c r="A1656" s="14">
        <v>37111</v>
      </c>
      <c r="B1656">
        <v>169.65899999999999</v>
      </c>
    </row>
    <row r="1657" spans="1:2">
      <c r="A1657" s="14">
        <v>37112</v>
      </c>
      <c r="B1657">
        <v>170.51900000000001</v>
      </c>
    </row>
    <row r="1658" spans="1:2">
      <c r="A1658" s="14">
        <v>37113</v>
      </c>
      <c r="B1658">
        <v>171.411</v>
      </c>
    </row>
    <row r="1659" spans="1:2">
      <c r="A1659" s="14">
        <v>37116</v>
      </c>
      <c r="B1659">
        <v>171.94</v>
      </c>
    </row>
    <row r="1660" spans="1:2">
      <c r="A1660" s="14">
        <v>37117</v>
      </c>
      <c r="B1660">
        <v>172.036</v>
      </c>
    </row>
    <row r="1661" spans="1:2">
      <c r="A1661" s="14">
        <v>37118</v>
      </c>
      <c r="B1661">
        <v>171.94900000000001</v>
      </c>
    </row>
    <row r="1662" spans="1:2">
      <c r="A1662" s="14">
        <v>37119</v>
      </c>
      <c r="B1662">
        <v>170.98599999999999</v>
      </c>
    </row>
    <row r="1663" spans="1:2">
      <c r="A1663" s="14">
        <v>37120</v>
      </c>
      <c r="B1663">
        <v>170.458</v>
      </c>
    </row>
    <row r="1664" spans="1:2">
      <c r="A1664" s="14">
        <v>37123</v>
      </c>
      <c r="B1664">
        <v>168.96700000000001</v>
      </c>
    </row>
    <row r="1665" spans="1:2">
      <c r="A1665" s="14">
        <v>37124</v>
      </c>
      <c r="B1665">
        <v>169.673</v>
      </c>
    </row>
    <row r="1666" spans="1:2">
      <c r="A1666" s="14">
        <v>37125</v>
      </c>
      <c r="B1666">
        <v>169.12100000000001</v>
      </c>
    </row>
    <row r="1667" spans="1:2">
      <c r="A1667" s="14">
        <v>37126</v>
      </c>
      <c r="B1667">
        <v>169.65799999999999</v>
      </c>
    </row>
    <row r="1668" spans="1:2">
      <c r="A1668" s="14">
        <v>37127</v>
      </c>
      <c r="B1668">
        <v>169.64500000000001</v>
      </c>
    </row>
    <row r="1669" spans="1:2">
      <c r="A1669" s="14">
        <v>37130</v>
      </c>
      <c r="B1669">
        <v>169.55600000000001</v>
      </c>
    </row>
    <row r="1670" spans="1:2">
      <c r="A1670" s="14">
        <v>37131</v>
      </c>
      <c r="B1670">
        <v>169.52799999999999</v>
      </c>
    </row>
    <row r="1671" spans="1:2">
      <c r="A1671" s="14">
        <v>37132</v>
      </c>
      <c r="B1671">
        <v>170.06</v>
      </c>
    </row>
    <row r="1672" spans="1:2">
      <c r="A1672" s="14">
        <v>37133</v>
      </c>
      <c r="B1672">
        <v>168.11699999999999</v>
      </c>
    </row>
    <row r="1673" spans="1:2">
      <c r="A1673" s="14">
        <v>37134</v>
      </c>
      <c r="B1673">
        <v>169.62</v>
      </c>
    </row>
    <row r="1674" spans="1:2">
      <c r="A1674" s="14">
        <v>37138</v>
      </c>
      <c r="B1674">
        <v>168.23400000000001</v>
      </c>
    </row>
    <row r="1675" spans="1:2">
      <c r="A1675" s="14">
        <v>37139</v>
      </c>
      <c r="B1675">
        <v>168.245</v>
      </c>
    </row>
    <row r="1676" spans="1:2">
      <c r="A1676" s="14">
        <v>37140</v>
      </c>
      <c r="B1676">
        <v>167.982</v>
      </c>
    </row>
    <row r="1677" spans="1:2">
      <c r="A1677" s="14">
        <v>37141</v>
      </c>
      <c r="B1677">
        <v>168.72800000000001</v>
      </c>
    </row>
    <row r="1678" spans="1:2">
      <c r="A1678" s="14">
        <v>37144</v>
      </c>
      <c r="B1678">
        <v>168.01300000000001</v>
      </c>
    </row>
    <row r="1679" spans="1:2">
      <c r="A1679" s="14">
        <v>37151</v>
      </c>
      <c r="B1679">
        <v>171.09200000000001</v>
      </c>
    </row>
    <row r="1680" spans="1:2">
      <c r="A1680" s="14">
        <v>37152</v>
      </c>
      <c r="B1680">
        <v>168.07499999999999</v>
      </c>
    </row>
    <row r="1681" spans="1:2">
      <c r="A1681" s="14">
        <v>37153</v>
      </c>
      <c r="B1681">
        <v>165.374</v>
      </c>
    </row>
    <row r="1682" spans="1:2">
      <c r="A1682" s="14">
        <v>37154</v>
      </c>
      <c r="B1682">
        <v>164.74600000000001</v>
      </c>
    </row>
    <row r="1683" spans="1:2">
      <c r="A1683" s="14">
        <v>37155</v>
      </c>
      <c r="B1683">
        <v>163.661</v>
      </c>
    </row>
    <row r="1684" spans="1:2">
      <c r="A1684" s="14">
        <v>37158</v>
      </c>
      <c r="B1684">
        <v>156.84899999999999</v>
      </c>
    </row>
    <row r="1685" spans="1:2">
      <c r="A1685" s="14">
        <v>37159</v>
      </c>
      <c r="B1685">
        <v>156.11500000000001</v>
      </c>
    </row>
    <row r="1686" spans="1:2">
      <c r="A1686" s="14">
        <v>37160</v>
      </c>
      <c r="B1686">
        <v>157.911</v>
      </c>
    </row>
    <row r="1687" spans="1:2">
      <c r="A1687" s="14">
        <v>37161</v>
      </c>
      <c r="B1687">
        <v>158.1</v>
      </c>
    </row>
    <row r="1688" spans="1:2">
      <c r="A1688" s="14">
        <v>37162</v>
      </c>
      <c r="B1688">
        <v>158.178</v>
      </c>
    </row>
    <row r="1689" spans="1:2">
      <c r="A1689" s="14">
        <v>37165</v>
      </c>
      <c r="B1689">
        <v>157.83099999999999</v>
      </c>
    </row>
    <row r="1690" spans="1:2">
      <c r="A1690" s="14">
        <v>37166</v>
      </c>
      <c r="B1690">
        <v>156.721</v>
      </c>
    </row>
    <row r="1691" spans="1:2">
      <c r="A1691" s="14">
        <v>37167</v>
      </c>
      <c r="B1691">
        <v>155.846</v>
      </c>
    </row>
    <row r="1692" spans="1:2">
      <c r="A1692" s="14">
        <v>37168</v>
      </c>
      <c r="B1692">
        <v>157.27199999999999</v>
      </c>
    </row>
    <row r="1693" spans="1:2">
      <c r="A1693" s="14">
        <v>37169</v>
      </c>
      <c r="B1693">
        <v>156.40100000000001</v>
      </c>
    </row>
    <row r="1694" spans="1:2">
      <c r="A1694" s="14">
        <v>37172</v>
      </c>
      <c r="B1694">
        <v>156.387</v>
      </c>
    </row>
    <row r="1695" spans="1:2">
      <c r="A1695" s="14">
        <v>37173</v>
      </c>
      <c r="B1695">
        <v>155.56200000000001</v>
      </c>
    </row>
    <row r="1696" spans="1:2">
      <c r="A1696" s="14">
        <v>37174</v>
      </c>
      <c r="B1696">
        <v>155.268</v>
      </c>
    </row>
    <row r="1697" spans="1:2">
      <c r="A1697" s="14">
        <v>37175</v>
      </c>
      <c r="B1697">
        <v>156.18799999999999</v>
      </c>
    </row>
    <row r="1698" spans="1:2">
      <c r="A1698" s="14">
        <v>37176</v>
      </c>
      <c r="B1698">
        <v>153.77199999999999</v>
      </c>
    </row>
    <row r="1699" spans="1:2">
      <c r="A1699" s="14">
        <v>37179</v>
      </c>
      <c r="B1699">
        <v>151.82</v>
      </c>
    </row>
    <row r="1700" spans="1:2">
      <c r="A1700" s="14">
        <v>37180</v>
      </c>
      <c r="B1700">
        <v>152.297</v>
      </c>
    </row>
    <row r="1701" spans="1:2">
      <c r="A1701" s="14">
        <v>37181</v>
      </c>
      <c r="B1701">
        <v>152.47399999999999</v>
      </c>
    </row>
    <row r="1702" spans="1:2">
      <c r="A1702" s="14">
        <v>37182</v>
      </c>
      <c r="B1702">
        <v>150.68899999999999</v>
      </c>
    </row>
    <row r="1703" spans="1:2">
      <c r="A1703" s="14">
        <v>37183</v>
      </c>
      <c r="B1703">
        <v>151.39400000000001</v>
      </c>
    </row>
    <row r="1704" spans="1:2">
      <c r="A1704" s="14">
        <v>37186</v>
      </c>
      <c r="B1704">
        <v>150.58000000000001</v>
      </c>
    </row>
    <row r="1705" spans="1:2">
      <c r="A1705" s="14">
        <v>37187</v>
      </c>
      <c r="B1705">
        <v>150.321</v>
      </c>
    </row>
    <row r="1706" spans="1:2">
      <c r="A1706" s="14">
        <v>37188</v>
      </c>
      <c r="B1706">
        <v>151.10499999999999</v>
      </c>
    </row>
    <row r="1707" spans="1:2">
      <c r="A1707" s="14">
        <v>37189</v>
      </c>
      <c r="B1707">
        <v>150.904</v>
      </c>
    </row>
    <row r="1708" spans="1:2">
      <c r="A1708" s="14">
        <v>37190</v>
      </c>
      <c r="B1708">
        <v>151.208</v>
      </c>
    </row>
    <row r="1709" spans="1:2">
      <c r="A1709" s="14">
        <v>37193</v>
      </c>
      <c r="B1709">
        <v>151.72300000000001</v>
      </c>
    </row>
    <row r="1710" spans="1:2">
      <c r="A1710" s="14">
        <v>37194</v>
      </c>
      <c r="B1710">
        <v>151.69999999999999</v>
      </c>
    </row>
    <row r="1711" spans="1:2">
      <c r="A1711" s="14">
        <v>37195</v>
      </c>
      <c r="B1711">
        <v>150.66999999999999</v>
      </c>
    </row>
    <row r="1712" spans="1:2">
      <c r="A1712" s="14">
        <v>37196</v>
      </c>
      <c r="B1712">
        <v>149.62799999999999</v>
      </c>
    </row>
    <row r="1713" spans="1:2">
      <c r="A1713" s="14">
        <v>37197</v>
      </c>
      <c r="B1713">
        <v>148.57400000000001</v>
      </c>
    </row>
    <row r="1714" spans="1:2">
      <c r="A1714" s="14">
        <v>37200</v>
      </c>
      <c r="B1714">
        <v>148.095</v>
      </c>
    </row>
    <row r="1715" spans="1:2">
      <c r="A1715" s="14">
        <v>37201</v>
      </c>
      <c r="B1715">
        <v>147.47800000000001</v>
      </c>
    </row>
    <row r="1716" spans="1:2">
      <c r="A1716" s="14">
        <v>37202</v>
      </c>
      <c r="B1716">
        <v>148.19300000000001</v>
      </c>
    </row>
    <row r="1717" spans="1:2">
      <c r="A1717" s="14">
        <v>37203</v>
      </c>
      <c r="B1717">
        <v>150.012</v>
      </c>
    </row>
    <row r="1718" spans="1:2">
      <c r="A1718" s="14">
        <v>37204</v>
      </c>
      <c r="B1718">
        <v>152.86099999999999</v>
      </c>
    </row>
    <row r="1719" spans="1:2">
      <c r="A1719" s="14">
        <v>37207</v>
      </c>
      <c r="B1719">
        <v>151.68199999999999</v>
      </c>
    </row>
    <row r="1720" spans="1:2">
      <c r="A1720" s="14">
        <v>37208</v>
      </c>
      <c r="B1720">
        <v>153.68799999999999</v>
      </c>
    </row>
    <row r="1721" spans="1:2">
      <c r="A1721" s="14">
        <v>37209</v>
      </c>
      <c r="B1721">
        <v>151.07900000000001</v>
      </c>
    </row>
    <row r="1722" spans="1:2">
      <c r="A1722" s="14">
        <v>37210</v>
      </c>
      <c r="B1722">
        <v>147.25</v>
      </c>
    </row>
    <row r="1723" spans="1:2">
      <c r="A1723" s="14">
        <v>37211</v>
      </c>
      <c r="B1723">
        <v>149.244</v>
      </c>
    </row>
    <row r="1724" spans="1:2">
      <c r="A1724" s="14">
        <v>37214</v>
      </c>
      <c r="B1724">
        <v>149.41300000000001</v>
      </c>
    </row>
    <row r="1725" spans="1:2">
      <c r="A1725" s="14">
        <v>37215</v>
      </c>
      <c r="B1725">
        <v>150.03800000000001</v>
      </c>
    </row>
    <row r="1726" spans="1:2">
      <c r="A1726" s="14">
        <v>37216</v>
      </c>
      <c r="B1726">
        <v>149.93100000000001</v>
      </c>
    </row>
    <row r="1727" spans="1:2">
      <c r="A1727" s="14">
        <v>37221</v>
      </c>
      <c r="B1727">
        <v>149.08000000000001</v>
      </c>
    </row>
    <row r="1728" spans="1:2">
      <c r="A1728" s="14">
        <v>37222</v>
      </c>
      <c r="B1728">
        <v>150.61500000000001</v>
      </c>
    </row>
    <row r="1729" spans="1:2">
      <c r="A1729" s="14">
        <v>37223</v>
      </c>
      <c r="B1729">
        <v>149.39599999999999</v>
      </c>
    </row>
    <row r="1730" spans="1:2">
      <c r="A1730" s="14">
        <v>37224</v>
      </c>
      <c r="B1730">
        <v>149.13300000000001</v>
      </c>
    </row>
    <row r="1731" spans="1:2">
      <c r="A1731" s="14">
        <v>37225</v>
      </c>
      <c r="B1731">
        <v>151.834</v>
      </c>
    </row>
    <row r="1732" spans="1:2">
      <c r="A1732" s="14">
        <v>37228</v>
      </c>
      <c r="B1732">
        <v>152.07599999999999</v>
      </c>
    </row>
    <row r="1733" spans="1:2">
      <c r="A1733" s="14">
        <v>37229</v>
      </c>
      <c r="B1733">
        <v>150.31800000000001</v>
      </c>
    </row>
    <row r="1734" spans="1:2">
      <c r="A1734" s="14">
        <v>37230</v>
      </c>
      <c r="B1734">
        <v>149.63999999999999</v>
      </c>
    </row>
    <row r="1735" spans="1:2">
      <c r="A1735" s="14">
        <v>37231</v>
      </c>
      <c r="B1735">
        <v>147.84700000000001</v>
      </c>
    </row>
    <row r="1736" spans="1:2">
      <c r="A1736" s="14">
        <v>37232</v>
      </c>
      <c r="B1736">
        <v>148.173</v>
      </c>
    </row>
    <row r="1737" spans="1:2">
      <c r="A1737" s="14">
        <v>37235</v>
      </c>
      <c r="B1737">
        <v>146.595</v>
      </c>
    </row>
    <row r="1738" spans="1:2">
      <c r="A1738" s="14">
        <v>37236</v>
      </c>
      <c r="B1738">
        <v>146.78899999999999</v>
      </c>
    </row>
    <row r="1739" spans="1:2">
      <c r="A1739" s="14">
        <v>37237</v>
      </c>
      <c r="B1739">
        <v>146.24299999999999</v>
      </c>
    </row>
    <row r="1740" spans="1:2">
      <c r="A1740" s="14">
        <v>37238</v>
      </c>
      <c r="B1740">
        <v>146.011</v>
      </c>
    </row>
    <row r="1741" spans="1:2">
      <c r="A1741" s="14">
        <v>37239</v>
      </c>
      <c r="B1741">
        <v>148.614</v>
      </c>
    </row>
    <row r="1742" spans="1:2">
      <c r="A1742" s="14">
        <v>37242</v>
      </c>
      <c r="B1742">
        <v>148.46899999999999</v>
      </c>
    </row>
    <row r="1743" spans="1:2">
      <c r="A1743" s="14">
        <v>37243</v>
      </c>
      <c r="B1743">
        <v>148.82300000000001</v>
      </c>
    </row>
    <row r="1744" spans="1:2">
      <c r="A1744" s="14">
        <v>37244</v>
      </c>
      <c r="B1744">
        <v>148.721</v>
      </c>
    </row>
    <row r="1745" spans="1:2">
      <c r="A1745" s="14">
        <v>37245</v>
      </c>
      <c r="B1745">
        <v>148.017</v>
      </c>
    </row>
    <row r="1746" spans="1:2">
      <c r="A1746" s="14">
        <v>37246</v>
      </c>
      <c r="B1746">
        <v>149.155</v>
      </c>
    </row>
    <row r="1747" spans="1:2">
      <c r="A1747" s="14">
        <v>37251</v>
      </c>
      <c r="B1747">
        <v>151.83000000000001</v>
      </c>
    </row>
    <row r="1748" spans="1:2">
      <c r="A1748" s="14">
        <v>37252</v>
      </c>
      <c r="B1748">
        <v>150.83799999999999</v>
      </c>
    </row>
    <row r="1749" spans="1:2">
      <c r="A1749" s="14">
        <v>37253</v>
      </c>
      <c r="B1749">
        <v>150.09299999999999</v>
      </c>
    </row>
    <row r="1750" spans="1:2">
      <c r="A1750" s="14">
        <v>37256</v>
      </c>
      <c r="B1750">
        <v>148.84299999999999</v>
      </c>
    </row>
    <row r="1751" spans="1:2">
      <c r="A1751" s="14">
        <v>37258</v>
      </c>
      <c r="B1751">
        <v>150.279</v>
      </c>
    </row>
    <row r="1752" spans="1:2">
      <c r="A1752" s="14">
        <v>37259</v>
      </c>
      <c r="B1752">
        <v>149.85499999999999</v>
      </c>
    </row>
    <row r="1753" spans="1:2">
      <c r="A1753" s="14">
        <v>37260</v>
      </c>
      <c r="B1753">
        <v>152.90600000000001</v>
      </c>
    </row>
    <row r="1754" spans="1:2">
      <c r="A1754" s="14">
        <v>37263</v>
      </c>
      <c r="B1754">
        <v>154.458</v>
      </c>
    </row>
    <row r="1755" spans="1:2">
      <c r="A1755" s="14">
        <v>37264</v>
      </c>
      <c r="B1755">
        <v>153.983</v>
      </c>
    </row>
    <row r="1756" spans="1:2">
      <c r="A1756" s="14">
        <v>37265</v>
      </c>
      <c r="B1756">
        <v>153.089</v>
      </c>
    </row>
    <row r="1757" spans="1:2">
      <c r="A1757" s="14">
        <v>37266</v>
      </c>
      <c r="B1757">
        <v>152.81399999999999</v>
      </c>
    </row>
    <row r="1758" spans="1:2">
      <c r="A1758" s="14">
        <v>37267</v>
      </c>
      <c r="B1758">
        <v>152.315</v>
      </c>
    </row>
    <row r="1759" spans="1:2">
      <c r="A1759" s="14">
        <v>37270</v>
      </c>
      <c r="B1759">
        <v>150.785</v>
      </c>
    </row>
    <row r="1760" spans="1:2">
      <c r="A1760" s="14">
        <v>37271</v>
      </c>
      <c r="B1760">
        <v>151.00200000000001</v>
      </c>
    </row>
    <row r="1761" spans="1:2">
      <c r="A1761" s="14">
        <v>37272</v>
      </c>
      <c r="B1761">
        <v>152.44900000000001</v>
      </c>
    </row>
    <row r="1762" spans="1:2">
      <c r="A1762" s="14">
        <v>37273</v>
      </c>
      <c r="B1762">
        <v>149.547</v>
      </c>
    </row>
    <row r="1763" spans="1:2">
      <c r="A1763" s="14">
        <v>37274</v>
      </c>
      <c r="B1763">
        <v>148.47200000000001</v>
      </c>
    </row>
    <row r="1764" spans="1:2">
      <c r="A1764" s="14">
        <v>37278</v>
      </c>
      <c r="B1764">
        <v>147.51599999999999</v>
      </c>
    </row>
    <row r="1765" spans="1:2">
      <c r="A1765" s="14">
        <v>37279</v>
      </c>
      <c r="B1765">
        <v>148.22800000000001</v>
      </c>
    </row>
    <row r="1766" spans="1:2">
      <c r="A1766" s="14">
        <v>37280</v>
      </c>
      <c r="B1766">
        <v>148.81200000000001</v>
      </c>
    </row>
    <row r="1767" spans="1:2">
      <c r="A1767" s="14">
        <v>37281</v>
      </c>
      <c r="B1767">
        <v>149.01</v>
      </c>
    </row>
    <row r="1768" spans="1:2">
      <c r="A1768" s="14">
        <v>37284</v>
      </c>
      <c r="B1768">
        <v>147.45699999999999</v>
      </c>
    </row>
    <row r="1769" spans="1:2">
      <c r="A1769" s="14">
        <v>37285</v>
      </c>
      <c r="B1769">
        <v>147.08600000000001</v>
      </c>
    </row>
    <row r="1770" spans="1:2">
      <c r="A1770" s="14">
        <v>37286</v>
      </c>
      <c r="B1770">
        <v>146.256</v>
      </c>
    </row>
    <row r="1771" spans="1:2">
      <c r="A1771" s="14">
        <v>37287</v>
      </c>
      <c r="B1771">
        <v>147.84200000000001</v>
      </c>
    </row>
    <row r="1772" spans="1:2">
      <c r="A1772" s="14">
        <v>37288</v>
      </c>
      <c r="B1772">
        <v>150.005</v>
      </c>
    </row>
    <row r="1773" spans="1:2">
      <c r="A1773" s="14">
        <v>37291</v>
      </c>
      <c r="B1773">
        <v>149.512</v>
      </c>
    </row>
    <row r="1774" spans="1:2">
      <c r="A1774" s="14">
        <v>37292</v>
      </c>
      <c r="B1774">
        <v>149.84100000000001</v>
      </c>
    </row>
    <row r="1775" spans="1:2">
      <c r="A1775" s="14">
        <v>37293</v>
      </c>
      <c r="B1775">
        <v>148.84299999999999</v>
      </c>
    </row>
    <row r="1776" spans="1:2">
      <c r="A1776" s="14">
        <v>37294</v>
      </c>
      <c r="B1776">
        <v>149.21</v>
      </c>
    </row>
    <row r="1777" spans="1:2">
      <c r="A1777" s="14">
        <v>37295</v>
      </c>
      <c r="B1777">
        <v>150.75700000000001</v>
      </c>
    </row>
    <row r="1778" spans="1:2">
      <c r="A1778" s="14">
        <v>37298</v>
      </c>
      <c r="B1778">
        <v>152.31700000000001</v>
      </c>
    </row>
    <row r="1779" spans="1:2">
      <c r="A1779" s="14">
        <v>37299</v>
      </c>
      <c r="B1779">
        <v>151.92699999999999</v>
      </c>
    </row>
    <row r="1780" spans="1:2">
      <c r="A1780" s="14">
        <v>37300</v>
      </c>
      <c r="B1780">
        <v>152.69300000000001</v>
      </c>
    </row>
    <row r="1781" spans="1:2">
      <c r="A1781" s="14">
        <v>37301</v>
      </c>
      <c r="B1781">
        <v>151.81100000000001</v>
      </c>
    </row>
    <row r="1782" spans="1:2">
      <c r="A1782" s="14">
        <v>37302</v>
      </c>
      <c r="B1782">
        <v>151.608</v>
      </c>
    </row>
    <row r="1783" spans="1:2">
      <c r="A1783" s="14">
        <v>37306</v>
      </c>
      <c r="B1783">
        <v>150.75800000000001</v>
      </c>
    </row>
    <row r="1784" spans="1:2">
      <c r="A1784" s="14">
        <v>37307</v>
      </c>
      <c r="B1784">
        <v>150.304</v>
      </c>
    </row>
    <row r="1785" spans="1:2">
      <c r="A1785" s="14">
        <v>37308</v>
      </c>
      <c r="B1785">
        <v>151.33699999999999</v>
      </c>
    </row>
    <row r="1786" spans="1:2">
      <c r="A1786" s="14">
        <v>37309</v>
      </c>
      <c r="B1786">
        <v>151.041</v>
      </c>
    </row>
    <row r="1787" spans="1:2">
      <c r="A1787" s="14">
        <v>37312</v>
      </c>
      <c r="B1787">
        <v>148.91399999999999</v>
      </c>
    </row>
    <row r="1788" spans="1:2">
      <c r="A1788" s="14">
        <v>37313</v>
      </c>
      <c r="B1788">
        <v>150.566</v>
      </c>
    </row>
    <row r="1789" spans="1:2">
      <c r="A1789" s="14">
        <v>37314</v>
      </c>
      <c r="B1789">
        <v>151.358</v>
      </c>
    </row>
    <row r="1790" spans="1:2">
      <c r="A1790" s="14">
        <v>37315</v>
      </c>
      <c r="B1790">
        <v>151.673</v>
      </c>
    </row>
    <row r="1791" spans="1:2">
      <c r="A1791" s="14">
        <v>37316</v>
      </c>
      <c r="B1791">
        <v>154.13300000000001</v>
      </c>
    </row>
    <row r="1792" spans="1:2">
      <c r="A1792" s="14">
        <v>37319</v>
      </c>
      <c r="B1792">
        <v>155.066</v>
      </c>
    </row>
    <row r="1793" spans="1:2">
      <c r="A1793" s="14">
        <v>37320</v>
      </c>
      <c r="B1793">
        <v>156.30199999999999</v>
      </c>
    </row>
    <row r="1794" spans="1:2">
      <c r="A1794" s="14">
        <v>37321</v>
      </c>
      <c r="B1794">
        <v>157.17400000000001</v>
      </c>
    </row>
    <row r="1795" spans="1:2">
      <c r="A1795" s="14">
        <v>37322</v>
      </c>
      <c r="B1795">
        <v>159.84299999999999</v>
      </c>
    </row>
    <row r="1796" spans="1:2">
      <c r="A1796" s="14">
        <v>37323</v>
      </c>
      <c r="B1796">
        <v>160.70400000000001</v>
      </c>
    </row>
    <row r="1797" spans="1:2">
      <c r="A1797" s="14">
        <v>37326</v>
      </c>
      <c r="B1797">
        <v>163.291</v>
      </c>
    </row>
    <row r="1798" spans="1:2">
      <c r="A1798" s="14">
        <v>37327</v>
      </c>
      <c r="B1798">
        <v>163.221</v>
      </c>
    </row>
    <row r="1799" spans="1:2">
      <c r="A1799" s="14">
        <v>37328</v>
      </c>
      <c r="B1799">
        <v>162.23400000000001</v>
      </c>
    </row>
    <row r="1800" spans="1:2">
      <c r="A1800" s="14">
        <v>37329</v>
      </c>
      <c r="B1800">
        <v>163.35900000000001</v>
      </c>
    </row>
    <row r="1801" spans="1:2">
      <c r="A1801" s="14">
        <v>37330</v>
      </c>
      <c r="B1801">
        <v>164.31700000000001</v>
      </c>
    </row>
    <row r="1802" spans="1:2">
      <c r="A1802" s="14">
        <v>37333</v>
      </c>
      <c r="B1802">
        <v>166.00299999999999</v>
      </c>
    </row>
    <row r="1803" spans="1:2">
      <c r="A1803" s="14">
        <v>37334</v>
      </c>
      <c r="B1803">
        <v>165.83099999999999</v>
      </c>
    </row>
    <row r="1804" spans="1:2">
      <c r="A1804" s="14">
        <v>37335</v>
      </c>
      <c r="B1804">
        <v>164.34</v>
      </c>
    </row>
    <row r="1805" spans="1:2">
      <c r="A1805" s="14">
        <v>37336</v>
      </c>
      <c r="B1805">
        <v>166.77500000000001</v>
      </c>
    </row>
    <row r="1806" spans="1:2">
      <c r="A1806" s="14">
        <v>37337</v>
      </c>
      <c r="B1806">
        <v>165.26400000000001</v>
      </c>
    </row>
    <row r="1807" spans="1:2">
      <c r="A1807" s="14">
        <v>37340</v>
      </c>
      <c r="B1807">
        <v>164.96199999999999</v>
      </c>
    </row>
    <row r="1808" spans="1:2">
      <c r="A1808" s="14">
        <v>37341</v>
      </c>
      <c r="B1808">
        <v>165.494</v>
      </c>
    </row>
    <row r="1809" spans="1:2">
      <c r="A1809" s="14">
        <v>37342</v>
      </c>
      <c r="B1809">
        <v>166.773</v>
      </c>
    </row>
    <row r="1810" spans="1:2">
      <c r="A1810" s="14">
        <v>37343</v>
      </c>
      <c r="B1810">
        <v>167.18199999999999</v>
      </c>
    </row>
    <row r="1811" spans="1:2">
      <c r="A1811" s="14">
        <v>37347</v>
      </c>
      <c r="B1811">
        <v>170.05500000000001</v>
      </c>
    </row>
    <row r="1812" spans="1:2">
      <c r="A1812" s="14">
        <v>37348</v>
      </c>
      <c r="B1812">
        <v>172.31</v>
      </c>
    </row>
    <row r="1813" spans="1:2">
      <c r="A1813" s="14">
        <v>37349</v>
      </c>
      <c r="B1813">
        <v>169.607</v>
      </c>
    </row>
    <row r="1814" spans="1:2">
      <c r="A1814" s="14">
        <v>37350</v>
      </c>
      <c r="B1814">
        <v>166.04599999999999</v>
      </c>
    </row>
    <row r="1815" spans="1:2">
      <c r="A1815" s="14">
        <v>37351</v>
      </c>
      <c r="B1815">
        <v>164.81200000000001</v>
      </c>
    </row>
    <row r="1816" spans="1:2">
      <c r="A1816" s="14">
        <v>37354</v>
      </c>
      <c r="B1816">
        <v>164.923</v>
      </c>
    </row>
    <row r="1817" spans="1:2">
      <c r="A1817" s="14">
        <v>37355</v>
      </c>
      <c r="B1817">
        <v>163.55500000000001</v>
      </c>
    </row>
    <row r="1818" spans="1:2">
      <c r="A1818" s="14">
        <v>37356</v>
      </c>
      <c r="B1818">
        <v>163.47200000000001</v>
      </c>
    </row>
    <row r="1819" spans="1:2">
      <c r="A1819" s="14">
        <v>37357</v>
      </c>
      <c r="B1819">
        <v>160.59399999999999</v>
      </c>
    </row>
    <row r="1820" spans="1:2">
      <c r="A1820" s="14">
        <v>37358</v>
      </c>
      <c r="B1820">
        <v>158.09899999999999</v>
      </c>
    </row>
    <row r="1821" spans="1:2">
      <c r="A1821" s="14">
        <v>37361</v>
      </c>
      <c r="B1821">
        <v>161.55500000000001</v>
      </c>
    </row>
    <row r="1822" spans="1:2">
      <c r="A1822" s="14">
        <v>37362</v>
      </c>
      <c r="B1822">
        <v>161.94200000000001</v>
      </c>
    </row>
    <row r="1823" spans="1:2">
      <c r="A1823" s="14">
        <v>37363</v>
      </c>
      <c r="B1823">
        <v>165.476</v>
      </c>
    </row>
    <row r="1824" spans="1:2">
      <c r="A1824" s="14">
        <v>37364</v>
      </c>
      <c r="B1824">
        <v>165.339</v>
      </c>
    </row>
    <row r="1825" spans="1:2">
      <c r="A1825" s="14">
        <v>37365</v>
      </c>
      <c r="B1825">
        <v>165.61699999999999</v>
      </c>
    </row>
    <row r="1826" spans="1:2">
      <c r="A1826" s="14">
        <v>37368</v>
      </c>
      <c r="B1826">
        <v>166.178</v>
      </c>
    </row>
    <row r="1827" spans="1:2">
      <c r="A1827" s="14">
        <v>37369</v>
      </c>
      <c r="B1827">
        <v>166.28299999999999</v>
      </c>
    </row>
    <row r="1828" spans="1:2">
      <c r="A1828" s="14">
        <v>37370</v>
      </c>
      <c r="B1828">
        <v>164.79900000000001</v>
      </c>
    </row>
    <row r="1829" spans="1:2">
      <c r="A1829" s="14">
        <v>37371</v>
      </c>
      <c r="B1829">
        <v>163.98099999999999</v>
      </c>
    </row>
    <row r="1830" spans="1:2">
      <c r="A1830" s="14">
        <v>37372</v>
      </c>
      <c r="B1830">
        <v>164.81299999999999</v>
      </c>
    </row>
    <row r="1831" spans="1:2">
      <c r="A1831" s="14">
        <v>37375</v>
      </c>
      <c r="B1831">
        <v>165.81200000000001</v>
      </c>
    </row>
    <row r="1832" spans="1:2">
      <c r="A1832" s="14">
        <v>37376</v>
      </c>
      <c r="B1832">
        <v>167.18299999999999</v>
      </c>
    </row>
    <row r="1833" spans="1:2">
      <c r="A1833" s="14">
        <v>37377</v>
      </c>
      <c r="B1833">
        <v>165.41399999999999</v>
      </c>
    </row>
    <row r="1834" spans="1:2">
      <c r="A1834" s="14">
        <v>37378</v>
      </c>
      <c r="B1834">
        <v>164.14400000000001</v>
      </c>
    </row>
    <row r="1835" spans="1:2">
      <c r="A1835" s="14">
        <v>37379</v>
      </c>
      <c r="B1835">
        <v>164.899</v>
      </c>
    </row>
    <row r="1836" spans="1:2">
      <c r="A1836" s="14">
        <v>37382</v>
      </c>
      <c r="B1836">
        <v>163.315</v>
      </c>
    </row>
    <row r="1837" spans="1:2">
      <c r="A1837" s="14">
        <v>37383</v>
      </c>
      <c r="B1837">
        <v>164.89400000000001</v>
      </c>
    </row>
    <row r="1838" spans="1:2">
      <c r="A1838" s="14">
        <v>37384</v>
      </c>
      <c r="B1838">
        <v>166.66499999999999</v>
      </c>
    </row>
    <row r="1839" spans="1:2">
      <c r="A1839" s="14">
        <v>37385</v>
      </c>
      <c r="B1839">
        <v>166.58</v>
      </c>
    </row>
    <row r="1840" spans="1:2">
      <c r="A1840" s="14">
        <v>37386</v>
      </c>
      <c r="B1840">
        <v>167.64699999999999</v>
      </c>
    </row>
    <row r="1841" spans="1:2">
      <c r="A1841" s="14">
        <v>37389</v>
      </c>
      <c r="B1841">
        <v>169.18199999999999</v>
      </c>
    </row>
    <row r="1842" spans="1:2">
      <c r="A1842" s="14">
        <v>37390</v>
      </c>
      <c r="B1842">
        <v>170.905</v>
      </c>
    </row>
    <row r="1843" spans="1:2">
      <c r="A1843" s="14">
        <v>37391</v>
      </c>
      <c r="B1843">
        <v>168.12</v>
      </c>
    </row>
    <row r="1844" spans="1:2">
      <c r="A1844" s="14">
        <v>37392</v>
      </c>
      <c r="B1844">
        <v>167.83699999999999</v>
      </c>
    </row>
    <row r="1845" spans="1:2">
      <c r="A1845" s="14">
        <v>37393</v>
      </c>
      <c r="B1845">
        <v>167.51300000000001</v>
      </c>
    </row>
    <row r="1846" spans="1:2">
      <c r="A1846" s="14">
        <v>37396</v>
      </c>
      <c r="B1846">
        <v>167.11099999999999</v>
      </c>
    </row>
    <row r="1847" spans="1:2">
      <c r="A1847" s="14">
        <v>37397</v>
      </c>
      <c r="B1847">
        <v>164.983</v>
      </c>
    </row>
    <row r="1848" spans="1:2">
      <c r="A1848" s="14">
        <v>37398</v>
      </c>
      <c r="B1848">
        <v>165.42599999999999</v>
      </c>
    </row>
    <row r="1849" spans="1:2">
      <c r="A1849" s="14">
        <v>37399</v>
      </c>
      <c r="B1849">
        <v>165.51599999999999</v>
      </c>
    </row>
    <row r="1850" spans="1:2">
      <c r="A1850" s="14">
        <v>37400</v>
      </c>
      <c r="B1850">
        <v>164.46199999999999</v>
      </c>
    </row>
    <row r="1851" spans="1:2">
      <c r="A1851" s="14">
        <v>37404</v>
      </c>
      <c r="B1851">
        <v>163.91499999999999</v>
      </c>
    </row>
    <row r="1852" spans="1:2">
      <c r="A1852" s="14">
        <v>37405</v>
      </c>
      <c r="B1852">
        <v>165.92599999999999</v>
      </c>
    </row>
    <row r="1853" spans="1:2">
      <c r="A1853" s="14">
        <v>37406</v>
      </c>
      <c r="B1853">
        <v>162.393</v>
      </c>
    </row>
    <row r="1854" spans="1:2">
      <c r="A1854" s="14">
        <v>37407</v>
      </c>
      <c r="B1854">
        <v>164.61199999999999</v>
      </c>
    </row>
    <row r="1855" spans="1:2">
      <c r="A1855" s="14">
        <v>37410</v>
      </c>
      <c r="B1855">
        <v>164.45500000000001</v>
      </c>
    </row>
    <row r="1856" spans="1:2">
      <c r="A1856" s="14">
        <v>37411</v>
      </c>
      <c r="B1856">
        <v>165.47499999999999</v>
      </c>
    </row>
    <row r="1857" spans="1:2">
      <c r="A1857" s="14">
        <v>37412</v>
      </c>
      <c r="B1857">
        <v>164.26400000000001</v>
      </c>
    </row>
    <row r="1858" spans="1:2">
      <c r="A1858" s="14">
        <v>37413</v>
      </c>
      <c r="B1858">
        <v>163.90899999999999</v>
      </c>
    </row>
    <row r="1859" spans="1:2">
      <c r="A1859" s="14">
        <v>37414</v>
      </c>
      <c r="B1859">
        <v>163.09100000000001</v>
      </c>
    </row>
    <row r="1860" spans="1:2">
      <c r="A1860" s="14">
        <v>37417</v>
      </c>
      <c r="B1860">
        <v>161.239</v>
      </c>
    </row>
    <row r="1861" spans="1:2">
      <c r="A1861" s="14">
        <v>37418</v>
      </c>
      <c r="B1861">
        <v>160.71100000000001</v>
      </c>
    </row>
    <row r="1862" spans="1:2">
      <c r="A1862" s="14">
        <v>37419</v>
      </c>
      <c r="B1862">
        <v>161.17400000000001</v>
      </c>
    </row>
    <row r="1863" spans="1:2">
      <c r="A1863" s="14">
        <v>37420</v>
      </c>
      <c r="B1863">
        <v>163.93700000000001</v>
      </c>
    </row>
    <row r="1864" spans="1:2">
      <c r="A1864" s="14">
        <v>37421</v>
      </c>
      <c r="B1864">
        <v>164.87299999999999</v>
      </c>
    </row>
    <row r="1865" spans="1:2">
      <c r="A1865" s="14">
        <v>37424</v>
      </c>
      <c r="B1865">
        <v>165.185</v>
      </c>
    </row>
    <row r="1866" spans="1:2">
      <c r="A1866" s="14">
        <v>37425</v>
      </c>
      <c r="B1866">
        <v>164.05600000000001</v>
      </c>
    </row>
    <row r="1867" spans="1:2">
      <c r="A1867" s="14">
        <v>37426</v>
      </c>
      <c r="B1867">
        <v>163.934</v>
      </c>
    </row>
    <row r="1868" spans="1:2">
      <c r="A1868" s="14">
        <v>37427</v>
      </c>
      <c r="B1868">
        <v>164.297</v>
      </c>
    </row>
    <row r="1869" spans="1:2">
      <c r="A1869" s="14">
        <v>37428</v>
      </c>
      <c r="B1869">
        <v>163.917</v>
      </c>
    </row>
    <row r="1870" spans="1:2">
      <c r="A1870" s="14">
        <v>37431</v>
      </c>
      <c r="B1870">
        <v>166.846</v>
      </c>
    </row>
    <row r="1871" spans="1:2">
      <c r="A1871" s="14">
        <v>37432</v>
      </c>
      <c r="B1871">
        <v>166.893</v>
      </c>
    </row>
    <row r="1872" spans="1:2">
      <c r="A1872" s="14">
        <v>37433</v>
      </c>
      <c r="B1872">
        <v>166.52199999999999</v>
      </c>
    </row>
    <row r="1873" spans="1:2">
      <c r="A1873" s="14">
        <v>37434</v>
      </c>
      <c r="B1873">
        <v>166.785</v>
      </c>
    </row>
    <row r="1874" spans="1:2">
      <c r="A1874" s="14">
        <v>37435</v>
      </c>
      <c r="B1874">
        <v>167.80500000000001</v>
      </c>
    </row>
    <row r="1875" spans="1:2">
      <c r="A1875" s="14">
        <v>37438</v>
      </c>
      <c r="B1875">
        <v>168.988</v>
      </c>
    </row>
    <row r="1876" spans="1:2">
      <c r="A1876" s="14">
        <v>37439</v>
      </c>
      <c r="B1876">
        <v>168.29900000000001</v>
      </c>
    </row>
    <row r="1877" spans="1:2">
      <c r="A1877" s="14">
        <v>37440</v>
      </c>
      <c r="B1877">
        <v>167.965</v>
      </c>
    </row>
    <row r="1878" spans="1:2">
      <c r="A1878" s="14">
        <v>37445</v>
      </c>
      <c r="B1878">
        <v>165.797</v>
      </c>
    </row>
    <row r="1879" spans="1:2">
      <c r="A1879" s="14">
        <v>37446</v>
      </c>
      <c r="B1879">
        <v>167.10900000000001</v>
      </c>
    </row>
    <row r="1880" spans="1:2">
      <c r="A1880" s="14">
        <v>37447</v>
      </c>
      <c r="B1880">
        <v>167.661</v>
      </c>
    </row>
    <row r="1881" spans="1:2">
      <c r="A1881" s="14">
        <v>37448</v>
      </c>
      <c r="B1881">
        <v>167.91300000000001</v>
      </c>
    </row>
    <row r="1882" spans="1:2">
      <c r="A1882" s="14">
        <v>37449</v>
      </c>
      <c r="B1882">
        <v>168.08</v>
      </c>
    </row>
    <row r="1883" spans="1:2">
      <c r="A1883" s="14">
        <v>37452</v>
      </c>
      <c r="B1883">
        <v>168.13</v>
      </c>
    </row>
    <row r="1884" spans="1:2">
      <c r="A1884" s="14">
        <v>37453</v>
      </c>
      <c r="B1884">
        <v>170.15199999999999</v>
      </c>
    </row>
    <row r="1885" spans="1:2">
      <c r="A1885" s="14">
        <v>37454</v>
      </c>
      <c r="B1885">
        <v>169.68600000000001</v>
      </c>
    </row>
    <row r="1886" spans="1:2">
      <c r="A1886" s="14">
        <v>37455</v>
      </c>
      <c r="B1886">
        <v>170.02500000000001</v>
      </c>
    </row>
    <row r="1887" spans="1:2">
      <c r="A1887" s="14">
        <v>37456</v>
      </c>
      <c r="B1887">
        <v>170.44499999999999</v>
      </c>
    </row>
    <row r="1888" spans="1:2">
      <c r="A1888" s="14">
        <v>37459</v>
      </c>
      <c r="B1888">
        <v>169.483</v>
      </c>
    </row>
    <row r="1889" spans="1:2">
      <c r="A1889" s="14">
        <v>37460</v>
      </c>
      <c r="B1889">
        <v>166.02799999999999</v>
      </c>
    </row>
    <row r="1890" spans="1:2">
      <c r="A1890" s="14">
        <v>37461</v>
      </c>
      <c r="B1890">
        <v>167.90199999999999</v>
      </c>
    </row>
    <row r="1891" spans="1:2">
      <c r="A1891" s="14">
        <v>37462</v>
      </c>
      <c r="B1891">
        <v>166.404</v>
      </c>
    </row>
    <row r="1892" spans="1:2">
      <c r="A1892" s="14">
        <v>37463</v>
      </c>
      <c r="B1892">
        <v>165.137</v>
      </c>
    </row>
    <row r="1893" spans="1:2">
      <c r="A1893" s="14">
        <v>37466</v>
      </c>
      <c r="B1893">
        <v>163.869</v>
      </c>
    </row>
    <row r="1894" spans="1:2">
      <c r="A1894" s="14">
        <v>37467</v>
      </c>
      <c r="B1894">
        <v>166.07599999999999</v>
      </c>
    </row>
    <row r="1895" spans="1:2">
      <c r="A1895" s="14">
        <v>37468</v>
      </c>
      <c r="B1895">
        <v>166.89599999999999</v>
      </c>
    </row>
    <row r="1896" spans="1:2">
      <c r="A1896" s="14">
        <v>37469</v>
      </c>
      <c r="B1896">
        <v>165.376</v>
      </c>
    </row>
    <row r="1897" spans="1:2">
      <c r="A1897" s="14">
        <v>37470</v>
      </c>
      <c r="B1897">
        <v>166.03899999999999</v>
      </c>
    </row>
    <row r="1898" spans="1:2">
      <c r="A1898" s="14">
        <v>37473</v>
      </c>
      <c r="B1898">
        <v>163.61500000000001</v>
      </c>
    </row>
    <row r="1899" spans="1:2">
      <c r="A1899" s="14">
        <v>37474</v>
      </c>
      <c r="B1899">
        <v>164.91</v>
      </c>
    </row>
    <row r="1900" spans="1:2">
      <c r="A1900" s="14">
        <v>37475</v>
      </c>
      <c r="B1900">
        <v>163.91300000000001</v>
      </c>
    </row>
    <row r="1901" spans="1:2">
      <c r="A1901" s="14">
        <v>37476</v>
      </c>
      <c r="B1901">
        <v>164.14599999999999</v>
      </c>
    </row>
    <row r="1902" spans="1:2">
      <c r="A1902" s="14">
        <v>37477</v>
      </c>
      <c r="B1902">
        <v>165.15</v>
      </c>
    </row>
    <row r="1903" spans="1:2">
      <c r="A1903" s="14">
        <v>37480</v>
      </c>
      <c r="B1903">
        <v>168.84899999999999</v>
      </c>
    </row>
    <row r="1904" spans="1:2">
      <c r="A1904" s="14">
        <v>37481</v>
      </c>
      <c r="B1904">
        <v>169.631</v>
      </c>
    </row>
    <row r="1905" spans="1:2">
      <c r="A1905" s="14">
        <v>37482</v>
      </c>
      <c r="B1905">
        <v>169.81899999999999</v>
      </c>
    </row>
    <row r="1906" spans="1:2">
      <c r="A1906" s="14">
        <v>37483</v>
      </c>
      <c r="B1906">
        <v>172.71600000000001</v>
      </c>
    </row>
    <row r="1907" spans="1:2">
      <c r="A1907" s="14">
        <v>37484</v>
      </c>
      <c r="B1907">
        <v>172.244</v>
      </c>
    </row>
    <row r="1908" spans="1:2">
      <c r="A1908" s="14">
        <v>37487</v>
      </c>
      <c r="B1908">
        <v>172.25299999999999</v>
      </c>
    </row>
    <row r="1909" spans="1:2">
      <c r="A1909" s="14">
        <v>37488</v>
      </c>
      <c r="B1909">
        <v>170.68899999999999</v>
      </c>
    </row>
    <row r="1910" spans="1:2">
      <c r="A1910" s="14">
        <v>37489</v>
      </c>
      <c r="B1910">
        <v>171.947</v>
      </c>
    </row>
    <row r="1911" spans="1:2">
      <c r="A1911" s="14">
        <v>37490</v>
      </c>
      <c r="B1911">
        <v>173.49299999999999</v>
      </c>
    </row>
    <row r="1912" spans="1:2">
      <c r="A1912" s="14">
        <v>37491</v>
      </c>
      <c r="B1912">
        <v>173.14099999999999</v>
      </c>
    </row>
    <row r="1913" spans="1:2">
      <c r="A1913" s="14">
        <v>37494</v>
      </c>
      <c r="B1913">
        <v>174.89599999999999</v>
      </c>
    </row>
    <row r="1914" spans="1:2">
      <c r="A1914" s="14">
        <v>37495</v>
      </c>
      <c r="B1914">
        <v>174.114</v>
      </c>
    </row>
    <row r="1915" spans="1:2">
      <c r="A1915" s="14">
        <v>37496</v>
      </c>
      <c r="B1915">
        <v>172.822</v>
      </c>
    </row>
    <row r="1916" spans="1:2">
      <c r="A1916" s="14">
        <v>37497</v>
      </c>
      <c r="B1916">
        <v>172.58500000000001</v>
      </c>
    </row>
    <row r="1917" spans="1:2">
      <c r="A1917" s="14">
        <v>37498</v>
      </c>
      <c r="B1917">
        <v>173.47200000000001</v>
      </c>
    </row>
    <row r="1918" spans="1:2">
      <c r="A1918" s="14">
        <v>37502</v>
      </c>
      <c r="B1918">
        <v>171.244</v>
      </c>
    </row>
    <row r="1919" spans="1:2">
      <c r="A1919" s="14">
        <v>37503</v>
      </c>
      <c r="B1919">
        <v>173.45400000000001</v>
      </c>
    </row>
    <row r="1920" spans="1:2">
      <c r="A1920" s="14">
        <v>37504</v>
      </c>
      <c r="B1920">
        <v>175.85900000000001</v>
      </c>
    </row>
    <row r="1921" spans="1:2">
      <c r="A1921" s="14">
        <v>37505</v>
      </c>
      <c r="B1921">
        <v>177.488</v>
      </c>
    </row>
    <row r="1922" spans="1:2">
      <c r="A1922" s="14">
        <v>37508</v>
      </c>
      <c r="B1922">
        <v>180.31700000000001</v>
      </c>
    </row>
    <row r="1923" spans="1:2">
      <c r="A1923" s="14">
        <v>37509</v>
      </c>
      <c r="B1923">
        <v>180.70699999999999</v>
      </c>
    </row>
    <row r="1924" spans="1:2">
      <c r="A1924" s="14">
        <v>37510</v>
      </c>
      <c r="B1924">
        <v>180.79599999999999</v>
      </c>
    </row>
    <row r="1925" spans="1:2">
      <c r="A1925" s="14">
        <v>37511</v>
      </c>
      <c r="B1925">
        <v>179.041</v>
      </c>
    </row>
    <row r="1926" spans="1:2">
      <c r="A1926" s="14">
        <v>37512</v>
      </c>
      <c r="B1926">
        <v>180.02199999999999</v>
      </c>
    </row>
    <row r="1927" spans="1:2">
      <c r="A1927" s="14">
        <v>37515</v>
      </c>
      <c r="B1927">
        <v>180.071</v>
      </c>
    </row>
    <row r="1928" spans="1:2">
      <c r="A1928" s="14">
        <v>37516</v>
      </c>
      <c r="B1928">
        <v>179.93700000000001</v>
      </c>
    </row>
    <row r="1929" spans="1:2">
      <c r="A1929" s="14">
        <v>37517</v>
      </c>
      <c r="B1929">
        <v>181.07599999999999</v>
      </c>
    </row>
    <row r="1930" spans="1:2">
      <c r="A1930" s="14">
        <v>37518</v>
      </c>
      <c r="B1930">
        <v>180.53800000000001</v>
      </c>
    </row>
    <row r="1931" spans="1:2">
      <c r="A1931" s="14">
        <v>37519</v>
      </c>
      <c r="B1931">
        <v>179.667</v>
      </c>
    </row>
    <row r="1932" spans="1:2">
      <c r="A1932" s="14">
        <v>37522</v>
      </c>
      <c r="B1932">
        <v>180.559</v>
      </c>
    </row>
    <row r="1933" spans="1:2">
      <c r="A1933" s="14">
        <v>37523</v>
      </c>
      <c r="B1933">
        <v>180.07599999999999</v>
      </c>
    </row>
    <row r="1934" spans="1:2">
      <c r="A1934" s="14">
        <v>37524</v>
      </c>
      <c r="B1934">
        <v>178.92500000000001</v>
      </c>
    </row>
    <row r="1935" spans="1:2">
      <c r="A1935" s="14">
        <v>37525</v>
      </c>
      <c r="B1935">
        <v>179.626</v>
      </c>
    </row>
    <row r="1936" spans="1:2">
      <c r="A1936" s="14">
        <v>37526</v>
      </c>
      <c r="B1936">
        <v>180.27099999999999</v>
      </c>
    </row>
    <row r="1937" spans="1:2">
      <c r="A1937" s="14">
        <v>37529</v>
      </c>
      <c r="B1937">
        <v>180.005</v>
      </c>
    </row>
    <row r="1938" spans="1:2">
      <c r="A1938" s="14">
        <v>37530</v>
      </c>
      <c r="B1938">
        <v>180.49199999999999</v>
      </c>
    </row>
    <row r="1939" spans="1:2">
      <c r="A1939" s="14">
        <v>37531</v>
      </c>
      <c r="B1939">
        <v>180.744</v>
      </c>
    </row>
    <row r="1940" spans="1:2">
      <c r="A1940" s="14">
        <v>37532</v>
      </c>
      <c r="B1940">
        <v>176.49</v>
      </c>
    </row>
    <row r="1941" spans="1:2">
      <c r="A1941" s="14">
        <v>37533</v>
      </c>
      <c r="B1941">
        <v>175.98</v>
      </c>
    </row>
    <row r="1942" spans="1:2">
      <c r="A1942" s="14">
        <v>37536</v>
      </c>
      <c r="B1942">
        <v>176.48400000000001</v>
      </c>
    </row>
    <row r="1943" spans="1:2">
      <c r="A1943" s="14">
        <v>37537</v>
      </c>
      <c r="B1943">
        <v>177.245</v>
      </c>
    </row>
    <row r="1944" spans="1:2">
      <c r="A1944" s="14">
        <v>37538</v>
      </c>
      <c r="B1944">
        <v>176.90799999999999</v>
      </c>
    </row>
    <row r="1945" spans="1:2">
      <c r="A1945" s="14">
        <v>37539</v>
      </c>
      <c r="B1945">
        <v>175.34399999999999</v>
      </c>
    </row>
    <row r="1946" spans="1:2">
      <c r="A1946" s="14">
        <v>37540</v>
      </c>
      <c r="B1946">
        <v>177.398</v>
      </c>
    </row>
    <row r="1947" spans="1:2">
      <c r="A1947" s="14">
        <v>37543</v>
      </c>
      <c r="B1947">
        <v>179.452</v>
      </c>
    </row>
    <row r="1948" spans="1:2">
      <c r="A1948" s="14">
        <v>37544</v>
      </c>
      <c r="B1948">
        <v>181.363</v>
      </c>
    </row>
    <row r="1949" spans="1:2">
      <c r="A1949" s="14">
        <v>37545</v>
      </c>
      <c r="B1949">
        <v>180.94499999999999</v>
      </c>
    </row>
    <row r="1950" spans="1:2">
      <c r="A1950" s="14">
        <v>37546</v>
      </c>
      <c r="B1950">
        <v>181.93700000000001</v>
      </c>
    </row>
    <row r="1951" spans="1:2">
      <c r="A1951" s="14">
        <v>37547</v>
      </c>
      <c r="B1951">
        <v>180.744</v>
      </c>
    </row>
    <row r="1952" spans="1:2">
      <c r="A1952" s="14">
        <v>37550</v>
      </c>
      <c r="B1952">
        <v>178.78399999999999</v>
      </c>
    </row>
    <row r="1953" spans="1:2">
      <c r="A1953" s="14">
        <v>37551</v>
      </c>
      <c r="B1953">
        <v>177.834</v>
      </c>
    </row>
    <row r="1954" spans="1:2">
      <c r="A1954" s="14">
        <v>37552</v>
      </c>
      <c r="B1954">
        <v>178.88499999999999</v>
      </c>
    </row>
    <row r="1955" spans="1:2">
      <c r="A1955" s="14">
        <v>37553</v>
      </c>
      <c r="B1955">
        <v>179.05600000000001</v>
      </c>
    </row>
    <row r="1956" spans="1:2">
      <c r="A1956" s="14">
        <v>37554</v>
      </c>
      <c r="B1956">
        <v>177.38399999999999</v>
      </c>
    </row>
    <row r="1957" spans="1:2">
      <c r="A1957" s="14">
        <v>37557</v>
      </c>
      <c r="B1957">
        <v>177.614</v>
      </c>
    </row>
    <row r="1958" spans="1:2">
      <c r="A1958" s="14">
        <v>37558</v>
      </c>
      <c r="B1958">
        <v>176.77500000000001</v>
      </c>
    </row>
    <row r="1959" spans="1:2">
      <c r="A1959" s="14">
        <v>37559</v>
      </c>
      <c r="B1959">
        <v>177.44900000000001</v>
      </c>
    </row>
    <row r="1960" spans="1:2">
      <c r="A1960" s="14">
        <v>37560</v>
      </c>
      <c r="B1960">
        <v>178.148</v>
      </c>
    </row>
    <row r="1961" spans="1:2">
      <c r="A1961" s="14">
        <v>37561</v>
      </c>
      <c r="B1961">
        <v>177.76900000000001</v>
      </c>
    </row>
    <row r="1962" spans="1:2">
      <c r="A1962" s="14">
        <v>37564</v>
      </c>
      <c r="B1962">
        <v>176.36500000000001</v>
      </c>
    </row>
    <row r="1963" spans="1:2">
      <c r="A1963" s="14">
        <v>37565</v>
      </c>
      <c r="B1963">
        <v>174.90700000000001</v>
      </c>
    </row>
    <row r="1964" spans="1:2">
      <c r="A1964" s="14">
        <v>37566</v>
      </c>
      <c r="B1964">
        <v>174.64500000000001</v>
      </c>
    </row>
    <row r="1965" spans="1:2">
      <c r="A1965" s="14">
        <v>37567</v>
      </c>
      <c r="B1965">
        <v>173.79</v>
      </c>
    </row>
    <row r="1966" spans="1:2">
      <c r="A1966" s="14">
        <v>37568</v>
      </c>
      <c r="B1966">
        <v>173.58600000000001</v>
      </c>
    </row>
    <row r="1967" spans="1:2">
      <c r="A1967" s="14">
        <v>37571</v>
      </c>
      <c r="B1967">
        <v>173.619</v>
      </c>
    </row>
    <row r="1968" spans="1:2">
      <c r="A1968" s="14">
        <v>37572</v>
      </c>
      <c r="B1968">
        <v>173.06899999999999</v>
      </c>
    </row>
    <row r="1969" spans="1:2">
      <c r="A1969" s="14">
        <v>37573</v>
      </c>
      <c r="B1969">
        <v>171.60300000000001</v>
      </c>
    </row>
    <row r="1970" spans="1:2">
      <c r="A1970" s="14">
        <v>37574</v>
      </c>
      <c r="B1970">
        <v>171.86600000000001</v>
      </c>
    </row>
    <row r="1971" spans="1:2">
      <c r="A1971" s="14">
        <v>37575</v>
      </c>
      <c r="B1971">
        <v>173.44800000000001</v>
      </c>
    </row>
    <row r="1972" spans="1:2">
      <c r="A1972" s="14">
        <v>37578</v>
      </c>
      <c r="B1972">
        <v>176.517</v>
      </c>
    </row>
    <row r="1973" spans="1:2">
      <c r="A1973" s="14">
        <v>37579</v>
      </c>
      <c r="B1973">
        <v>176.68600000000001</v>
      </c>
    </row>
    <row r="1974" spans="1:2">
      <c r="A1974" s="14">
        <v>37580</v>
      </c>
      <c r="B1974">
        <v>178.27699999999999</v>
      </c>
    </row>
    <row r="1975" spans="1:2">
      <c r="A1975" s="14">
        <v>37581</v>
      </c>
      <c r="B1975">
        <v>178.84800000000001</v>
      </c>
    </row>
    <row r="1976" spans="1:2">
      <c r="A1976" s="14">
        <v>37582</v>
      </c>
      <c r="B1976">
        <v>179.482</v>
      </c>
    </row>
    <row r="1977" spans="1:2">
      <c r="A1977" s="14">
        <v>37585</v>
      </c>
      <c r="B1977">
        <v>177.82900000000001</v>
      </c>
    </row>
    <row r="1978" spans="1:2">
      <c r="A1978" s="14">
        <v>37586</v>
      </c>
      <c r="B1978">
        <v>177.39099999999999</v>
      </c>
    </row>
    <row r="1979" spans="1:2">
      <c r="A1979" s="14">
        <v>37587</v>
      </c>
      <c r="B1979">
        <v>178.65299999999999</v>
      </c>
    </row>
    <row r="1980" spans="1:2">
      <c r="A1980" s="14">
        <v>37592</v>
      </c>
      <c r="B1980">
        <v>180.44800000000001</v>
      </c>
    </row>
    <row r="1981" spans="1:2">
      <c r="A1981" s="14">
        <v>37593</v>
      </c>
      <c r="B1981">
        <v>179.00700000000001</v>
      </c>
    </row>
    <row r="1982" spans="1:2">
      <c r="A1982" s="14">
        <v>37594</v>
      </c>
      <c r="B1982">
        <v>178.49600000000001</v>
      </c>
    </row>
    <row r="1983" spans="1:2">
      <c r="A1983" s="14">
        <v>37595</v>
      </c>
      <c r="B1983">
        <v>179.672</v>
      </c>
    </row>
    <row r="1984" spans="1:2">
      <c r="A1984" s="14">
        <v>37596</v>
      </c>
      <c r="B1984">
        <v>178.81800000000001</v>
      </c>
    </row>
    <row r="1985" spans="1:2">
      <c r="A1985" s="14">
        <v>37599</v>
      </c>
      <c r="B1985">
        <v>178.68799999999999</v>
      </c>
    </row>
    <row r="1986" spans="1:2">
      <c r="A1986" s="14">
        <v>37600</v>
      </c>
      <c r="B1986">
        <v>181.482</v>
      </c>
    </row>
    <row r="1987" spans="1:2">
      <c r="A1987" s="14">
        <v>37601</v>
      </c>
      <c r="B1987">
        <v>181.44</v>
      </c>
    </row>
    <row r="1988" spans="1:2">
      <c r="A1988" s="14">
        <v>37602</v>
      </c>
      <c r="B1988">
        <v>184.29400000000001</v>
      </c>
    </row>
    <row r="1989" spans="1:2">
      <c r="A1989" s="14">
        <v>37603</v>
      </c>
      <c r="B1989">
        <v>185.63499999999999</v>
      </c>
    </row>
    <row r="1990" spans="1:2">
      <c r="A1990" s="14">
        <v>37606</v>
      </c>
      <c r="B1990">
        <v>187.97800000000001</v>
      </c>
    </row>
    <row r="1991" spans="1:2">
      <c r="A1991" s="14">
        <v>37607</v>
      </c>
      <c r="B1991">
        <v>187.31399999999999</v>
      </c>
    </row>
    <row r="1992" spans="1:2">
      <c r="A1992" s="14">
        <v>37608</v>
      </c>
      <c r="B1992">
        <v>188.49600000000001</v>
      </c>
    </row>
    <row r="1993" spans="1:2">
      <c r="A1993" s="14">
        <v>37609</v>
      </c>
      <c r="B1993">
        <v>188.161</v>
      </c>
    </row>
    <row r="1994" spans="1:2">
      <c r="A1994" s="14">
        <v>37610</v>
      </c>
      <c r="B1994">
        <v>188.91200000000001</v>
      </c>
    </row>
    <row r="1995" spans="1:2">
      <c r="A1995" s="14">
        <v>37613</v>
      </c>
      <c r="B1995">
        <v>191.43600000000001</v>
      </c>
    </row>
    <row r="1996" spans="1:2">
      <c r="A1996" s="14">
        <v>37614</v>
      </c>
      <c r="B1996">
        <v>191.87299999999999</v>
      </c>
    </row>
    <row r="1997" spans="1:2">
      <c r="A1997" s="14">
        <v>37616</v>
      </c>
      <c r="B1997">
        <v>191.23699999999999</v>
      </c>
    </row>
    <row r="1998" spans="1:2">
      <c r="A1998" s="14">
        <v>37617</v>
      </c>
      <c r="B1998">
        <v>191.43</v>
      </c>
    </row>
    <row r="1999" spans="1:2">
      <c r="A1999" s="14">
        <v>37620</v>
      </c>
      <c r="B1999">
        <v>187.53200000000001</v>
      </c>
    </row>
    <row r="2000" spans="1:2">
      <c r="A2000" s="14">
        <v>37621</v>
      </c>
      <c r="B2000">
        <v>187.40100000000001</v>
      </c>
    </row>
    <row r="2001" spans="1:2">
      <c r="A2001" s="14">
        <v>37623</v>
      </c>
      <c r="B2001">
        <v>192.22300000000001</v>
      </c>
    </row>
    <row r="2002" spans="1:2">
      <c r="A2002" s="14">
        <v>37624</v>
      </c>
      <c r="B2002">
        <v>194.995</v>
      </c>
    </row>
    <row r="2003" spans="1:2">
      <c r="A2003" s="14">
        <v>37627</v>
      </c>
      <c r="B2003">
        <v>191.89699999999999</v>
      </c>
    </row>
    <row r="2004" spans="1:2">
      <c r="A2004" s="14">
        <v>37628</v>
      </c>
      <c r="B2004">
        <v>191.386</v>
      </c>
    </row>
    <row r="2005" spans="1:2">
      <c r="A2005" s="14">
        <v>37629</v>
      </c>
      <c r="B2005">
        <v>192.17699999999999</v>
      </c>
    </row>
    <row r="2006" spans="1:2">
      <c r="A2006" s="14">
        <v>37630</v>
      </c>
      <c r="B2006">
        <v>194.88</v>
      </c>
    </row>
    <row r="2007" spans="1:2">
      <c r="A2007" s="14">
        <v>37631</v>
      </c>
      <c r="B2007">
        <v>192.14699999999999</v>
      </c>
    </row>
    <row r="2008" spans="1:2">
      <c r="A2008" s="14">
        <v>37634</v>
      </c>
      <c r="B2008">
        <v>192.87</v>
      </c>
    </row>
    <row r="2009" spans="1:2">
      <c r="A2009" s="14">
        <v>37635</v>
      </c>
      <c r="B2009">
        <v>192.785</v>
      </c>
    </row>
    <row r="2010" spans="1:2">
      <c r="A2010" s="14">
        <v>37636</v>
      </c>
      <c r="B2010">
        <v>194.655</v>
      </c>
    </row>
    <row r="2011" spans="1:2">
      <c r="A2011" s="14">
        <v>37637</v>
      </c>
      <c r="B2011">
        <v>196.32499999999999</v>
      </c>
    </row>
    <row r="2012" spans="1:2">
      <c r="A2012" s="14">
        <v>37638</v>
      </c>
      <c r="B2012">
        <v>196.18299999999999</v>
      </c>
    </row>
    <row r="2013" spans="1:2">
      <c r="A2013" s="14">
        <v>37642</v>
      </c>
      <c r="B2013">
        <v>196.566</v>
      </c>
    </row>
    <row r="2014" spans="1:2">
      <c r="A2014" s="14">
        <v>37643</v>
      </c>
      <c r="B2014">
        <v>197.69200000000001</v>
      </c>
    </row>
    <row r="2015" spans="1:2">
      <c r="A2015" s="14">
        <v>37644</v>
      </c>
      <c r="B2015">
        <v>196.77199999999999</v>
      </c>
    </row>
    <row r="2016" spans="1:2">
      <c r="A2016" s="14">
        <v>37645</v>
      </c>
      <c r="B2016">
        <v>199.01900000000001</v>
      </c>
    </row>
    <row r="2017" spans="1:2">
      <c r="A2017" s="14">
        <v>37648</v>
      </c>
      <c r="B2017">
        <v>196.44900000000001</v>
      </c>
    </row>
    <row r="2018" spans="1:2">
      <c r="A2018" s="14">
        <v>37649</v>
      </c>
      <c r="B2018">
        <v>197.78299999999999</v>
      </c>
    </row>
    <row r="2019" spans="1:2">
      <c r="A2019" s="14">
        <v>37650</v>
      </c>
      <c r="B2019">
        <v>200.49700000000001</v>
      </c>
    </row>
    <row r="2020" spans="1:2">
      <c r="A2020" s="14">
        <v>37651</v>
      </c>
      <c r="B2020">
        <v>201.89599999999999</v>
      </c>
    </row>
    <row r="2021" spans="1:2">
      <c r="A2021" s="14">
        <v>37652</v>
      </c>
      <c r="B2021">
        <v>201.82599999999999</v>
      </c>
    </row>
    <row r="2022" spans="1:2">
      <c r="A2022" s="14">
        <v>37655</v>
      </c>
      <c r="B2022">
        <v>201.67099999999999</v>
      </c>
    </row>
    <row r="2023" spans="1:2">
      <c r="A2023" s="14">
        <v>37656</v>
      </c>
      <c r="B2023">
        <v>202.916</v>
      </c>
    </row>
    <row r="2024" spans="1:2">
      <c r="A2024" s="14">
        <v>37657</v>
      </c>
      <c r="B2024">
        <v>202.858</v>
      </c>
    </row>
    <row r="2025" spans="1:2">
      <c r="A2025" s="14">
        <v>37658</v>
      </c>
      <c r="B2025">
        <v>203.52799999999999</v>
      </c>
    </row>
    <row r="2026" spans="1:2">
      <c r="A2026" s="14">
        <v>37659</v>
      </c>
      <c r="B2026">
        <v>205.98599999999999</v>
      </c>
    </row>
    <row r="2027" spans="1:2">
      <c r="A2027" s="14">
        <v>37662</v>
      </c>
      <c r="B2027">
        <v>205.18899999999999</v>
      </c>
    </row>
    <row r="2028" spans="1:2">
      <c r="A2028" s="14">
        <v>37663</v>
      </c>
      <c r="B2028">
        <v>206.666</v>
      </c>
    </row>
    <row r="2029" spans="1:2">
      <c r="A2029" s="14">
        <v>37664</v>
      </c>
      <c r="B2029">
        <v>204.19</v>
      </c>
    </row>
    <row r="2030" spans="1:2">
      <c r="A2030" s="14">
        <v>37665</v>
      </c>
      <c r="B2030">
        <v>204.14099999999999</v>
      </c>
    </row>
    <row r="2031" spans="1:2">
      <c r="A2031" s="14">
        <v>37666</v>
      </c>
      <c r="B2031">
        <v>205.19499999999999</v>
      </c>
    </row>
    <row r="2032" spans="1:2">
      <c r="A2032" s="14">
        <v>37670</v>
      </c>
      <c r="B2032">
        <v>204.78700000000001</v>
      </c>
    </row>
    <row r="2033" spans="1:2">
      <c r="A2033" s="14">
        <v>37671</v>
      </c>
      <c r="B2033">
        <v>205.715</v>
      </c>
    </row>
    <row r="2034" spans="1:2">
      <c r="A2034" s="14">
        <v>37672</v>
      </c>
      <c r="B2034">
        <v>205.07900000000001</v>
      </c>
    </row>
    <row r="2035" spans="1:2">
      <c r="A2035" s="14">
        <v>37673</v>
      </c>
      <c r="B2035">
        <v>208.05199999999999</v>
      </c>
    </row>
    <row r="2036" spans="1:2">
      <c r="A2036" s="14">
        <v>37676</v>
      </c>
      <c r="B2036">
        <v>212.88499999999999</v>
      </c>
    </row>
    <row r="2037" spans="1:2">
      <c r="A2037" s="14">
        <v>37677</v>
      </c>
      <c r="B2037">
        <v>207.15100000000001</v>
      </c>
    </row>
    <row r="2038" spans="1:2">
      <c r="A2038" s="14">
        <v>37678</v>
      </c>
      <c r="B2038">
        <v>210.91300000000001</v>
      </c>
    </row>
    <row r="2039" spans="1:2">
      <c r="A2039" s="14">
        <v>37679</v>
      </c>
      <c r="B2039">
        <v>208.42400000000001</v>
      </c>
    </row>
    <row r="2040" spans="1:2">
      <c r="A2040" s="14">
        <v>37680</v>
      </c>
      <c r="B2040">
        <v>208.61699999999999</v>
      </c>
    </row>
    <row r="2041" spans="1:2">
      <c r="A2041" s="14">
        <v>37683</v>
      </c>
      <c r="B2041">
        <v>207.62700000000001</v>
      </c>
    </row>
    <row r="2042" spans="1:2">
      <c r="A2042" s="14">
        <v>37684</v>
      </c>
      <c r="B2042">
        <v>208.24100000000001</v>
      </c>
    </row>
    <row r="2043" spans="1:2">
      <c r="A2043" s="14">
        <v>37685</v>
      </c>
      <c r="B2043">
        <v>207.364</v>
      </c>
    </row>
    <row r="2044" spans="1:2">
      <c r="A2044" s="14">
        <v>37686</v>
      </c>
      <c r="B2044">
        <v>208.47</v>
      </c>
    </row>
    <row r="2045" spans="1:2">
      <c r="A2045" s="14">
        <v>37687</v>
      </c>
      <c r="B2045">
        <v>211.18600000000001</v>
      </c>
    </row>
    <row r="2046" spans="1:2">
      <c r="A2046" s="14">
        <v>37690</v>
      </c>
      <c r="B2046">
        <v>209.423</v>
      </c>
    </row>
    <row r="2047" spans="1:2">
      <c r="A2047" s="14">
        <v>37691</v>
      </c>
      <c r="B2047">
        <v>207.13499999999999</v>
      </c>
    </row>
    <row r="2048" spans="1:2">
      <c r="A2048" s="14">
        <v>37692</v>
      </c>
      <c r="B2048">
        <v>207.04400000000001</v>
      </c>
    </row>
    <row r="2049" spans="1:2">
      <c r="A2049" s="14">
        <v>37693</v>
      </c>
      <c r="B2049">
        <v>202.44</v>
      </c>
    </row>
    <row r="2050" spans="1:2">
      <c r="A2050" s="14">
        <v>37694</v>
      </c>
      <c r="B2050">
        <v>200.87</v>
      </c>
    </row>
    <row r="2051" spans="1:2">
      <c r="A2051" s="14">
        <v>37697</v>
      </c>
      <c r="B2051">
        <v>198.75399999999999</v>
      </c>
    </row>
    <row r="2052" spans="1:2">
      <c r="A2052" s="14">
        <v>37698</v>
      </c>
      <c r="B2052">
        <v>195.15</v>
      </c>
    </row>
    <row r="2053" spans="1:2">
      <c r="A2053" s="14">
        <v>37699</v>
      </c>
      <c r="B2053">
        <v>194.37</v>
      </c>
    </row>
    <row r="2054" spans="1:2">
      <c r="A2054" s="14">
        <v>37700</v>
      </c>
      <c r="B2054">
        <v>192.60599999999999</v>
      </c>
    </row>
    <row r="2055" spans="1:2">
      <c r="A2055" s="14">
        <v>37701</v>
      </c>
      <c r="B2055">
        <v>189.76499999999999</v>
      </c>
    </row>
    <row r="2056" spans="1:2">
      <c r="A2056" s="14">
        <v>37704</v>
      </c>
      <c r="B2056">
        <v>191.35900000000001</v>
      </c>
    </row>
    <row r="2057" spans="1:2">
      <c r="A2057" s="14">
        <v>37705</v>
      </c>
      <c r="B2057">
        <v>189.47800000000001</v>
      </c>
    </row>
    <row r="2058" spans="1:2">
      <c r="A2058" s="14">
        <v>37706</v>
      </c>
      <c r="B2058">
        <v>189.578</v>
      </c>
    </row>
    <row r="2059" spans="1:2">
      <c r="A2059" s="14">
        <v>37707</v>
      </c>
      <c r="B2059">
        <v>191.952</v>
      </c>
    </row>
    <row r="2060" spans="1:2">
      <c r="A2060" s="14">
        <v>37708</v>
      </c>
      <c r="B2060">
        <v>191.46899999999999</v>
      </c>
    </row>
    <row r="2061" spans="1:2">
      <c r="A2061" s="14">
        <v>37711</v>
      </c>
      <c r="B2061">
        <v>192.87700000000001</v>
      </c>
    </row>
    <row r="2062" spans="1:2">
      <c r="A2062" s="14">
        <v>37712</v>
      </c>
      <c r="B2062">
        <v>191.017</v>
      </c>
    </row>
    <row r="2063" spans="1:2">
      <c r="A2063" s="14">
        <v>37713</v>
      </c>
      <c r="B2063">
        <v>189.79</v>
      </c>
    </row>
    <row r="2064" spans="1:2">
      <c r="A2064" s="14">
        <v>37714</v>
      </c>
      <c r="B2064">
        <v>189.196</v>
      </c>
    </row>
    <row r="2065" spans="1:2">
      <c r="A2065" s="14">
        <v>37715</v>
      </c>
      <c r="B2065">
        <v>189.61199999999999</v>
      </c>
    </row>
    <row r="2066" spans="1:2">
      <c r="A2066" s="14">
        <v>37718</v>
      </c>
      <c r="B2066">
        <v>190.28899999999999</v>
      </c>
    </row>
    <row r="2067" spans="1:2">
      <c r="A2067" s="14">
        <v>37719</v>
      </c>
      <c r="B2067">
        <v>189.72800000000001</v>
      </c>
    </row>
    <row r="2068" spans="1:2">
      <c r="A2068" s="14">
        <v>37720</v>
      </c>
      <c r="B2068">
        <v>191.535</v>
      </c>
    </row>
    <row r="2069" spans="1:2">
      <c r="A2069" s="14">
        <v>37721</v>
      </c>
      <c r="B2069">
        <v>190.226</v>
      </c>
    </row>
    <row r="2070" spans="1:2">
      <c r="A2070" s="14">
        <v>37722</v>
      </c>
      <c r="B2070">
        <v>191.44800000000001</v>
      </c>
    </row>
    <row r="2071" spans="1:2">
      <c r="A2071" s="14">
        <v>37725</v>
      </c>
      <c r="B2071">
        <v>191.22399999999999</v>
      </c>
    </row>
    <row r="2072" spans="1:2">
      <c r="A2072" s="14">
        <v>37726</v>
      </c>
      <c r="B2072">
        <v>193.483</v>
      </c>
    </row>
    <row r="2073" spans="1:2">
      <c r="A2073" s="14">
        <v>37727</v>
      </c>
      <c r="B2073">
        <v>193.43700000000001</v>
      </c>
    </row>
    <row r="2074" spans="1:2">
      <c r="A2074" s="14">
        <v>37728</v>
      </c>
      <c r="B2074">
        <v>196.059</v>
      </c>
    </row>
    <row r="2075" spans="1:2">
      <c r="A2075" s="14">
        <v>37732</v>
      </c>
      <c r="B2075">
        <v>196.83799999999999</v>
      </c>
    </row>
    <row r="2076" spans="1:2">
      <c r="A2076" s="14">
        <v>37733</v>
      </c>
      <c r="B2076">
        <v>195.31399999999999</v>
      </c>
    </row>
    <row r="2077" spans="1:2">
      <c r="A2077" s="14">
        <v>37734</v>
      </c>
      <c r="B2077">
        <v>193.28700000000001</v>
      </c>
    </row>
    <row r="2078" spans="1:2">
      <c r="A2078" s="14">
        <v>37735</v>
      </c>
      <c r="B2078">
        <v>192.51300000000001</v>
      </c>
    </row>
    <row r="2079" spans="1:2">
      <c r="A2079" s="14">
        <v>37736</v>
      </c>
      <c r="B2079">
        <v>192.096</v>
      </c>
    </row>
    <row r="2080" spans="1:2">
      <c r="A2080" s="14">
        <v>37739</v>
      </c>
      <c r="B2080">
        <v>189.28800000000001</v>
      </c>
    </row>
    <row r="2081" spans="1:2">
      <c r="A2081" s="14">
        <v>37740</v>
      </c>
      <c r="B2081">
        <v>189.739</v>
      </c>
    </row>
    <row r="2082" spans="1:2">
      <c r="A2082" s="14">
        <v>37741</v>
      </c>
      <c r="B2082">
        <v>191.67599999999999</v>
      </c>
    </row>
    <row r="2083" spans="1:2">
      <c r="A2083" s="14">
        <v>37742</v>
      </c>
      <c r="B2083">
        <v>192.17400000000001</v>
      </c>
    </row>
    <row r="2084" spans="1:2">
      <c r="A2084" s="14">
        <v>37743</v>
      </c>
      <c r="B2084">
        <v>191.11699999999999</v>
      </c>
    </row>
    <row r="2085" spans="1:2">
      <c r="A2085" s="14">
        <v>37746</v>
      </c>
      <c r="B2085">
        <v>193.85599999999999</v>
      </c>
    </row>
    <row r="2086" spans="1:2">
      <c r="A2086" s="14">
        <v>37747</v>
      </c>
      <c r="B2086">
        <v>192.79</v>
      </c>
    </row>
    <row r="2087" spans="1:2">
      <c r="A2087" s="14">
        <v>37748</v>
      </c>
      <c r="B2087">
        <v>194.13</v>
      </c>
    </row>
    <row r="2088" spans="1:2">
      <c r="A2088" s="14">
        <v>37749</v>
      </c>
      <c r="B2088">
        <v>195.97399999999999</v>
      </c>
    </row>
    <row r="2089" spans="1:2">
      <c r="A2089" s="14">
        <v>37750</v>
      </c>
      <c r="B2089">
        <v>199.005</v>
      </c>
    </row>
    <row r="2090" spans="1:2">
      <c r="A2090" s="14">
        <v>37753</v>
      </c>
      <c r="B2090">
        <v>200.339</v>
      </c>
    </row>
    <row r="2091" spans="1:2">
      <c r="A2091" s="14">
        <v>37754</v>
      </c>
      <c r="B2091">
        <v>203.143</v>
      </c>
    </row>
    <row r="2092" spans="1:2">
      <c r="A2092" s="14">
        <v>37755</v>
      </c>
      <c r="B2092">
        <v>204.32300000000001</v>
      </c>
    </row>
    <row r="2093" spans="1:2">
      <c r="A2093" s="14">
        <v>37756</v>
      </c>
      <c r="B2093">
        <v>203.459</v>
      </c>
    </row>
    <row r="2094" spans="1:2">
      <c r="A2094" s="14">
        <v>37757</v>
      </c>
      <c r="B2094">
        <v>203.93600000000001</v>
      </c>
    </row>
    <row r="2095" spans="1:2">
      <c r="A2095" s="14">
        <v>37760</v>
      </c>
      <c r="B2095">
        <v>202.22900000000001</v>
      </c>
    </row>
    <row r="2096" spans="1:2">
      <c r="A2096" s="14">
        <v>37761</v>
      </c>
      <c r="B2096">
        <v>202.767</v>
      </c>
    </row>
    <row r="2097" spans="1:2">
      <c r="A2097" s="14">
        <v>37762</v>
      </c>
      <c r="B2097">
        <v>204.25299999999999</v>
      </c>
    </row>
    <row r="2098" spans="1:2">
      <c r="A2098" s="14">
        <v>37763</v>
      </c>
      <c r="B2098">
        <v>202.67400000000001</v>
      </c>
    </row>
    <row r="2099" spans="1:2">
      <c r="A2099" s="14">
        <v>37764</v>
      </c>
      <c r="B2099">
        <v>202.886</v>
      </c>
    </row>
    <row r="2100" spans="1:2">
      <c r="A2100" s="14">
        <v>37768</v>
      </c>
      <c r="B2100">
        <v>201.86799999999999</v>
      </c>
    </row>
    <row r="2101" spans="1:2">
      <c r="A2101" s="14">
        <v>37769</v>
      </c>
      <c r="B2101">
        <v>200.24799999999999</v>
      </c>
    </row>
    <row r="2102" spans="1:2">
      <c r="A2102" s="14">
        <v>37770</v>
      </c>
      <c r="B2102">
        <v>201.67599999999999</v>
      </c>
    </row>
    <row r="2103" spans="1:2">
      <c r="A2103" s="14">
        <v>37771</v>
      </c>
      <c r="B2103">
        <v>202.881</v>
      </c>
    </row>
    <row r="2104" spans="1:2">
      <c r="A2104" s="14">
        <v>37774</v>
      </c>
      <c r="B2104">
        <v>205.364</v>
      </c>
    </row>
    <row r="2105" spans="1:2">
      <c r="A2105" s="14">
        <v>37775</v>
      </c>
      <c r="B2105">
        <v>204.40700000000001</v>
      </c>
    </row>
    <row r="2106" spans="1:2">
      <c r="A2106" s="14">
        <v>37776</v>
      </c>
      <c r="B2106">
        <v>203.28700000000001</v>
      </c>
    </row>
    <row r="2107" spans="1:2">
      <c r="A2107" s="14">
        <v>37777</v>
      </c>
      <c r="B2107">
        <v>205.13900000000001</v>
      </c>
    </row>
    <row r="2108" spans="1:2">
      <c r="A2108" s="14">
        <v>37778</v>
      </c>
      <c r="B2108">
        <v>206.34800000000001</v>
      </c>
    </row>
    <row r="2109" spans="1:2">
      <c r="A2109" s="14">
        <v>37781</v>
      </c>
      <c r="B2109">
        <v>204.97300000000001</v>
      </c>
    </row>
    <row r="2110" spans="1:2">
      <c r="A2110" s="14">
        <v>37782</v>
      </c>
      <c r="B2110">
        <v>205.863</v>
      </c>
    </row>
    <row r="2111" spans="1:2">
      <c r="A2111" s="14">
        <v>37783</v>
      </c>
      <c r="B2111">
        <v>205.934</v>
      </c>
    </row>
    <row r="2112" spans="1:2">
      <c r="A2112" s="14">
        <v>37784</v>
      </c>
      <c r="B2112">
        <v>202.489</v>
      </c>
    </row>
    <row r="2113" spans="1:2">
      <c r="A2113" s="14">
        <v>37785</v>
      </c>
      <c r="B2113">
        <v>199.82499999999999</v>
      </c>
    </row>
    <row r="2114" spans="1:2">
      <c r="A2114" s="14">
        <v>37788</v>
      </c>
      <c r="B2114">
        <v>199.88399999999999</v>
      </c>
    </row>
    <row r="2115" spans="1:2">
      <c r="A2115" s="14">
        <v>37789</v>
      </c>
      <c r="B2115">
        <v>201.24600000000001</v>
      </c>
    </row>
    <row r="2116" spans="1:2">
      <c r="A2116" s="14">
        <v>37790</v>
      </c>
      <c r="B2116">
        <v>200.36600000000001</v>
      </c>
    </row>
    <row r="2117" spans="1:2">
      <c r="A2117" s="14">
        <v>37791</v>
      </c>
      <c r="B2117">
        <v>200.93199999999999</v>
      </c>
    </row>
    <row r="2118" spans="1:2">
      <c r="A2118" s="14">
        <v>37792</v>
      </c>
      <c r="B2118">
        <v>200.81200000000001</v>
      </c>
    </row>
    <row r="2119" spans="1:2">
      <c r="A2119" s="14">
        <v>37795</v>
      </c>
      <c r="B2119">
        <v>199.571</v>
      </c>
    </row>
    <row r="2120" spans="1:2">
      <c r="A2120" s="14">
        <v>37796</v>
      </c>
      <c r="B2120">
        <v>198.035</v>
      </c>
    </row>
    <row r="2121" spans="1:2">
      <c r="A2121" s="14">
        <v>37797</v>
      </c>
      <c r="B2121">
        <v>200.33699999999999</v>
      </c>
    </row>
    <row r="2122" spans="1:2">
      <c r="A2122" s="14">
        <v>37798</v>
      </c>
      <c r="B2122">
        <v>196.00200000000001</v>
      </c>
    </row>
    <row r="2123" spans="1:2">
      <c r="A2123" s="14">
        <v>37799</v>
      </c>
      <c r="B2123">
        <v>196.99799999999999</v>
      </c>
    </row>
    <row r="2124" spans="1:2">
      <c r="A2124" s="14">
        <v>37802</v>
      </c>
      <c r="B2124">
        <v>197.86500000000001</v>
      </c>
    </row>
    <row r="2125" spans="1:2">
      <c r="A2125" s="14">
        <v>37803</v>
      </c>
      <c r="B2125">
        <v>198.911</v>
      </c>
    </row>
    <row r="2126" spans="1:2">
      <c r="A2126" s="14">
        <v>37804</v>
      </c>
      <c r="B2126">
        <v>198.999</v>
      </c>
    </row>
    <row r="2127" spans="1:2">
      <c r="A2127" s="14">
        <v>37805</v>
      </c>
      <c r="B2127">
        <v>198.47399999999999</v>
      </c>
    </row>
    <row r="2128" spans="1:2">
      <c r="A2128" s="14">
        <v>37809</v>
      </c>
      <c r="B2128">
        <v>199.429</v>
      </c>
    </row>
    <row r="2129" spans="1:2">
      <c r="A2129" s="14">
        <v>37810</v>
      </c>
      <c r="B2129">
        <v>200.36500000000001</v>
      </c>
    </row>
    <row r="2130" spans="1:2">
      <c r="A2130" s="14">
        <v>37811</v>
      </c>
      <c r="B2130">
        <v>202.143</v>
      </c>
    </row>
    <row r="2131" spans="1:2">
      <c r="A2131" s="14">
        <v>37812</v>
      </c>
      <c r="B2131">
        <v>200.09299999999999</v>
      </c>
    </row>
    <row r="2132" spans="1:2">
      <c r="A2132" s="14">
        <v>37813</v>
      </c>
      <c r="B2132">
        <v>200.01599999999999</v>
      </c>
    </row>
    <row r="2133" spans="1:2">
      <c r="A2133" s="14">
        <v>37816</v>
      </c>
      <c r="B2133">
        <v>200.28700000000001</v>
      </c>
    </row>
    <row r="2134" spans="1:2">
      <c r="A2134" s="14">
        <v>37817</v>
      </c>
      <c r="B2134">
        <v>198.48500000000001</v>
      </c>
    </row>
    <row r="2135" spans="1:2">
      <c r="A2135" s="14">
        <v>37818</v>
      </c>
      <c r="B2135">
        <v>197.30099999999999</v>
      </c>
    </row>
    <row r="2136" spans="1:2">
      <c r="A2136" s="14">
        <v>37819</v>
      </c>
      <c r="B2136">
        <v>197.82</v>
      </c>
    </row>
    <row r="2137" spans="1:2">
      <c r="A2137" s="14">
        <v>37820</v>
      </c>
      <c r="B2137">
        <v>198.607</v>
      </c>
    </row>
    <row r="2138" spans="1:2">
      <c r="A2138" s="14">
        <v>37823</v>
      </c>
      <c r="B2138">
        <v>198.441</v>
      </c>
    </row>
    <row r="2139" spans="1:2">
      <c r="A2139" s="14">
        <v>37824</v>
      </c>
      <c r="B2139">
        <v>194.95099999999999</v>
      </c>
    </row>
    <row r="2140" spans="1:2">
      <c r="A2140" s="14">
        <v>37825</v>
      </c>
      <c r="B2140">
        <v>196.20699999999999</v>
      </c>
    </row>
    <row r="2141" spans="1:2">
      <c r="A2141" s="14">
        <v>37826</v>
      </c>
      <c r="B2141">
        <v>197.27</v>
      </c>
    </row>
    <row r="2142" spans="1:2">
      <c r="A2142" s="14">
        <v>37827</v>
      </c>
      <c r="B2142">
        <v>197.934</v>
      </c>
    </row>
    <row r="2143" spans="1:2">
      <c r="A2143" s="14">
        <v>37830</v>
      </c>
      <c r="B2143">
        <v>198.76499999999999</v>
      </c>
    </row>
    <row r="2144" spans="1:2">
      <c r="A2144" s="14">
        <v>37831</v>
      </c>
      <c r="B2144">
        <v>198.67</v>
      </c>
    </row>
    <row r="2145" spans="1:2">
      <c r="A2145" s="14">
        <v>37832</v>
      </c>
      <c r="B2145">
        <v>198.43600000000001</v>
      </c>
    </row>
    <row r="2146" spans="1:2">
      <c r="A2146" s="14">
        <v>37833</v>
      </c>
      <c r="B2146">
        <v>199.05500000000001</v>
      </c>
    </row>
    <row r="2147" spans="1:2">
      <c r="A2147" s="14">
        <v>37834</v>
      </c>
      <c r="B2147">
        <v>202.42599999999999</v>
      </c>
    </row>
    <row r="2148" spans="1:2">
      <c r="A2148" s="14">
        <v>37837</v>
      </c>
      <c r="B2148">
        <v>200.53899999999999</v>
      </c>
    </row>
    <row r="2149" spans="1:2">
      <c r="A2149" s="14">
        <v>37838</v>
      </c>
      <c r="B2149">
        <v>200.88300000000001</v>
      </c>
    </row>
    <row r="2150" spans="1:2">
      <c r="A2150" s="14">
        <v>37839</v>
      </c>
      <c r="B2150">
        <v>201.30600000000001</v>
      </c>
    </row>
    <row r="2151" spans="1:2">
      <c r="A2151" s="14">
        <v>37840</v>
      </c>
      <c r="B2151">
        <v>203.79400000000001</v>
      </c>
    </row>
    <row r="2152" spans="1:2">
      <c r="A2152" s="14">
        <v>37841</v>
      </c>
      <c r="B2152">
        <v>202.892</v>
      </c>
    </row>
    <row r="2153" spans="1:2">
      <c r="A2153" s="14">
        <v>37844</v>
      </c>
      <c r="B2153">
        <v>203.006</v>
      </c>
    </row>
    <row r="2154" spans="1:2">
      <c r="A2154" s="14">
        <v>37845</v>
      </c>
      <c r="B2154">
        <v>203.572</v>
      </c>
    </row>
    <row r="2155" spans="1:2">
      <c r="A2155" s="14">
        <v>37846</v>
      </c>
      <c r="B2155">
        <v>202.779</v>
      </c>
    </row>
    <row r="2156" spans="1:2">
      <c r="A2156" s="14">
        <v>37847</v>
      </c>
      <c r="B2156">
        <v>202.374</v>
      </c>
    </row>
    <row r="2157" spans="1:2">
      <c r="A2157" s="14">
        <v>37848</v>
      </c>
      <c r="B2157">
        <v>201.81299999999999</v>
      </c>
    </row>
    <row r="2158" spans="1:2">
      <c r="A2158" s="14">
        <v>37851</v>
      </c>
      <c r="B2158">
        <v>203.49600000000001</v>
      </c>
    </row>
    <row r="2159" spans="1:2">
      <c r="A2159" s="14">
        <v>37852</v>
      </c>
      <c r="B2159">
        <v>203.39400000000001</v>
      </c>
    </row>
    <row r="2160" spans="1:2">
      <c r="A2160" s="14">
        <v>37853</v>
      </c>
      <c r="B2160">
        <v>205.495</v>
      </c>
    </row>
    <row r="2161" spans="1:2">
      <c r="A2161" s="14">
        <v>37854</v>
      </c>
      <c r="B2161">
        <v>206.77099999999999</v>
      </c>
    </row>
    <row r="2162" spans="1:2">
      <c r="A2162" s="14">
        <v>37855</v>
      </c>
      <c r="B2162">
        <v>207.6</v>
      </c>
    </row>
    <row r="2163" spans="1:2">
      <c r="A2163" s="14">
        <v>37858</v>
      </c>
      <c r="B2163">
        <v>206.315</v>
      </c>
    </row>
    <row r="2164" spans="1:2">
      <c r="A2164" s="14">
        <v>37859</v>
      </c>
      <c r="B2164">
        <v>206.29499999999999</v>
      </c>
    </row>
    <row r="2165" spans="1:2">
      <c r="A2165" s="14">
        <v>37860</v>
      </c>
      <c r="B2165">
        <v>205.34299999999999</v>
      </c>
    </row>
    <row r="2166" spans="1:2">
      <c r="A2166" s="14">
        <v>37861</v>
      </c>
      <c r="B2166">
        <v>206.048</v>
      </c>
    </row>
    <row r="2167" spans="1:2">
      <c r="A2167" s="14">
        <v>37862</v>
      </c>
      <c r="B2167">
        <v>206.916</v>
      </c>
    </row>
    <row r="2168" spans="1:2">
      <c r="A2168" s="14">
        <v>37866</v>
      </c>
      <c r="B2168">
        <v>203.31399999999999</v>
      </c>
    </row>
    <row r="2169" spans="1:2">
      <c r="A2169" s="14">
        <v>37867</v>
      </c>
      <c r="B2169">
        <v>204.63300000000001</v>
      </c>
    </row>
    <row r="2170" spans="1:2">
      <c r="A2170" s="14">
        <v>37868</v>
      </c>
      <c r="B2170">
        <v>204.226</v>
      </c>
    </row>
    <row r="2171" spans="1:2">
      <c r="A2171" s="14">
        <v>37869</v>
      </c>
      <c r="B2171">
        <v>204.791</v>
      </c>
    </row>
    <row r="2172" spans="1:2">
      <c r="A2172" s="14">
        <v>37872</v>
      </c>
      <c r="B2172">
        <v>204.74100000000001</v>
      </c>
    </row>
    <row r="2173" spans="1:2">
      <c r="A2173" s="14">
        <v>37873</v>
      </c>
      <c r="B2173">
        <v>205.40799999999999</v>
      </c>
    </row>
    <row r="2174" spans="1:2">
      <c r="A2174" s="14">
        <v>37874</v>
      </c>
      <c r="B2174">
        <v>206.55699999999999</v>
      </c>
    </row>
    <row r="2175" spans="1:2">
      <c r="A2175" s="14">
        <v>37875</v>
      </c>
      <c r="B2175">
        <v>206.46799999999999</v>
      </c>
    </row>
    <row r="2176" spans="1:2">
      <c r="A2176" s="14">
        <v>37876</v>
      </c>
      <c r="B2176">
        <v>204.90299999999999</v>
      </c>
    </row>
    <row r="2177" spans="1:2">
      <c r="A2177" s="14">
        <v>37879</v>
      </c>
      <c r="B2177">
        <v>204.11799999999999</v>
      </c>
    </row>
    <row r="2178" spans="1:2">
      <c r="A2178" s="14">
        <v>37880</v>
      </c>
      <c r="B2178">
        <v>201.721</v>
      </c>
    </row>
    <row r="2179" spans="1:2">
      <c r="A2179" s="14">
        <v>37881</v>
      </c>
      <c r="B2179">
        <v>201.52699999999999</v>
      </c>
    </row>
    <row r="2180" spans="1:2">
      <c r="A2180" s="14">
        <v>37882</v>
      </c>
      <c r="B2180">
        <v>201.114</v>
      </c>
    </row>
    <row r="2181" spans="1:2">
      <c r="A2181" s="14">
        <v>37883</v>
      </c>
      <c r="B2181">
        <v>201.893</v>
      </c>
    </row>
    <row r="2182" spans="1:2">
      <c r="A2182" s="14">
        <v>37886</v>
      </c>
      <c r="B2182">
        <v>203.143</v>
      </c>
    </row>
    <row r="2183" spans="1:2">
      <c r="A2183" s="14">
        <v>37887</v>
      </c>
      <c r="B2183">
        <v>202.95599999999999</v>
      </c>
    </row>
    <row r="2184" spans="1:2">
      <c r="A2184" s="14">
        <v>37888</v>
      </c>
      <c r="B2184">
        <v>205.64099999999999</v>
      </c>
    </row>
    <row r="2185" spans="1:2">
      <c r="A2185" s="14">
        <v>37889</v>
      </c>
      <c r="B2185">
        <v>205.589</v>
      </c>
    </row>
    <row r="2186" spans="1:2">
      <c r="A2186" s="14">
        <v>37890</v>
      </c>
      <c r="B2186">
        <v>203.834</v>
      </c>
    </row>
    <row r="2187" spans="1:2">
      <c r="A2187" s="14">
        <v>37893</v>
      </c>
      <c r="B2187">
        <v>206.27600000000001</v>
      </c>
    </row>
    <row r="2188" spans="1:2">
      <c r="A2188" s="14">
        <v>37894</v>
      </c>
      <c r="B2188">
        <v>207.089</v>
      </c>
    </row>
    <row r="2189" spans="1:2">
      <c r="A2189" s="14">
        <v>37895</v>
      </c>
      <c r="B2189">
        <v>207.50700000000001</v>
      </c>
    </row>
    <row r="2190" spans="1:2">
      <c r="A2190" s="14">
        <v>37896</v>
      </c>
      <c r="B2190">
        <v>208.875</v>
      </c>
    </row>
    <row r="2191" spans="1:2">
      <c r="A2191" s="14">
        <v>37897</v>
      </c>
      <c r="B2191">
        <v>208.89099999999999</v>
      </c>
    </row>
    <row r="2192" spans="1:2">
      <c r="A2192" s="14">
        <v>37900</v>
      </c>
      <c r="B2192">
        <v>209.45699999999999</v>
      </c>
    </row>
    <row r="2193" spans="1:2">
      <c r="A2193" s="14">
        <v>37901</v>
      </c>
      <c r="B2193">
        <v>211.40899999999999</v>
      </c>
    </row>
    <row r="2194" spans="1:2">
      <c r="A2194" s="14">
        <v>37902</v>
      </c>
      <c r="B2194">
        <v>210.86</v>
      </c>
    </row>
    <row r="2195" spans="1:2">
      <c r="A2195" s="14">
        <v>37903</v>
      </c>
      <c r="B2195">
        <v>214.55199999999999</v>
      </c>
    </row>
    <row r="2196" spans="1:2">
      <c r="A2196" s="14">
        <v>37904</v>
      </c>
      <c r="B2196">
        <v>217.90700000000001</v>
      </c>
    </row>
    <row r="2197" spans="1:2">
      <c r="A2197" s="14">
        <v>37907</v>
      </c>
      <c r="B2197">
        <v>220.042</v>
      </c>
    </row>
    <row r="2198" spans="1:2">
      <c r="A2198" s="14">
        <v>37908</v>
      </c>
      <c r="B2198">
        <v>218.29900000000001</v>
      </c>
    </row>
    <row r="2199" spans="1:2">
      <c r="A2199" s="14">
        <v>37909</v>
      </c>
      <c r="B2199">
        <v>218.64400000000001</v>
      </c>
    </row>
    <row r="2200" spans="1:2">
      <c r="A2200" s="14">
        <v>37910</v>
      </c>
      <c r="B2200">
        <v>217.57</v>
      </c>
    </row>
    <row r="2201" spans="1:2">
      <c r="A2201" s="14">
        <v>37911</v>
      </c>
      <c r="B2201">
        <v>215.09299999999999</v>
      </c>
    </row>
    <row r="2202" spans="1:2">
      <c r="A2202" s="14">
        <v>37914</v>
      </c>
      <c r="B2202">
        <v>214.02799999999999</v>
      </c>
    </row>
    <row r="2203" spans="1:2">
      <c r="A2203" s="14">
        <v>37915</v>
      </c>
      <c r="B2203">
        <v>214.345</v>
      </c>
    </row>
    <row r="2204" spans="1:2">
      <c r="A2204" s="14">
        <v>37916</v>
      </c>
      <c r="B2204">
        <v>215.303</v>
      </c>
    </row>
    <row r="2205" spans="1:2">
      <c r="A2205" s="14">
        <v>37917</v>
      </c>
      <c r="B2205">
        <v>217.36</v>
      </c>
    </row>
    <row r="2206" spans="1:2">
      <c r="A2206" s="14">
        <v>37918</v>
      </c>
      <c r="B2206">
        <v>217.04400000000001</v>
      </c>
    </row>
    <row r="2207" spans="1:2">
      <c r="A2207" s="14">
        <v>37921</v>
      </c>
      <c r="B2207">
        <v>216.55199999999999</v>
      </c>
    </row>
    <row r="2208" spans="1:2">
      <c r="A2208" s="14">
        <v>37922</v>
      </c>
      <c r="B2208">
        <v>216.60300000000001</v>
      </c>
    </row>
    <row r="2209" spans="1:2">
      <c r="A2209" s="14">
        <v>37923</v>
      </c>
      <c r="B2209">
        <v>217.77600000000001</v>
      </c>
    </row>
    <row r="2210" spans="1:2">
      <c r="A2210" s="14">
        <v>37924</v>
      </c>
      <c r="B2210">
        <v>215.69399999999999</v>
      </c>
    </row>
    <row r="2211" spans="1:2">
      <c r="A2211" s="14">
        <v>37925</v>
      </c>
      <c r="B2211">
        <v>216.97900000000001</v>
      </c>
    </row>
    <row r="2212" spans="1:2">
      <c r="A2212" s="14">
        <v>37928</v>
      </c>
      <c r="B2212">
        <v>214.578</v>
      </c>
    </row>
    <row r="2213" spans="1:2">
      <c r="A2213" s="14">
        <v>37929</v>
      </c>
      <c r="B2213">
        <v>214.58799999999999</v>
      </c>
    </row>
    <row r="2214" spans="1:2">
      <c r="A2214" s="14">
        <v>37930</v>
      </c>
      <c r="B2214">
        <v>218.262</v>
      </c>
    </row>
    <row r="2215" spans="1:2">
      <c r="A2215" s="14">
        <v>37931</v>
      </c>
      <c r="B2215">
        <v>216.286</v>
      </c>
    </row>
    <row r="2216" spans="1:2">
      <c r="A2216" s="14">
        <v>37932</v>
      </c>
      <c r="B2216">
        <v>217.917</v>
      </c>
    </row>
    <row r="2217" spans="1:2">
      <c r="A2217" s="14">
        <v>37935</v>
      </c>
      <c r="B2217">
        <v>217.898</v>
      </c>
    </row>
    <row r="2218" spans="1:2">
      <c r="A2218" s="14">
        <v>37936</v>
      </c>
      <c r="B2218">
        <v>219.679</v>
      </c>
    </row>
    <row r="2219" spans="1:2">
      <c r="A2219" s="14">
        <v>37937</v>
      </c>
      <c r="B2219">
        <v>220.31200000000001</v>
      </c>
    </row>
    <row r="2220" spans="1:2">
      <c r="A2220" s="14">
        <v>37938</v>
      </c>
      <c r="B2220">
        <v>221.61799999999999</v>
      </c>
    </row>
    <row r="2221" spans="1:2">
      <c r="A2221" s="14">
        <v>37939</v>
      </c>
      <c r="B2221">
        <v>224.40199999999999</v>
      </c>
    </row>
    <row r="2222" spans="1:2">
      <c r="A2222" s="14">
        <v>37942</v>
      </c>
      <c r="B2222">
        <v>220.381</v>
      </c>
    </row>
    <row r="2223" spans="1:2">
      <c r="A2223" s="14">
        <v>37943</v>
      </c>
      <c r="B2223">
        <v>222.93799999999999</v>
      </c>
    </row>
    <row r="2224" spans="1:2">
      <c r="A2224" s="14">
        <v>37944</v>
      </c>
      <c r="B2224">
        <v>219.124</v>
      </c>
    </row>
    <row r="2225" spans="1:2">
      <c r="A2225" s="14">
        <v>37945</v>
      </c>
      <c r="B2225">
        <v>217.83799999999999</v>
      </c>
    </row>
    <row r="2226" spans="1:2">
      <c r="A2226" s="14">
        <v>37946</v>
      </c>
      <c r="B2226">
        <v>217.66</v>
      </c>
    </row>
    <row r="2227" spans="1:2">
      <c r="A2227" s="14">
        <v>37949</v>
      </c>
      <c r="B2227">
        <v>214.10599999999999</v>
      </c>
    </row>
    <row r="2228" spans="1:2">
      <c r="A2228" s="14">
        <v>37950</v>
      </c>
      <c r="B2228">
        <v>214.51400000000001</v>
      </c>
    </row>
    <row r="2229" spans="1:2">
      <c r="A2229" s="14">
        <v>37951</v>
      </c>
      <c r="B2229">
        <v>216.29599999999999</v>
      </c>
    </row>
    <row r="2230" spans="1:2">
      <c r="A2230" s="14">
        <v>37956</v>
      </c>
      <c r="B2230">
        <v>221.38800000000001</v>
      </c>
    </row>
    <row r="2231" spans="1:2">
      <c r="A2231" s="14">
        <v>37957</v>
      </c>
      <c r="B2231">
        <v>225.005</v>
      </c>
    </row>
    <row r="2232" spans="1:2">
      <c r="A2232" s="14">
        <v>37958</v>
      </c>
      <c r="B2232">
        <v>226.655</v>
      </c>
    </row>
    <row r="2233" spans="1:2">
      <c r="A2233" s="14">
        <v>37959</v>
      </c>
      <c r="B2233">
        <v>227.81899999999999</v>
      </c>
    </row>
    <row r="2234" spans="1:2">
      <c r="A2234" s="14">
        <v>37960</v>
      </c>
      <c r="B2234">
        <v>226.148</v>
      </c>
    </row>
    <row r="2235" spans="1:2">
      <c r="A2235" s="14">
        <v>37963</v>
      </c>
      <c r="B2235">
        <v>231.666</v>
      </c>
    </row>
    <row r="2236" spans="1:2">
      <c r="A2236" s="14">
        <v>37964</v>
      </c>
      <c r="B2236">
        <v>231.31399999999999</v>
      </c>
    </row>
    <row r="2237" spans="1:2">
      <c r="A2237" s="14">
        <v>37965</v>
      </c>
      <c r="B2237">
        <v>231.233</v>
      </c>
    </row>
    <row r="2238" spans="1:2">
      <c r="A2238" s="14">
        <v>37966</v>
      </c>
      <c r="B2238">
        <v>229.82300000000001</v>
      </c>
    </row>
    <row r="2239" spans="1:2">
      <c r="A2239" s="14">
        <v>37967</v>
      </c>
      <c r="B2239">
        <v>234.47</v>
      </c>
    </row>
    <row r="2240" spans="1:2">
      <c r="A2240" s="14">
        <v>37970</v>
      </c>
      <c r="B2240">
        <v>233.977</v>
      </c>
    </row>
    <row r="2241" spans="1:2">
      <c r="A2241" s="14">
        <v>37971</v>
      </c>
      <c r="B2241">
        <v>233.01900000000001</v>
      </c>
    </row>
    <row r="2242" spans="1:2">
      <c r="A2242" s="14">
        <v>37972</v>
      </c>
      <c r="B2242">
        <v>234.78200000000001</v>
      </c>
    </row>
    <row r="2243" spans="1:2">
      <c r="A2243" s="14">
        <v>37973</v>
      </c>
      <c r="B2243">
        <v>235.697</v>
      </c>
    </row>
    <row r="2244" spans="1:2">
      <c r="A2244" s="14">
        <v>37974</v>
      </c>
      <c r="B2244">
        <v>234.75</v>
      </c>
    </row>
    <row r="2245" spans="1:2">
      <c r="A2245" s="14">
        <v>37977</v>
      </c>
      <c r="B2245">
        <v>229.83</v>
      </c>
    </row>
    <row r="2246" spans="1:2">
      <c r="A2246" s="14">
        <v>37978</v>
      </c>
      <c r="B2246">
        <v>229.477</v>
      </c>
    </row>
    <row r="2247" spans="1:2">
      <c r="A2247" s="14">
        <v>37979</v>
      </c>
      <c r="B2247">
        <v>231.185</v>
      </c>
    </row>
    <row r="2248" spans="1:2">
      <c r="A2248" s="14">
        <v>37984</v>
      </c>
      <c r="B2248">
        <v>231.946</v>
      </c>
    </row>
    <row r="2249" spans="1:2">
      <c r="A2249" s="14">
        <v>37985</v>
      </c>
      <c r="B2249">
        <v>233.31299999999999</v>
      </c>
    </row>
    <row r="2250" spans="1:2">
      <c r="A2250" s="14">
        <v>37986</v>
      </c>
      <c r="B2250">
        <v>232.249</v>
      </c>
    </row>
    <row r="2251" spans="1:2">
      <c r="A2251" s="14">
        <v>37991</v>
      </c>
      <c r="B2251">
        <v>241.12200000000001</v>
      </c>
    </row>
    <row r="2252" spans="1:2">
      <c r="A2252" s="14">
        <v>37992</v>
      </c>
      <c r="B2252">
        <v>240.542</v>
      </c>
    </row>
    <row r="2253" spans="1:2">
      <c r="A2253" s="14">
        <v>37993</v>
      </c>
      <c r="B2253">
        <v>239.072</v>
      </c>
    </row>
    <row r="2254" spans="1:2">
      <c r="A2254" s="14">
        <v>37994</v>
      </c>
      <c r="B2254">
        <v>242.46799999999999</v>
      </c>
    </row>
    <row r="2255" spans="1:2">
      <c r="A2255" s="14">
        <v>37995</v>
      </c>
      <c r="B2255">
        <v>244.23500000000001</v>
      </c>
    </row>
    <row r="2256" spans="1:2">
      <c r="A2256" s="14">
        <v>37998</v>
      </c>
      <c r="B2256">
        <v>244.411</v>
      </c>
    </row>
    <row r="2257" spans="1:2">
      <c r="A2257" s="14">
        <v>37999</v>
      </c>
      <c r="B2257">
        <v>241.584</v>
      </c>
    </row>
    <row r="2258" spans="1:2">
      <c r="A2258" s="14">
        <v>38000</v>
      </c>
      <c r="B2258">
        <v>241.49600000000001</v>
      </c>
    </row>
    <row r="2259" spans="1:2">
      <c r="A2259" s="14">
        <v>38001</v>
      </c>
      <c r="B2259">
        <v>236.02099999999999</v>
      </c>
    </row>
    <row r="2260" spans="1:2">
      <c r="A2260" s="14">
        <v>38002</v>
      </c>
      <c r="B2260">
        <v>240.38</v>
      </c>
    </row>
    <row r="2261" spans="1:2">
      <c r="A2261" s="14">
        <v>38006</v>
      </c>
      <c r="B2261">
        <v>244.215</v>
      </c>
    </row>
    <row r="2262" spans="1:2">
      <c r="A2262" s="14">
        <v>38007</v>
      </c>
      <c r="B2262">
        <v>243.768</v>
      </c>
    </row>
    <row r="2263" spans="1:2">
      <c r="A2263" s="14">
        <v>38008</v>
      </c>
      <c r="B2263">
        <v>242.74</v>
      </c>
    </row>
    <row r="2264" spans="1:2">
      <c r="A2264" s="14">
        <v>38009</v>
      </c>
      <c r="B2264">
        <v>242.58199999999999</v>
      </c>
    </row>
    <row r="2265" spans="1:2">
      <c r="A2265" s="14">
        <v>38012</v>
      </c>
      <c r="B2265">
        <v>240.29900000000001</v>
      </c>
    </row>
    <row r="2266" spans="1:2">
      <c r="A2266" s="14">
        <v>38013</v>
      </c>
      <c r="B2266">
        <v>239.24299999999999</v>
      </c>
    </row>
    <row r="2267" spans="1:2">
      <c r="A2267" s="14">
        <v>38014</v>
      </c>
      <c r="B2267">
        <v>238.07</v>
      </c>
    </row>
    <row r="2268" spans="1:2">
      <c r="A2268" s="14">
        <v>38015</v>
      </c>
      <c r="B2268">
        <v>235.07599999999999</v>
      </c>
    </row>
    <row r="2269" spans="1:2">
      <c r="A2269" s="14">
        <v>38016</v>
      </c>
      <c r="B2269">
        <v>236.46</v>
      </c>
    </row>
    <row r="2270" spans="1:2">
      <c r="A2270" s="14">
        <v>38019</v>
      </c>
      <c r="B2270">
        <v>237.93</v>
      </c>
    </row>
    <row r="2271" spans="1:2">
      <c r="A2271" s="14">
        <v>38020</v>
      </c>
      <c r="B2271">
        <v>238.03100000000001</v>
      </c>
    </row>
    <row r="2272" spans="1:2">
      <c r="A2272" s="14">
        <v>38021</v>
      </c>
      <c r="B2272">
        <v>236.02500000000001</v>
      </c>
    </row>
    <row r="2273" spans="1:2">
      <c r="A2273" s="14">
        <v>38022</v>
      </c>
      <c r="B2273">
        <v>236.65899999999999</v>
      </c>
    </row>
    <row r="2274" spans="1:2">
      <c r="A2274" s="14">
        <v>38023</v>
      </c>
      <c r="B2274">
        <v>235.947</v>
      </c>
    </row>
    <row r="2275" spans="1:2">
      <c r="A2275" s="14">
        <v>38026</v>
      </c>
      <c r="B2275">
        <v>237.251</v>
      </c>
    </row>
    <row r="2276" spans="1:2">
      <c r="A2276" s="14">
        <v>38027</v>
      </c>
      <c r="B2276">
        <v>237.876</v>
      </c>
    </row>
    <row r="2277" spans="1:2">
      <c r="A2277" s="14">
        <v>38028</v>
      </c>
      <c r="B2277">
        <v>239.542</v>
      </c>
    </row>
    <row r="2278" spans="1:2">
      <c r="A2278" s="14">
        <v>38029</v>
      </c>
      <c r="B2278">
        <v>240.65600000000001</v>
      </c>
    </row>
    <row r="2279" spans="1:2">
      <c r="A2279" s="14">
        <v>38030</v>
      </c>
      <c r="B2279">
        <v>241.501</v>
      </c>
    </row>
    <row r="2280" spans="1:2">
      <c r="A2280" s="14">
        <v>38034</v>
      </c>
      <c r="B2280">
        <v>244.14699999999999</v>
      </c>
    </row>
    <row r="2281" spans="1:2">
      <c r="A2281" s="14">
        <v>38035</v>
      </c>
      <c r="B2281">
        <v>242.35499999999999</v>
      </c>
    </row>
    <row r="2282" spans="1:2">
      <c r="A2282" s="14">
        <v>38036</v>
      </c>
      <c r="B2282">
        <v>243.89699999999999</v>
      </c>
    </row>
    <row r="2283" spans="1:2">
      <c r="A2283" s="14">
        <v>38037</v>
      </c>
      <c r="B2283">
        <v>242.30799999999999</v>
      </c>
    </row>
    <row r="2284" spans="1:2">
      <c r="A2284" s="14">
        <v>38040</v>
      </c>
      <c r="B2284">
        <v>243.40899999999999</v>
      </c>
    </row>
    <row r="2285" spans="1:2">
      <c r="A2285" s="14">
        <v>38041</v>
      </c>
      <c r="B2285">
        <v>246.1</v>
      </c>
    </row>
    <row r="2286" spans="1:2">
      <c r="A2286" s="14">
        <v>38042</v>
      </c>
      <c r="B2286">
        <v>247.304</v>
      </c>
    </row>
    <row r="2287" spans="1:2">
      <c r="A2287" s="14">
        <v>38043</v>
      </c>
      <c r="B2287">
        <v>250.37200000000001</v>
      </c>
    </row>
    <row r="2288" spans="1:2">
      <c r="A2288" s="14">
        <v>38044</v>
      </c>
      <c r="B2288">
        <v>251.80199999999999</v>
      </c>
    </row>
    <row r="2289" spans="1:2">
      <c r="A2289" s="14">
        <v>38047</v>
      </c>
      <c r="B2289">
        <v>255.696</v>
      </c>
    </row>
    <row r="2290" spans="1:2">
      <c r="A2290" s="14">
        <v>38048</v>
      </c>
      <c r="B2290">
        <v>252.40100000000001</v>
      </c>
    </row>
    <row r="2291" spans="1:2">
      <c r="A2291" s="14">
        <v>38049</v>
      </c>
      <c r="B2291">
        <v>247.77500000000001</v>
      </c>
    </row>
    <row r="2292" spans="1:2">
      <c r="A2292" s="14">
        <v>38050</v>
      </c>
      <c r="B2292">
        <v>249.05500000000001</v>
      </c>
    </row>
    <row r="2293" spans="1:2">
      <c r="A2293" s="14">
        <v>38051</v>
      </c>
      <c r="B2293">
        <v>251.18799999999999</v>
      </c>
    </row>
    <row r="2294" spans="1:2">
      <c r="A2294" s="14">
        <v>38054</v>
      </c>
      <c r="B2294">
        <v>247.6</v>
      </c>
    </row>
    <row r="2295" spans="1:2">
      <c r="A2295" s="14">
        <v>38055</v>
      </c>
      <c r="B2295">
        <v>248.18299999999999</v>
      </c>
    </row>
    <row r="2296" spans="1:2">
      <c r="A2296" s="14">
        <v>38056</v>
      </c>
      <c r="B2296">
        <v>247.48</v>
      </c>
    </row>
    <row r="2297" spans="1:2">
      <c r="A2297" s="14">
        <v>38057</v>
      </c>
      <c r="B2297">
        <v>252.374</v>
      </c>
    </row>
    <row r="2298" spans="1:2">
      <c r="A2298" s="14">
        <v>38058</v>
      </c>
      <c r="B2298">
        <v>250.52799999999999</v>
      </c>
    </row>
    <row r="2299" spans="1:2">
      <c r="A2299" s="14">
        <v>38061</v>
      </c>
      <c r="B2299">
        <v>255.09</v>
      </c>
    </row>
    <row r="2300" spans="1:2">
      <c r="A2300" s="14">
        <v>38062</v>
      </c>
      <c r="B2300">
        <v>256.78100000000001</v>
      </c>
    </row>
    <row r="2301" spans="1:2">
      <c r="A2301" s="14">
        <v>38063</v>
      </c>
      <c r="B2301">
        <v>258.42500000000001</v>
      </c>
    </row>
    <row r="2302" spans="1:2">
      <c r="A2302" s="14">
        <v>38064</v>
      </c>
      <c r="B2302">
        <v>260.05099999999999</v>
      </c>
    </row>
    <row r="2303" spans="1:2">
      <c r="A2303" s="14">
        <v>38065</v>
      </c>
      <c r="B2303">
        <v>260.22899999999998</v>
      </c>
    </row>
    <row r="2304" spans="1:2">
      <c r="A2304" s="14">
        <v>38068</v>
      </c>
      <c r="B2304">
        <v>260.98399999999998</v>
      </c>
    </row>
    <row r="2305" spans="1:2">
      <c r="A2305" s="14">
        <v>38069</v>
      </c>
      <c r="B2305">
        <v>260.56400000000002</v>
      </c>
    </row>
    <row r="2306" spans="1:2">
      <c r="A2306" s="14">
        <v>38070</v>
      </c>
      <c r="B2306">
        <v>258.20600000000002</v>
      </c>
    </row>
    <row r="2307" spans="1:2">
      <c r="A2307" s="14">
        <v>38071</v>
      </c>
      <c r="B2307">
        <v>254.08</v>
      </c>
    </row>
    <row r="2308" spans="1:2">
      <c r="A2308" s="14">
        <v>38072</v>
      </c>
      <c r="B2308">
        <v>254.779</v>
      </c>
    </row>
    <row r="2309" spans="1:2">
      <c r="A2309" s="14">
        <v>38075</v>
      </c>
      <c r="B2309">
        <v>254.684</v>
      </c>
    </row>
    <row r="2310" spans="1:2">
      <c r="A2310" s="14">
        <v>38076</v>
      </c>
      <c r="B2310">
        <v>258.84300000000002</v>
      </c>
    </row>
    <row r="2311" spans="1:2">
      <c r="A2311" s="14">
        <v>38077</v>
      </c>
      <c r="B2311">
        <v>259.577</v>
      </c>
    </row>
    <row r="2312" spans="1:2">
      <c r="A2312" s="14">
        <v>38078</v>
      </c>
      <c r="B2312">
        <v>258.08499999999998</v>
      </c>
    </row>
    <row r="2313" spans="1:2">
      <c r="A2313" s="14">
        <v>38079</v>
      </c>
      <c r="B2313">
        <v>258.28800000000001</v>
      </c>
    </row>
    <row r="2314" spans="1:2">
      <c r="A2314" s="14">
        <v>38082</v>
      </c>
      <c r="B2314">
        <v>255.87799999999999</v>
      </c>
    </row>
    <row r="2315" spans="1:2">
      <c r="A2315" s="14">
        <v>38083</v>
      </c>
      <c r="B2315">
        <v>257.68299999999999</v>
      </c>
    </row>
    <row r="2316" spans="1:2">
      <c r="A2316" s="14">
        <v>38084</v>
      </c>
      <c r="B2316">
        <v>259.68299999999999</v>
      </c>
    </row>
    <row r="2317" spans="1:2">
      <c r="A2317" s="14">
        <v>38085</v>
      </c>
      <c r="B2317">
        <v>260.88799999999998</v>
      </c>
    </row>
    <row r="2318" spans="1:2">
      <c r="A2318" s="14">
        <v>38089</v>
      </c>
      <c r="B2318">
        <v>260.75700000000001</v>
      </c>
    </row>
    <row r="2319" spans="1:2">
      <c r="A2319" s="14">
        <v>38090</v>
      </c>
      <c r="B2319">
        <v>255.82839999999999</v>
      </c>
    </row>
    <row r="2320" spans="1:2">
      <c r="A2320" s="14">
        <v>38091</v>
      </c>
      <c r="B2320">
        <v>257.94099999999997</v>
      </c>
    </row>
    <row r="2321" spans="1:2">
      <c r="A2321" s="14">
        <v>38092</v>
      </c>
      <c r="B2321">
        <v>255.63399999999999</v>
      </c>
    </row>
    <row r="2322" spans="1:2">
      <c r="A2322" s="14">
        <v>38093</v>
      </c>
      <c r="B2322">
        <v>256.255</v>
      </c>
    </row>
    <row r="2323" spans="1:2">
      <c r="A2323" s="14">
        <v>38096</v>
      </c>
      <c r="B2323">
        <v>255.636</v>
      </c>
    </row>
    <row r="2324" spans="1:2">
      <c r="A2324" s="14">
        <v>38097</v>
      </c>
      <c r="B2324">
        <v>254.179</v>
      </c>
    </row>
    <row r="2325" spans="1:2">
      <c r="A2325" s="14">
        <v>38098</v>
      </c>
      <c r="B2325">
        <v>248.279</v>
      </c>
    </row>
    <row r="2326" spans="1:2">
      <c r="A2326" s="14">
        <v>38099</v>
      </c>
      <c r="B2326">
        <v>249.93700000000001</v>
      </c>
    </row>
    <row r="2327" spans="1:2">
      <c r="A2327" s="14">
        <v>38100</v>
      </c>
      <c r="B2327">
        <v>250.51599999999999</v>
      </c>
    </row>
    <row r="2328" spans="1:2">
      <c r="A2328" s="14">
        <v>38103</v>
      </c>
      <c r="B2328">
        <v>252.51499999999999</v>
      </c>
    </row>
    <row r="2329" spans="1:2">
      <c r="A2329" s="14">
        <v>38104</v>
      </c>
      <c r="B2329">
        <v>255.90899999999999</v>
      </c>
    </row>
    <row r="2330" spans="1:2">
      <c r="A2330" s="14">
        <v>38105</v>
      </c>
      <c r="B2330">
        <v>252.595</v>
      </c>
    </row>
    <row r="2331" spans="1:2">
      <c r="A2331" s="14">
        <v>38106</v>
      </c>
      <c r="B2331">
        <v>254.404</v>
      </c>
    </row>
    <row r="2332" spans="1:2">
      <c r="A2332" s="14">
        <v>38107</v>
      </c>
      <c r="B2332">
        <v>254.97300000000001</v>
      </c>
    </row>
    <row r="2333" spans="1:2">
      <c r="A2333" s="14">
        <v>38110</v>
      </c>
      <c r="B2333">
        <v>259.08499999999998</v>
      </c>
    </row>
    <row r="2334" spans="1:2">
      <c r="A2334" s="14">
        <v>38111</v>
      </c>
      <c r="B2334">
        <v>261.69200000000001</v>
      </c>
    </row>
    <row r="2335" spans="1:2">
      <c r="A2335" s="14">
        <v>38112</v>
      </c>
      <c r="B2335">
        <v>262.452</v>
      </c>
    </row>
    <row r="2336" spans="1:2">
      <c r="A2336" s="14">
        <v>38113</v>
      </c>
      <c r="B2336">
        <v>260.077</v>
      </c>
    </row>
    <row r="2337" spans="1:2">
      <c r="A2337" s="14">
        <v>38114</v>
      </c>
      <c r="B2337">
        <v>260.47500000000002</v>
      </c>
    </row>
    <row r="2338" spans="1:2">
      <c r="A2338" s="14">
        <v>38117</v>
      </c>
      <c r="B2338">
        <v>255.392</v>
      </c>
    </row>
    <row r="2339" spans="1:2">
      <c r="A2339" s="14">
        <v>38118</v>
      </c>
      <c r="B2339">
        <v>258.58</v>
      </c>
    </row>
    <row r="2340" spans="1:2">
      <c r="A2340" s="14">
        <v>38119</v>
      </c>
      <c r="B2340">
        <v>258.09699999999998</v>
      </c>
    </row>
    <row r="2341" spans="1:2">
      <c r="A2341" s="14">
        <v>38120</v>
      </c>
      <c r="B2341">
        <v>258.51100000000002</v>
      </c>
    </row>
    <row r="2342" spans="1:2">
      <c r="A2342" s="14">
        <v>38121</v>
      </c>
      <c r="B2342">
        <v>256.851</v>
      </c>
    </row>
    <row r="2343" spans="1:2">
      <c r="A2343" s="14">
        <v>38124</v>
      </c>
      <c r="B2343">
        <v>255.40600000000001</v>
      </c>
    </row>
    <row r="2344" spans="1:2">
      <c r="A2344" s="14">
        <v>38125</v>
      </c>
      <c r="B2344">
        <v>253.13</v>
      </c>
    </row>
    <row r="2345" spans="1:2">
      <c r="A2345" s="14">
        <v>38126</v>
      </c>
      <c r="B2345">
        <v>259.53199999999998</v>
      </c>
    </row>
    <row r="2346" spans="1:2">
      <c r="A2346" s="14">
        <v>38127</v>
      </c>
      <c r="B2346">
        <v>255.66900000000001</v>
      </c>
    </row>
    <row r="2347" spans="1:2">
      <c r="A2347" s="14">
        <v>38128</v>
      </c>
      <c r="B2347">
        <v>255.61199999999999</v>
      </c>
    </row>
    <row r="2348" spans="1:2">
      <c r="A2348" s="14">
        <v>38131</v>
      </c>
      <c r="B2348">
        <v>261.31299999999999</v>
      </c>
    </row>
    <row r="2349" spans="1:2">
      <c r="A2349" s="14">
        <v>38132</v>
      </c>
      <c r="B2349">
        <v>260.94799999999998</v>
      </c>
    </row>
    <row r="2350" spans="1:2">
      <c r="A2350" s="14">
        <v>38133</v>
      </c>
      <c r="B2350">
        <v>260.43700000000001</v>
      </c>
    </row>
    <row r="2351" spans="1:2">
      <c r="A2351" s="14">
        <v>38134</v>
      </c>
      <c r="B2351">
        <v>257.83600000000001</v>
      </c>
    </row>
    <row r="2352" spans="1:2">
      <c r="A2352" s="14">
        <v>38135</v>
      </c>
      <c r="B2352">
        <v>259.29599999999999</v>
      </c>
    </row>
    <row r="2353" spans="1:2">
      <c r="A2353" s="14">
        <v>38139</v>
      </c>
      <c r="B2353">
        <v>267.18200000000002</v>
      </c>
    </row>
    <row r="2354" spans="1:2">
      <c r="A2354" s="14">
        <v>38140</v>
      </c>
      <c r="B2354">
        <v>260.5</v>
      </c>
    </row>
    <row r="2355" spans="1:2">
      <c r="A2355" s="14">
        <v>38141</v>
      </c>
      <c r="B2355">
        <v>256.80099999999999</v>
      </c>
    </row>
    <row r="2356" spans="1:2">
      <c r="A2356" s="14">
        <v>38142</v>
      </c>
      <c r="B2356">
        <v>255.435</v>
      </c>
    </row>
    <row r="2357" spans="1:2">
      <c r="A2357" s="14">
        <v>38145</v>
      </c>
      <c r="B2357">
        <v>256.14999999999998</v>
      </c>
    </row>
    <row r="2358" spans="1:2">
      <c r="A2358" s="14">
        <v>38146</v>
      </c>
      <c r="B2358">
        <v>252.119</v>
      </c>
    </row>
    <row r="2359" spans="1:2">
      <c r="A2359" s="14">
        <v>38147</v>
      </c>
      <c r="B2359">
        <v>250.971</v>
      </c>
    </row>
    <row r="2360" spans="1:2">
      <c r="A2360" s="14">
        <v>38148</v>
      </c>
      <c r="B2360">
        <v>251.364</v>
      </c>
    </row>
    <row r="2361" spans="1:2">
      <c r="A2361" s="14">
        <v>38152</v>
      </c>
      <c r="B2361">
        <v>249.84700000000001</v>
      </c>
    </row>
    <row r="2362" spans="1:2">
      <c r="A2362" s="14">
        <v>38153</v>
      </c>
      <c r="B2362">
        <v>248.59</v>
      </c>
    </row>
    <row r="2363" spans="1:2">
      <c r="A2363" s="14">
        <v>38154</v>
      </c>
      <c r="B2363">
        <v>250.38800000000001</v>
      </c>
    </row>
    <row r="2364" spans="1:2">
      <c r="A2364" s="14">
        <v>38155</v>
      </c>
      <c r="B2364">
        <v>253.91499999999999</v>
      </c>
    </row>
    <row r="2365" spans="1:2">
      <c r="A2365" s="14">
        <v>38156</v>
      </c>
      <c r="B2365">
        <v>253.922</v>
      </c>
    </row>
    <row r="2366" spans="1:2">
      <c r="A2366" s="14">
        <v>38159</v>
      </c>
      <c r="B2366">
        <v>251.90199999999999</v>
      </c>
    </row>
    <row r="2367" spans="1:2">
      <c r="A2367" s="14">
        <v>38160</v>
      </c>
      <c r="B2367">
        <v>250.96199999999999</v>
      </c>
    </row>
    <row r="2368" spans="1:2">
      <c r="A2368" s="14">
        <v>38161</v>
      </c>
      <c r="B2368">
        <v>252.53399999999999</v>
      </c>
    </row>
    <row r="2369" spans="1:2">
      <c r="A2369" s="14">
        <v>38162</v>
      </c>
      <c r="B2369">
        <v>254.78299999999999</v>
      </c>
    </row>
    <row r="2370" spans="1:2">
      <c r="A2370" s="14">
        <v>38163</v>
      </c>
      <c r="B2370">
        <v>253.67099999999999</v>
      </c>
    </row>
    <row r="2371" spans="1:2">
      <c r="A2371" s="14">
        <v>38166</v>
      </c>
      <c r="B2371">
        <v>248.90100000000001</v>
      </c>
    </row>
    <row r="2372" spans="1:2">
      <c r="A2372" s="14">
        <v>38167</v>
      </c>
      <c r="B2372">
        <v>247.25200000000001</v>
      </c>
    </row>
    <row r="2373" spans="1:2">
      <c r="A2373" s="14">
        <v>38168</v>
      </c>
      <c r="B2373">
        <v>248.54499999999999</v>
      </c>
    </row>
    <row r="2374" spans="1:2">
      <c r="A2374" s="14">
        <v>38169</v>
      </c>
      <c r="B2374">
        <v>251.50899999999999</v>
      </c>
    </row>
    <row r="2375" spans="1:2">
      <c r="A2375" s="14">
        <v>38170</v>
      </c>
      <c r="B2375">
        <v>250.53100000000001</v>
      </c>
    </row>
    <row r="2376" spans="1:2">
      <c r="A2376" s="14">
        <v>38174</v>
      </c>
      <c r="B2376">
        <v>253.643</v>
      </c>
    </row>
    <row r="2377" spans="1:2">
      <c r="A2377" s="14">
        <v>38175</v>
      </c>
      <c r="B2377">
        <v>254.27</v>
      </c>
    </row>
    <row r="2378" spans="1:2">
      <c r="A2378" s="14">
        <v>38176</v>
      </c>
      <c r="B2378">
        <v>254.571</v>
      </c>
    </row>
    <row r="2379" spans="1:2">
      <c r="A2379" s="14">
        <v>38177</v>
      </c>
      <c r="B2379">
        <v>253.91499999999999</v>
      </c>
    </row>
    <row r="2380" spans="1:2">
      <c r="A2380" s="14">
        <v>38180</v>
      </c>
      <c r="B2380">
        <v>251.92</v>
      </c>
    </row>
    <row r="2381" spans="1:2">
      <c r="A2381" s="14">
        <v>38181</v>
      </c>
      <c r="B2381">
        <v>250.56700000000001</v>
      </c>
    </row>
    <row r="2382" spans="1:2">
      <c r="A2382" s="14">
        <v>38182</v>
      </c>
      <c r="B2382">
        <v>255.178</v>
      </c>
    </row>
    <row r="2383" spans="1:2">
      <c r="A2383" s="14">
        <v>38183</v>
      </c>
      <c r="B2383">
        <v>252.88300000000001</v>
      </c>
    </row>
    <row r="2384" spans="1:2">
      <c r="A2384" s="14">
        <v>38184</v>
      </c>
      <c r="B2384">
        <v>253.21</v>
      </c>
    </row>
    <row r="2385" spans="1:2">
      <c r="A2385" s="14">
        <v>38187</v>
      </c>
      <c r="B2385">
        <v>253.37100000000001</v>
      </c>
    </row>
    <row r="2386" spans="1:2">
      <c r="A2386" s="14">
        <v>38188</v>
      </c>
      <c r="B2386">
        <v>251.11699999999999</v>
      </c>
    </row>
    <row r="2387" spans="1:2">
      <c r="A2387" s="14">
        <v>38189</v>
      </c>
      <c r="B2387">
        <v>249.07599999999999</v>
      </c>
    </row>
    <row r="2388" spans="1:2">
      <c r="A2388" s="14">
        <v>38190</v>
      </c>
      <c r="B2388">
        <v>251.005</v>
      </c>
    </row>
    <row r="2389" spans="1:2">
      <c r="A2389" s="14">
        <v>38191</v>
      </c>
      <c r="B2389">
        <v>250.828</v>
      </c>
    </row>
    <row r="2390" spans="1:2">
      <c r="A2390" s="14">
        <v>38194</v>
      </c>
      <c r="B2390">
        <v>249.34800000000001</v>
      </c>
    </row>
    <row r="2391" spans="1:2">
      <c r="A2391" s="14">
        <v>38195</v>
      </c>
      <c r="B2391">
        <v>249.32499999999999</v>
      </c>
    </row>
    <row r="2392" spans="1:2">
      <c r="A2392" s="14">
        <v>38196</v>
      </c>
      <c r="B2392">
        <v>251.762</v>
      </c>
    </row>
    <row r="2393" spans="1:2">
      <c r="A2393" s="14">
        <v>38197</v>
      </c>
      <c r="B2393">
        <v>252.167</v>
      </c>
    </row>
    <row r="2394" spans="1:2">
      <c r="A2394" s="14">
        <v>38198</v>
      </c>
      <c r="B2394">
        <v>252.93600000000001</v>
      </c>
    </row>
    <row r="2395" spans="1:2">
      <c r="A2395" s="14">
        <v>38201</v>
      </c>
      <c r="B2395">
        <v>252.256</v>
      </c>
    </row>
    <row r="2396" spans="1:2">
      <c r="A2396" s="14">
        <v>38202</v>
      </c>
      <c r="B2396">
        <v>252.56800000000001</v>
      </c>
    </row>
    <row r="2397" spans="1:2">
      <c r="A2397" s="14">
        <v>38203</v>
      </c>
      <c r="B2397">
        <v>249.03299999999999</v>
      </c>
    </row>
    <row r="2398" spans="1:2">
      <c r="A2398" s="14">
        <v>38204</v>
      </c>
      <c r="B2398">
        <v>251.86</v>
      </c>
    </row>
    <row r="2399" spans="1:2">
      <c r="A2399" s="14">
        <v>38205</v>
      </c>
      <c r="B2399">
        <v>250.227</v>
      </c>
    </row>
    <row r="2400" spans="1:2">
      <c r="A2400" s="14">
        <v>38208</v>
      </c>
      <c r="B2400">
        <v>251.34100000000001</v>
      </c>
    </row>
    <row r="2401" spans="1:2">
      <c r="A2401" s="14">
        <v>38209</v>
      </c>
      <c r="B2401">
        <v>250.85</v>
      </c>
    </row>
    <row r="2402" spans="1:2">
      <c r="A2402" s="14">
        <v>38210</v>
      </c>
      <c r="B2402">
        <v>249.10300000000001</v>
      </c>
    </row>
    <row r="2403" spans="1:2">
      <c r="A2403" s="14">
        <v>38211</v>
      </c>
      <c r="B2403">
        <v>250.54599999999999</v>
      </c>
    </row>
    <row r="2404" spans="1:2">
      <c r="A2404" s="14">
        <v>38212</v>
      </c>
      <c r="B2404">
        <v>253.87200000000001</v>
      </c>
    </row>
    <row r="2405" spans="1:2">
      <c r="A2405" s="14">
        <v>38215</v>
      </c>
      <c r="B2405">
        <v>252.65700000000001</v>
      </c>
    </row>
    <row r="2406" spans="1:2">
      <c r="A2406" s="14">
        <v>38216</v>
      </c>
      <c r="B2406">
        <v>254.173</v>
      </c>
    </row>
    <row r="2407" spans="1:2">
      <c r="A2407" s="14">
        <v>38217</v>
      </c>
      <c r="B2407">
        <v>253.893</v>
      </c>
    </row>
    <row r="2408" spans="1:2">
      <c r="A2408" s="14">
        <v>38218</v>
      </c>
      <c r="B2408">
        <v>257.79199999999997</v>
      </c>
    </row>
    <row r="2409" spans="1:2">
      <c r="A2409" s="14">
        <v>38219</v>
      </c>
      <c r="B2409">
        <v>256.72899999999998</v>
      </c>
    </row>
    <row r="2410" spans="1:2">
      <c r="A2410" s="14">
        <v>38222</v>
      </c>
      <c r="B2410">
        <v>255.59100000000001</v>
      </c>
    </row>
    <row r="2411" spans="1:2">
      <c r="A2411" s="14">
        <v>38223</v>
      </c>
      <c r="B2411">
        <v>252.62799999999999</v>
      </c>
    </row>
    <row r="2412" spans="1:2">
      <c r="A2412" s="14">
        <v>38224</v>
      </c>
      <c r="B2412">
        <v>248.905</v>
      </c>
    </row>
    <row r="2413" spans="1:2">
      <c r="A2413" s="14">
        <v>38225</v>
      </c>
      <c r="B2413">
        <v>247.42400000000001</v>
      </c>
    </row>
    <row r="2414" spans="1:2">
      <c r="A2414" s="14">
        <v>38226</v>
      </c>
      <c r="B2414">
        <v>246.68799999999999</v>
      </c>
    </row>
    <row r="2415" spans="1:2">
      <c r="A2415" s="14">
        <v>38229</v>
      </c>
      <c r="B2415">
        <v>247.42099999999999</v>
      </c>
    </row>
    <row r="2416" spans="1:2">
      <c r="A2416" s="14">
        <v>38230</v>
      </c>
      <c r="B2416">
        <v>248.32599999999999</v>
      </c>
    </row>
    <row r="2417" spans="1:2">
      <c r="A2417" s="14">
        <v>38231</v>
      </c>
      <c r="B2417">
        <v>251.48599999999999</v>
      </c>
    </row>
    <row r="2418" spans="1:2">
      <c r="A2418" s="14">
        <v>38232</v>
      </c>
      <c r="B2418">
        <v>249.40899999999999</v>
      </c>
    </row>
    <row r="2419" spans="1:2">
      <c r="A2419" s="14">
        <v>38233</v>
      </c>
      <c r="B2419">
        <v>247.05799999999999</v>
      </c>
    </row>
    <row r="2420" spans="1:2">
      <c r="A2420" s="14">
        <v>38237</v>
      </c>
      <c r="B2420">
        <v>245.03299999999999</v>
      </c>
    </row>
    <row r="2421" spans="1:2">
      <c r="A2421" s="14">
        <v>38238</v>
      </c>
      <c r="B2421">
        <v>243.976</v>
      </c>
    </row>
    <row r="2422" spans="1:2">
      <c r="A2422" s="14">
        <v>38239</v>
      </c>
      <c r="B2422">
        <v>247.36500000000001</v>
      </c>
    </row>
    <row r="2423" spans="1:2">
      <c r="A2423" s="14">
        <v>38240</v>
      </c>
      <c r="B2423">
        <v>245.14500000000001</v>
      </c>
    </row>
    <row r="2424" spans="1:2">
      <c r="A2424" s="14">
        <v>38243</v>
      </c>
      <c r="B2424">
        <v>248.27600000000001</v>
      </c>
    </row>
    <row r="2425" spans="1:2">
      <c r="A2425" s="14">
        <v>38244</v>
      </c>
      <c r="B2425">
        <v>249.10300000000001</v>
      </c>
    </row>
    <row r="2426" spans="1:2">
      <c r="A2426" s="14">
        <v>38245</v>
      </c>
      <c r="B2426">
        <v>247.548</v>
      </c>
    </row>
    <row r="2427" spans="1:2">
      <c r="A2427" s="14">
        <v>38246</v>
      </c>
      <c r="B2427">
        <v>247.73400000000001</v>
      </c>
    </row>
    <row r="2428" spans="1:2">
      <c r="A2428" s="14">
        <v>38247</v>
      </c>
      <c r="B2428">
        <v>250.87200000000001</v>
      </c>
    </row>
    <row r="2429" spans="1:2">
      <c r="A2429" s="14">
        <v>38250</v>
      </c>
      <c r="B2429">
        <v>252.102</v>
      </c>
    </row>
    <row r="2430" spans="1:2">
      <c r="A2430" s="14">
        <v>38251</v>
      </c>
      <c r="B2430">
        <v>256.59399999999999</v>
      </c>
    </row>
    <row r="2431" spans="1:2">
      <c r="A2431" s="14">
        <v>38252</v>
      </c>
      <c r="B2431">
        <v>259.90600000000001</v>
      </c>
    </row>
    <row r="2432" spans="1:2">
      <c r="A2432" s="14">
        <v>38253</v>
      </c>
      <c r="B2432">
        <v>260.34699999999998</v>
      </c>
    </row>
    <row r="2433" spans="1:2">
      <c r="A2433" s="14">
        <v>38254</v>
      </c>
      <c r="B2433">
        <v>258.60599999999999</v>
      </c>
    </row>
    <row r="2434" spans="1:2">
      <c r="A2434" s="14">
        <v>38257</v>
      </c>
      <c r="B2434">
        <v>260.38</v>
      </c>
    </row>
    <row r="2435" spans="1:2">
      <c r="A2435" s="14">
        <v>38258</v>
      </c>
      <c r="B2435">
        <v>261.36</v>
      </c>
    </row>
    <row r="2436" spans="1:2">
      <c r="A2436" s="14">
        <v>38259</v>
      </c>
      <c r="B2436">
        <v>264.58999999999997</v>
      </c>
    </row>
    <row r="2437" spans="1:2">
      <c r="A2437" s="14">
        <v>38260</v>
      </c>
      <c r="B2437">
        <v>265.32799999999997</v>
      </c>
    </row>
    <row r="2438" spans="1:2">
      <c r="A2438" s="14">
        <v>38261</v>
      </c>
      <c r="B2438">
        <v>265.58699999999999</v>
      </c>
    </row>
    <row r="2439" spans="1:2">
      <c r="A2439" s="14">
        <v>38264</v>
      </c>
      <c r="B2439">
        <v>263.351</v>
      </c>
    </row>
    <row r="2440" spans="1:2">
      <c r="A2440" s="14">
        <v>38265</v>
      </c>
      <c r="B2440">
        <v>267.81400000000002</v>
      </c>
    </row>
    <row r="2441" spans="1:2">
      <c r="A2441" s="14">
        <v>38266</v>
      </c>
      <c r="B2441">
        <v>269.79399999999998</v>
      </c>
    </row>
    <row r="2442" spans="1:2">
      <c r="A2442" s="14">
        <v>38267</v>
      </c>
      <c r="B2442">
        <v>270.99799999999999</v>
      </c>
    </row>
    <row r="2443" spans="1:2">
      <c r="A2443" s="14">
        <v>38268</v>
      </c>
      <c r="B2443">
        <v>273.33100000000002</v>
      </c>
    </row>
    <row r="2444" spans="1:2">
      <c r="A2444" s="14">
        <v>38271</v>
      </c>
      <c r="B2444">
        <v>273.25700000000001</v>
      </c>
    </row>
    <row r="2445" spans="1:2">
      <c r="A2445" s="14">
        <v>38272</v>
      </c>
      <c r="B2445">
        <v>268.18799999999999</v>
      </c>
    </row>
    <row r="2446" spans="1:2">
      <c r="A2446" s="14">
        <v>38273</v>
      </c>
      <c r="B2446">
        <v>265.351</v>
      </c>
    </row>
    <row r="2447" spans="1:2">
      <c r="A2447" s="14">
        <v>38274</v>
      </c>
      <c r="B2447">
        <v>267.12599999999998</v>
      </c>
    </row>
    <row r="2448" spans="1:2">
      <c r="A2448" s="14">
        <v>38275</v>
      </c>
      <c r="B2448">
        <v>268.637</v>
      </c>
    </row>
    <row r="2449" spans="1:2">
      <c r="A2449" s="14">
        <v>38278</v>
      </c>
      <c r="B2449">
        <v>265.45400000000001</v>
      </c>
    </row>
    <row r="2450" spans="1:2">
      <c r="A2450" s="14">
        <v>38279</v>
      </c>
      <c r="B2450">
        <v>267.84399999999999</v>
      </c>
    </row>
    <row r="2451" spans="1:2">
      <c r="A2451" s="14">
        <v>38280</v>
      </c>
      <c r="B2451">
        <v>271.08300000000003</v>
      </c>
    </row>
    <row r="2452" spans="1:2">
      <c r="A2452" s="14">
        <v>38281</v>
      </c>
      <c r="B2452">
        <v>272.47199999999998</v>
      </c>
    </row>
    <row r="2453" spans="1:2">
      <c r="A2453" s="14">
        <v>38282</v>
      </c>
      <c r="B2453">
        <v>274.197</v>
      </c>
    </row>
    <row r="2454" spans="1:2">
      <c r="A2454" s="14">
        <v>38285</v>
      </c>
      <c r="B2454">
        <v>272.72000000000003</v>
      </c>
    </row>
    <row r="2455" spans="1:2">
      <c r="A2455" s="14">
        <v>38286</v>
      </c>
      <c r="B2455">
        <v>276.27</v>
      </c>
    </row>
    <row r="2456" spans="1:2">
      <c r="A2456" s="14">
        <v>38287</v>
      </c>
      <c r="B2456">
        <v>270.55200000000002</v>
      </c>
    </row>
    <row r="2457" spans="1:2">
      <c r="A2457" s="14">
        <v>38288</v>
      </c>
      <c r="B2457">
        <v>267.16800000000001</v>
      </c>
    </row>
    <row r="2458" spans="1:2">
      <c r="A2458" s="14">
        <v>38289</v>
      </c>
      <c r="B2458">
        <v>269.81799999999998</v>
      </c>
    </row>
    <row r="2459" spans="1:2">
      <c r="A2459" s="14">
        <v>38292</v>
      </c>
      <c r="B2459">
        <v>265.87599999999998</v>
      </c>
    </row>
    <row r="2460" spans="1:2">
      <c r="A2460" s="14">
        <v>38293</v>
      </c>
      <c r="B2460">
        <v>264.50299999999999</v>
      </c>
    </row>
    <row r="2461" spans="1:2">
      <c r="A2461" s="14">
        <v>38294</v>
      </c>
      <c r="B2461">
        <v>267.58300000000003</v>
      </c>
    </row>
    <row r="2462" spans="1:2">
      <c r="A2462" s="14">
        <v>38295</v>
      </c>
      <c r="B2462">
        <v>264.048</v>
      </c>
    </row>
    <row r="2463" spans="1:2">
      <c r="A2463" s="14">
        <v>38296</v>
      </c>
      <c r="B2463">
        <v>264.22000000000003</v>
      </c>
    </row>
    <row r="2464" spans="1:2">
      <c r="A2464" s="14">
        <v>38299</v>
      </c>
      <c r="B2464">
        <v>262.29199999999997</v>
      </c>
    </row>
    <row r="2465" spans="1:2">
      <c r="A2465" s="14">
        <v>38300</v>
      </c>
      <c r="B2465">
        <v>259.63299999999998</v>
      </c>
    </row>
    <row r="2466" spans="1:2">
      <c r="A2466" s="14">
        <v>38301</v>
      </c>
      <c r="B2466">
        <v>263.78100000000001</v>
      </c>
    </row>
    <row r="2467" spans="1:2">
      <c r="A2467" s="14">
        <v>38302</v>
      </c>
      <c r="B2467">
        <v>261.02</v>
      </c>
    </row>
    <row r="2468" spans="1:2">
      <c r="A2468" s="14">
        <v>38303</v>
      </c>
      <c r="B2468">
        <v>261.447</v>
      </c>
    </row>
    <row r="2469" spans="1:2">
      <c r="A2469" s="14">
        <v>38306</v>
      </c>
      <c r="B2469">
        <v>263.185</v>
      </c>
    </row>
    <row r="2470" spans="1:2">
      <c r="A2470" s="14">
        <v>38307</v>
      </c>
      <c r="B2470">
        <v>260.31400000000002</v>
      </c>
    </row>
    <row r="2471" spans="1:2">
      <c r="A2471" s="14">
        <v>38308</v>
      </c>
      <c r="B2471">
        <v>264.8</v>
      </c>
    </row>
    <row r="2472" spans="1:2">
      <c r="A2472" s="14">
        <v>38309</v>
      </c>
      <c r="B2472">
        <v>262.62700000000001</v>
      </c>
    </row>
    <row r="2473" spans="1:2">
      <c r="A2473" s="14">
        <v>38310</v>
      </c>
      <c r="B2473">
        <v>265.78699999999998</v>
      </c>
    </row>
    <row r="2474" spans="1:2">
      <c r="A2474" s="14">
        <v>38313</v>
      </c>
      <c r="B2474">
        <v>264.02300000000002</v>
      </c>
    </row>
    <row r="2475" spans="1:2">
      <c r="A2475" s="14">
        <v>38314</v>
      </c>
      <c r="B2475">
        <v>265.66699999999997</v>
      </c>
    </row>
    <row r="2476" spans="1:2">
      <c r="A2476" s="14">
        <v>38315</v>
      </c>
      <c r="B2476">
        <v>271.38200000000001</v>
      </c>
    </row>
    <row r="2477" spans="1:2">
      <c r="A2477" s="14">
        <v>38320</v>
      </c>
      <c r="B2477">
        <v>268.887</v>
      </c>
    </row>
    <row r="2478" spans="1:2">
      <c r="A2478" s="14">
        <v>38321</v>
      </c>
      <c r="B2478">
        <v>266.58600000000001</v>
      </c>
    </row>
    <row r="2479" spans="1:2">
      <c r="A2479" s="14">
        <v>38322</v>
      </c>
      <c r="B2479">
        <v>260.47899999999998</v>
      </c>
    </row>
    <row r="2480" spans="1:2">
      <c r="A2480" s="14">
        <v>38323</v>
      </c>
      <c r="B2480">
        <v>252.494</v>
      </c>
    </row>
    <row r="2481" spans="1:2">
      <c r="A2481" s="14">
        <v>38324</v>
      </c>
      <c r="B2481">
        <v>252.40899999999999</v>
      </c>
    </row>
    <row r="2482" spans="1:2">
      <c r="A2482" s="14">
        <v>38327</v>
      </c>
      <c r="B2482">
        <v>253.24600000000001</v>
      </c>
    </row>
    <row r="2483" spans="1:2">
      <c r="A2483" s="14">
        <v>38328</v>
      </c>
      <c r="B2483">
        <v>248.316</v>
      </c>
    </row>
    <row r="2484" spans="1:2">
      <c r="A2484" s="14">
        <v>38329</v>
      </c>
      <c r="B2484">
        <v>247.56700000000001</v>
      </c>
    </row>
    <row r="2485" spans="1:2">
      <c r="A2485" s="14">
        <v>38330</v>
      </c>
      <c r="B2485">
        <v>248.518</v>
      </c>
    </row>
    <row r="2486" spans="1:2">
      <c r="A2486" s="14">
        <v>38331</v>
      </c>
      <c r="B2486">
        <v>245.649</v>
      </c>
    </row>
    <row r="2487" spans="1:2">
      <c r="A2487" s="14">
        <v>38334</v>
      </c>
      <c r="B2487">
        <v>249.56100000000001</v>
      </c>
    </row>
    <row r="2488" spans="1:2">
      <c r="A2488" s="14">
        <v>38335</v>
      </c>
      <c r="B2488">
        <v>250.34399999999999</v>
      </c>
    </row>
    <row r="2489" spans="1:2">
      <c r="A2489" s="14">
        <v>38336</v>
      </c>
      <c r="B2489">
        <v>255.5</v>
      </c>
    </row>
    <row r="2490" spans="1:2">
      <c r="A2490" s="14">
        <v>38337</v>
      </c>
      <c r="B2490">
        <v>253.881</v>
      </c>
    </row>
    <row r="2491" spans="1:2">
      <c r="A2491" s="14">
        <v>38338</v>
      </c>
      <c r="B2491">
        <v>260.07600000000002</v>
      </c>
    </row>
    <row r="2492" spans="1:2">
      <c r="A2492" s="14">
        <v>38341</v>
      </c>
      <c r="B2492">
        <v>258.63299999999998</v>
      </c>
    </row>
    <row r="2493" spans="1:2">
      <c r="A2493" s="14">
        <v>38342</v>
      </c>
      <c r="B2493">
        <v>258.60500000000002</v>
      </c>
    </row>
    <row r="2494" spans="1:2">
      <c r="A2494" s="14">
        <v>38343</v>
      </c>
      <c r="B2494">
        <v>255.642</v>
      </c>
    </row>
    <row r="2495" spans="1:2">
      <c r="A2495" s="14">
        <v>38344</v>
      </c>
      <c r="B2495">
        <v>256.06</v>
      </c>
    </row>
    <row r="2496" spans="1:2">
      <c r="A2496" s="14">
        <v>38348</v>
      </c>
      <c r="B2496">
        <v>250.822</v>
      </c>
    </row>
    <row r="2497" spans="1:2">
      <c r="A2497" s="14">
        <v>38349</v>
      </c>
      <c r="B2497">
        <v>251.66800000000001</v>
      </c>
    </row>
    <row r="2498" spans="1:2">
      <c r="A2498" s="14">
        <v>38350</v>
      </c>
      <c r="B2498">
        <v>254.50899999999999</v>
      </c>
    </row>
    <row r="2499" spans="1:2">
      <c r="A2499" s="14">
        <v>38351</v>
      </c>
      <c r="B2499">
        <v>253.495</v>
      </c>
    </row>
    <row r="2500" spans="1:2">
      <c r="A2500" s="14">
        <v>38355</v>
      </c>
      <c r="B2500">
        <v>249.53800000000001</v>
      </c>
    </row>
    <row r="2501" spans="1:2">
      <c r="A2501" s="14">
        <v>38356</v>
      </c>
      <c r="B2501">
        <v>247.982</v>
      </c>
    </row>
    <row r="2502" spans="1:2">
      <c r="A2502" s="14">
        <v>38357</v>
      </c>
      <c r="B2502">
        <v>247.62700000000001</v>
      </c>
    </row>
    <row r="2503" spans="1:2">
      <c r="A2503" s="14">
        <v>38358</v>
      </c>
      <c r="B2503">
        <v>251.66300000000001</v>
      </c>
    </row>
    <row r="2504" spans="1:2">
      <c r="A2504" s="14">
        <v>38359</v>
      </c>
      <c r="B2504">
        <v>251.19800000000001</v>
      </c>
    </row>
    <row r="2505" spans="1:2">
      <c r="A2505" s="14">
        <v>38362</v>
      </c>
      <c r="B2505">
        <v>251.87299999999999</v>
      </c>
    </row>
    <row r="2506" spans="1:2">
      <c r="A2506" s="14">
        <v>38363</v>
      </c>
      <c r="B2506">
        <v>253.126</v>
      </c>
    </row>
    <row r="2507" spans="1:2">
      <c r="A2507" s="14">
        <v>38364</v>
      </c>
      <c r="B2507">
        <v>252.92500000000001</v>
      </c>
    </row>
    <row r="2508" spans="1:2">
      <c r="A2508" s="14">
        <v>38365</v>
      </c>
      <c r="B2508">
        <v>257.14999999999998</v>
      </c>
    </row>
    <row r="2509" spans="1:2">
      <c r="A2509" s="14">
        <v>38366</v>
      </c>
      <c r="B2509">
        <v>255.81</v>
      </c>
    </row>
    <row r="2510" spans="1:2">
      <c r="A2510" s="14">
        <v>38370</v>
      </c>
      <c r="B2510">
        <v>254.625</v>
      </c>
    </row>
    <row r="2511" spans="1:2">
      <c r="A2511" s="14">
        <v>38371</v>
      </c>
      <c r="B2511">
        <v>255.483</v>
      </c>
    </row>
    <row r="2512" spans="1:2">
      <c r="A2512" s="14">
        <v>38372</v>
      </c>
      <c r="B2512">
        <v>254.649</v>
      </c>
    </row>
    <row r="2513" spans="1:2">
      <c r="A2513" s="14">
        <v>38373</v>
      </c>
      <c r="B2513">
        <v>256.28100000000001</v>
      </c>
    </row>
    <row r="2514" spans="1:2">
      <c r="A2514" s="14">
        <v>38376</v>
      </c>
      <c r="B2514">
        <v>257.851</v>
      </c>
    </row>
    <row r="2515" spans="1:2">
      <c r="A2515" s="14">
        <v>38377</v>
      </c>
      <c r="B2515">
        <v>258.63400000000001</v>
      </c>
    </row>
    <row r="2516" spans="1:2">
      <c r="A2516" s="14">
        <v>38378</v>
      </c>
      <c r="B2516">
        <v>258.41699999999997</v>
      </c>
    </row>
    <row r="2517" spans="1:2">
      <c r="A2517" s="14">
        <v>38379</v>
      </c>
      <c r="B2517">
        <v>256.41300000000001</v>
      </c>
    </row>
    <row r="2518" spans="1:2">
      <c r="A2518" s="14">
        <v>38380</v>
      </c>
      <c r="B2518">
        <v>254.25700000000001</v>
      </c>
    </row>
    <row r="2519" spans="1:2">
      <c r="A2519" s="14">
        <v>38383</v>
      </c>
      <c r="B2519">
        <v>256.14</v>
      </c>
    </row>
    <row r="2520" spans="1:2">
      <c r="A2520" s="14">
        <v>38384</v>
      </c>
      <c r="B2520">
        <v>253.917</v>
      </c>
    </row>
    <row r="2521" spans="1:2">
      <c r="A2521" s="14">
        <v>38385</v>
      </c>
      <c r="B2521">
        <v>252.31700000000001</v>
      </c>
    </row>
    <row r="2522" spans="1:2">
      <c r="A2522" s="14">
        <v>38386</v>
      </c>
      <c r="B2522">
        <v>250.47800000000001</v>
      </c>
    </row>
    <row r="2523" spans="1:2">
      <c r="A2523" s="14">
        <v>38387</v>
      </c>
      <c r="B2523">
        <v>249.946</v>
      </c>
    </row>
    <row r="2524" spans="1:2">
      <c r="A2524" s="14">
        <v>38390</v>
      </c>
      <c r="B2524">
        <v>248.57</v>
      </c>
    </row>
    <row r="2525" spans="1:2">
      <c r="A2525" s="14">
        <v>38391</v>
      </c>
      <c r="B2525">
        <v>249.76499999999999</v>
      </c>
    </row>
    <row r="2526" spans="1:2">
      <c r="A2526" s="14">
        <v>38392</v>
      </c>
      <c r="B2526">
        <v>250.244</v>
      </c>
    </row>
    <row r="2527" spans="1:2">
      <c r="A2527" s="14">
        <v>38393</v>
      </c>
      <c r="B2527">
        <v>254.255</v>
      </c>
    </row>
    <row r="2528" spans="1:2">
      <c r="A2528" s="14">
        <v>38394</v>
      </c>
      <c r="B2528">
        <v>254.80500000000001</v>
      </c>
    </row>
    <row r="2529" spans="1:2">
      <c r="A2529" s="14">
        <v>38397</v>
      </c>
      <c r="B2529">
        <v>256.34300000000002</v>
      </c>
    </row>
    <row r="2530" spans="1:2">
      <c r="A2530" s="14">
        <v>38398</v>
      </c>
      <c r="B2530">
        <v>257.37299999999999</v>
      </c>
    </row>
    <row r="2531" spans="1:2">
      <c r="A2531" s="14">
        <v>38399</v>
      </c>
      <c r="B2531">
        <v>257.59399999999999</v>
      </c>
    </row>
    <row r="2532" spans="1:2">
      <c r="A2532" s="14">
        <v>38400</v>
      </c>
      <c r="B2532">
        <v>257.97399999999999</v>
      </c>
    </row>
    <row r="2533" spans="1:2">
      <c r="A2533" s="14">
        <v>38401</v>
      </c>
      <c r="B2533">
        <v>259.35300000000001</v>
      </c>
    </row>
    <row r="2534" spans="1:2">
      <c r="A2534" s="14">
        <v>38405</v>
      </c>
      <c r="B2534">
        <v>267.15300000000002</v>
      </c>
    </row>
    <row r="2535" spans="1:2">
      <c r="A2535" s="14">
        <v>38406</v>
      </c>
      <c r="B2535">
        <v>269.13</v>
      </c>
    </row>
    <row r="2536" spans="1:2">
      <c r="A2536" s="14">
        <v>38407</v>
      </c>
      <c r="B2536">
        <v>267.68700000000001</v>
      </c>
    </row>
    <row r="2537" spans="1:2">
      <c r="A2537" s="14">
        <v>38408</v>
      </c>
      <c r="B2537">
        <v>271.13600000000002</v>
      </c>
    </row>
    <row r="2538" spans="1:2">
      <c r="A2538" s="14">
        <v>38411</v>
      </c>
      <c r="B2538">
        <v>274.23500000000001</v>
      </c>
    </row>
    <row r="2539" spans="1:2">
      <c r="A2539" s="14">
        <v>38412</v>
      </c>
      <c r="B2539">
        <v>272.32100000000003</v>
      </c>
    </row>
    <row r="2540" spans="1:2">
      <c r="A2540" s="14">
        <v>38413</v>
      </c>
      <c r="B2540">
        <v>274.94600000000003</v>
      </c>
    </row>
    <row r="2541" spans="1:2">
      <c r="A2541" s="14">
        <v>38414</v>
      </c>
      <c r="B2541">
        <v>276.18799999999999</v>
      </c>
    </row>
    <row r="2542" spans="1:2">
      <c r="A2542" s="14">
        <v>38415</v>
      </c>
      <c r="B2542">
        <v>277.524</v>
      </c>
    </row>
    <row r="2543" spans="1:2">
      <c r="A2543" s="14">
        <v>38418</v>
      </c>
      <c r="B2543">
        <v>277.108</v>
      </c>
    </row>
    <row r="2544" spans="1:2">
      <c r="A2544" s="14">
        <v>38419</v>
      </c>
      <c r="B2544">
        <v>280.89499999999998</v>
      </c>
    </row>
    <row r="2545" spans="1:2">
      <c r="A2545" s="14">
        <v>38420</v>
      </c>
      <c r="B2545">
        <v>282.214</v>
      </c>
    </row>
    <row r="2546" spans="1:2">
      <c r="A2546" s="14">
        <v>38421</v>
      </c>
      <c r="B2546">
        <v>281.14999999999998</v>
      </c>
    </row>
    <row r="2547" spans="1:2">
      <c r="A2547" s="14">
        <v>38422</v>
      </c>
      <c r="B2547">
        <v>284.11099999999999</v>
      </c>
    </row>
    <row r="2548" spans="1:2">
      <c r="A2548" s="14">
        <v>38425</v>
      </c>
      <c r="B2548">
        <v>284.19799999999998</v>
      </c>
    </row>
    <row r="2549" spans="1:2">
      <c r="A2549" s="14">
        <v>38426</v>
      </c>
      <c r="B2549">
        <v>287.51600000000002</v>
      </c>
    </row>
    <row r="2550" spans="1:2">
      <c r="A2550" s="14">
        <v>38427</v>
      </c>
      <c r="B2550">
        <v>289.19799999999998</v>
      </c>
    </row>
    <row r="2551" spans="1:2">
      <c r="A2551" s="14">
        <v>38428</v>
      </c>
      <c r="B2551">
        <v>287.916</v>
      </c>
    </row>
    <row r="2552" spans="1:2">
      <c r="A2552" s="14">
        <v>38429</v>
      </c>
      <c r="B2552">
        <v>286.60500000000002</v>
      </c>
    </row>
    <row r="2553" spans="1:2">
      <c r="A2553" s="14">
        <v>38432</v>
      </c>
      <c r="B2553">
        <v>283.78399999999999</v>
      </c>
    </row>
    <row r="2554" spans="1:2">
      <c r="A2554" s="14">
        <v>38433</v>
      </c>
      <c r="B2554">
        <v>282.46300000000002</v>
      </c>
    </row>
    <row r="2555" spans="1:2">
      <c r="A2555" s="14">
        <v>38434</v>
      </c>
      <c r="B2555">
        <v>276.94099999999997</v>
      </c>
    </row>
    <row r="2556" spans="1:2">
      <c r="A2556" s="14">
        <v>38435</v>
      </c>
      <c r="B2556">
        <v>277.81700000000001</v>
      </c>
    </row>
    <row r="2557" spans="1:2">
      <c r="A2557" s="14">
        <v>38439</v>
      </c>
      <c r="B2557">
        <v>277.233</v>
      </c>
    </row>
    <row r="2558" spans="1:2">
      <c r="A2558" s="14">
        <v>38440</v>
      </c>
      <c r="B2558">
        <v>278.95699999999999</v>
      </c>
    </row>
    <row r="2559" spans="1:2">
      <c r="A2559" s="14">
        <v>38441</v>
      </c>
      <c r="B2559">
        <v>281.15699999999998</v>
      </c>
    </row>
    <row r="2560" spans="1:2">
      <c r="A2560" s="14">
        <v>38442</v>
      </c>
      <c r="B2560">
        <v>284.012</v>
      </c>
    </row>
    <row r="2561" spans="1:2">
      <c r="A2561" s="14">
        <v>38443</v>
      </c>
      <c r="B2561">
        <v>284.55099999999999</v>
      </c>
    </row>
    <row r="2562" spans="1:2">
      <c r="A2562" s="14">
        <v>38446</v>
      </c>
      <c r="B2562">
        <v>282.68400000000003</v>
      </c>
    </row>
    <row r="2563" spans="1:2">
      <c r="A2563" s="14">
        <v>38447</v>
      </c>
      <c r="B2563">
        <v>281.01900000000001</v>
      </c>
    </row>
    <row r="2564" spans="1:2">
      <c r="A2564" s="14">
        <v>38448</v>
      </c>
      <c r="B2564">
        <v>281.238</v>
      </c>
    </row>
    <row r="2565" spans="1:2">
      <c r="A2565" s="14">
        <v>38449</v>
      </c>
      <c r="B2565">
        <v>277.50200000000001</v>
      </c>
    </row>
    <row r="2566" spans="1:2">
      <c r="A2566" s="14">
        <v>38450</v>
      </c>
      <c r="B2566">
        <v>274.78100000000001</v>
      </c>
    </row>
    <row r="2567" spans="1:2">
      <c r="A2567" s="14">
        <v>38453</v>
      </c>
      <c r="B2567">
        <v>276.25299999999999</v>
      </c>
    </row>
    <row r="2568" spans="1:2">
      <c r="A2568" s="14">
        <v>38454</v>
      </c>
      <c r="B2568">
        <v>273.06400000000002</v>
      </c>
    </row>
    <row r="2569" spans="1:2">
      <c r="A2569" s="14">
        <v>38455</v>
      </c>
      <c r="B2569">
        <v>269.35399999999998</v>
      </c>
    </row>
    <row r="2570" spans="1:2">
      <c r="A2570" s="14">
        <v>38456</v>
      </c>
      <c r="B2570">
        <v>268.97399999999999</v>
      </c>
    </row>
    <row r="2571" spans="1:2">
      <c r="A2571" s="14">
        <v>38457</v>
      </c>
      <c r="B2571">
        <v>268.18400000000003</v>
      </c>
    </row>
    <row r="2572" spans="1:2">
      <c r="A2572" s="14">
        <v>38460</v>
      </c>
      <c r="B2572">
        <v>266.62400000000002</v>
      </c>
    </row>
    <row r="2573" spans="1:2">
      <c r="A2573" s="14">
        <v>38461</v>
      </c>
      <c r="B2573">
        <v>273.25900000000001</v>
      </c>
    </row>
    <row r="2574" spans="1:2">
      <c r="A2574" s="14">
        <v>38462</v>
      </c>
      <c r="B2574">
        <v>275.43</v>
      </c>
    </row>
    <row r="2575" spans="1:2">
      <c r="A2575" s="14">
        <v>38463</v>
      </c>
      <c r="B2575">
        <v>275.065</v>
      </c>
    </row>
    <row r="2576" spans="1:2">
      <c r="A2576" s="14">
        <v>38464</v>
      </c>
      <c r="B2576">
        <v>276.74700000000001</v>
      </c>
    </row>
    <row r="2577" spans="1:2">
      <c r="A2577" s="14">
        <v>38467</v>
      </c>
      <c r="B2577">
        <v>276.84100000000001</v>
      </c>
    </row>
    <row r="2578" spans="1:2">
      <c r="A2578" s="14">
        <v>38468</v>
      </c>
      <c r="B2578">
        <v>276.88200000000001</v>
      </c>
    </row>
    <row r="2579" spans="1:2">
      <c r="A2579" s="14">
        <v>38469</v>
      </c>
      <c r="B2579">
        <v>270.60199999999998</v>
      </c>
    </row>
    <row r="2580" spans="1:2">
      <c r="A2580" s="14">
        <v>38470</v>
      </c>
      <c r="B2580">
        <v>269.50900000000001</v>
      </c>
    </row>
    <row r="2581" spans="1:2">
      <c r="A2581" s="14">
        <v>38471</v>
      </c>
      <c r="B2581">
        <v>267.44099999999997</v>
      </c>
    </row>
    <row r="2582" spans="1:2">
      <c r="A2582" s="14">
        <v>38474</v>
      </c>
      <c r="B2582">
        <v>267.99</v>
      </c>
    </row>
    <row r="2583" spans="1:2">
      <c r="A2583" s="14">
        <v>38475</v>
      </c>
      <c r="B2583">
        <v>263.56799999999998</v>
      </c>
    </row>
    <row r="2584" spans="1:2">
      <c r="A2584" s="14">
        <v>38476</v>
      </c>
      <c r="B2584">
        <v>264.60700000000003</v>
      </c>
    </row>
    <row r="2585" spans="1:2">
      <c r="A2585" s="14">
        <v>38477</v>
      </c>
      <c r="B2585">
        <v>265.56400000000002</v>
      </c>
    </row>
    <row r="2586" spans="1:2">
      <c r="A2586" s="14">
        <v>38478</v>
      </c>
      <c r="B2586">
        <v>265.88099999999997</v>
      </c>
    </row>
    <row r="2587" spans="1:2">
      <c r="A2587" s="14">
        <v>38481</v>
      </c>
      <c r="B2587">
        <v>267.27999999999997</v>
      </c>
    </row>
    <row r="2588" spans="1:2">
      <c r="A2588" s="14">
        <v>38482</v>
      </c>
      <c r="B2588">
        <v>268.23200000000003</v>
      </c>
    </row>
    <row r="2589" spans="1:2">
      <c r="A2589" s="14">
        <v>38483</v>
      </c>
      <c r="B2589">
        <v>266.20299999999997</v>
      </c>
    </row>
    <row r="2590" spans="1:2">
      <c r="A2590" s="14">
        <v>38484</v>
      </c>
      <c r="B2590">
        <v>261.05500000000001</v>
      </c>
    </row>
    <row r="2591" spans="1:2">
      <c r="A2591" s="14">
        <v>38485</v>
      </c>
      <c r="B2591">
        <v>259.00599999999997</v>
      </c>
    </row>
    <row r="2592" spans="1:2">
      <c r="A2592" s="14">
        <v>38488</v>
      </c>
      <c r="B2592">
        <v>257.98599999999999</v>
      </c>
    </row>
    <row r="2593" spans="1:2">
      <c r="A2593" s="14">
        <v>38489</v>
      </c>
      <c r="B2593">
        <v>259.27600000000001</v>
      </c>
    </row>
    <row r="2594" spans="1:2">
      <c r="A2594" s="14">
        <v>38490</v>
      </c>
      <c r="B2594">
        <v>258.73899999999998</v>
      </c>
    </row>
    <row r="2595" spans="1:2">
      <c r="A2595" s="14">
        <v>38491</v>
      </c>
      <c r="B2595">
        <v>257.15499999999997</v>
      </c>
    </row>
    <row r="2596" spans="1:2">
      <c r="A2596" s="14">
        <v>38492</v>
      </c>
      <c r="B2596">
        <v>256.95499999999998</v>
      </c>
    </row>
    <row r="2597" spans="1:2">
      <c r="A2597" s="14">
        <v>38495</v>
      </c>
      <c r="B2597">
        <v>259.74700000000001</v>
      </c>
    </row>
    <row r="2598" spans="1:2">
      <c r="A2598" s="14">
        <v>38496</v>
      </c>
      <c r="B2598">
        <v>260.553</v>
      </c>
    </row>
    <row r="2599" spans="1:2">
      <c r="A2599" s="14">
        <v>38497</v>
      </c>
      <c r="B2599">
        <v>263.75799999999998</v>
      </c>
    </row>
    <row r="2600" spans="1:2">
      <c r="A2600" s="14">
        <v>38498</v>
      </c>
      <c r="B2600">
        <v>264.60300000000001</v>
      </c>
    </row>
    <row r="2601" spans="1:2">
      <c r="A2601" s="14">
        <v>38499</v>
      </c>
      <c r="B2601">
        <v>265.27199999999999</v>
      </c>
    </row>
    <row r="2602" spans="1:2">
      <c r="A2602" s="14">
        <v>38503</v>
      </c>
      <c r="B2602">
        <v>265.36500000000001</v>
      </c>
    </row>
    <row r="2603" spans="1:2">
      <c r="A2603" s="14">
        <v>38504</v>
      </c>
      <c r="B2603">
        <v>270.82</v>
      </c>
    </row>
    <row r="2604" spans="1:2">
      <c r="A2604" s="14">
        <v>38505</v>
      </c>
      <c r="B2604">
        <v>269.73599999999999</v>
      </c>
    </row>
    <row r="2605" spans="1:2">
      <c r="A2605" s="14">
        <v>38506</v>
      </c>
      <c r="B2605">
        <v>273.09699999999998</v>
      </c>
    </row>
    <row r="2606" spans="1:2">
      <c r="A2606" s="14">
        <v>38509</v>
      </c>
      <c r="B2606">
        <v>273.822</v>
      </c>
    </row>
    <row r="2607" spans="1:2">
      <c r="A2607" s="14">
        <v>38510</v>
      </c>
      <c r="B2607">
        <v>271.892</v>
      </c>
    </row>
    <row r="2608" spans="1:2">
      <c r="A2608" s="14">
        <v>38511</v>
      </c>
      <c r="B2608">
        <v>268.673</v>
      </c>
    </row>
    <row r="2609" spans="1:2">
      <c r="A2609" s="14">
        <v>38512</v>
      </c>
      <c r="B2609">
        <v>270.798</v>
      </c>
    </row>
    <row r="2610" spans="1:2">
      <c r="A2610" s="14">
        <v>38513</v>
      </c>
      <c r="B2610">
        <v>268.512</v>
      </c>
    </row>
    <row r="2611" spans="1:2">
      <c r="A2611" s="14">
        <v>38516</v>
      </c>
      <c r="B2611">
        <v>272.35700000000003</v>
      </c>
    </row>
    <row r="2612" spans="1:2">
      <c r="A2612" s="14">
        <v>38517</v>
      </c>
      <c r="B2612">
        <v>271.68</v>
      </c>
    </row>
    <row r="2613" spans="1:2">
      <c r="A2613" s="14">
        <v>38518</v>
      </c>
      <c r="B2613">
        <v>275.08</v>
      </c>
    </row>
    <row r="2614" spans="1:2">
      <c r="A2614" s="14">
        <v>38519</v>
      </c>
      <c r="B2614">
        <v>277.59300000000002</v>
      </c>
    </row>
    <row r="2615" spans="1:2">
      <c r="A2615" s="14">
        <v>38520</v>
      </c>
      <c r="B2615">
        <v>281.822</v>
      </c>
    </row>
    <row r="2616" spans="1:2">
      <c r="A2616" s="14">
        <v>38523</v>
      </c>
      <c r="B2616">
        <v>284.62700000000001</v>
      </c>
    </row>
    <row r="2617" spans="1:2">
      <c r="A2617" s="14">
        <v>38524</v>
      </c>
      <c r="B2617">
        <v>281.52999999999997</v>
      </c>
    </row>
    <row r="2618" spans="1:2">
      <c r="A2618" s="14">
        <v>38525</v>
      </c>
      <c r="B2618">
        <v>280.22300000000001</v>
      </c>
    </row>
    <row r="2619" spans="1:2">
      <c r="A2619" s="14">
        <v>38526</v>
      </c>
      <c r="B2619">
        <v>280.58699999999999</v>
      </c>
    </row>
    <row r="2620" spans="1:2">
      <c r="A2620" s="14">
        <v>38527</v>
      </c>
      <c r="B2620">
        <v>281.96300000000002</v>
      </c>
    </row>
    <row r="2621" spans="1:2">
      <c r="A2621" s="14">
        <v>38530</v>
      </c>
      <c r="B2621">
        <v>278.88200000000001</v>
      </c>
    </row>
    <row r="2622" spans="1:2">
      <c r="A2622" s="14">
        <v>38531</v>
      </c>
      <c r="B2622">
        <v>273.24200000000002</v>
      </c>
    </row>
    <row r="2623" spans="1:2">
      <c r="A2623" s="14">
        <v>38532</v>
      </c>
      <c r="B2623">
        <v>272.89400000000001</v>
      </c>
    </row>
    <row r="2624" spans="1:2">
      <c r="A2624" s="14">
        <v>38533</v>
      </c>
      <c r="B2624">
        <v>269.83199999999999</v>
      </c>
    </row>
    <row r="2625" spans="1:2">
      <c r="A2625" s="14">
        <v>38534</v>
      </c>
      <c r="B2625">
        <v>272.98700000000002</v>
      </c>
    </row>
    <row r="2626" spans="1:2">
      <c r="A2626" s="14">
        <v>38538</v>
      </c>
      <c r="B2626">
        <v>279.77600000000001</v>
      </c>
    </row>
    <row r="2627" spans="1:2">
      <c r="A2627" s="14">
        <v>38539</v>
      </c>
      <c r="B2627">
        <v>282.84199999999998</v>
      </c>
    </row>
    <row r="2628" spans="1:2">
      <c r="A2628" s="14">
        <v>38540</v>
      </c>
      <c r="B2628">
        <v>281.07299999999998</v>
      </c>
    </row>
    <row r="2629" spans="1:2">
      <c r="A2629" s="14">
        <v>38541</v>
      </c>
      <c r="B2629">
        <v>279.29300000000001</v>
      </c>
    </row>
    <row r="2630" spans="1:2">
      <c r="A2630" s="14">
        <v>38544</v>
      </c>
      <c r="B2630">
        <v>278.93599999999998</v>
      </c>
    </row>
    <row r="2631" spans="1:2">
      <c r="A2631" s="14">
        <v>38545</v>
      </c>
      <c r="B2631">
        <v>282.07799999999997</v>
      </c>
    </row>
    <row r="2632" spans="1:2">
      <c r="A2632" s="14">
        <v>38546</v>
      </c>
      <c r="B2632">
        <v>282.83300000000003</v>
      </c>
    </row>
    <row r="2633" spans="1:2">
      <c r="A2633" s="14">
        <v>38547</v>
      </c>
      <c r="B2633">
        <v>281.52699999999999</v>
      </c>
    </row>
    <row r="2634" spans="1:2">
      <c r="A2634" s="14">
        <v>38548</v>
      </c>
      <c r="B2634">
        <v>281.97899999999998</v>
      </c>
    </row>
    <row r="2635" spans="1:2">
      <c r="A2635" s="14">
        <v>38551</v>
      </c>
      <c r="B2635">
        <v>279.47000000000003</v>
      </c>
    </row>
    <row r="2636" spans="1:2">
      <c r="A2636" s="14">
        <v>38552</v>
      </c>
      <c r="B2636">
        <v>276.74200000000002</v>
      </c>
    </row>
    <row r="2637" spans="1:2">
      <c r="A2637" s="14">
        <v>38553</v>
      </c>
      <c r="B2637">
        <v>276.06900000000002</v>
      </c>
    </row>
    <row r="2638" spans="1:2">
      <c r="A2638" s="14">
        <v>38554</v>
      </c>
      <c r="B2638">
        <v>272.48899999999998</v>
      </c>
    </row>
    <row r="2639" spans="1:2">
      <c r="A2639" s="14">
        <v>38555</v>
      </c>
      <c r="B2639">
        <v>275.29300000000001</v>
      </c>
    </row>
    <row r="2640" spans="1:2">
      <c r="A2640" s="14">
        <v>38558</v>
      </c>
      <c r="B2640">
        <v>275.32499999999999</v>
      </c>
    </row>
    <row r="2641" spans="1:2">
      <c r="A2641" s="14">
        <v>38559</v>
      </c>
      <c r="B2641">
        <v>276.13400000000001</v>
      </c>
    </row>
    <row r="2642" spans="1:2">
      <c r="A2642" s="14">
        <v>38560</v>
      </c>
      <c r="B2642">
        <v>277.495</v>
      </c>
    </row>
    <row r="2643" spans="1:2">
      <c r="A2643" s="14">
        <v>38561</v>
      </c>
      <c r="B2643">
        <v>280.93099999999998</v>
      </c>
    </row>
    <row r="2644" spans="1:2">
      <c r="A2644" s="14">
        <v>38562</v>
      </c>
      <c r="B2644">
        <v>281.92899999999997</v>
      </c>
    </row>
    <row r="2645" spans="1:2">
      <c r="A2645" s="14">
        <v>38565</v>
      </c>
      <c r="B2645">
        <v>285.10199999999998</v>
      </c>
    </row>
    <row r="2646" spans="1:2">
      <c r="A2646" s="14">
        <v>38566</v>
      </c>
      <c r="B2646">
        <v>288.30900000000003</v>
      </c>
    </row>
    <row r="2647" spans="1:2">
      <c r="A2647" s="14">
        <v>38567</v>
      </c>
      <c r="B2647">
        <v>286.04199999999997</v>
      </c>
    </row>
    <row r="2648" spans="1:2">
      <c r="A2648" s="14">
        <v>38568</v>
      </c>
      <c r="B2648">
        <v>286.52</v>
      </c>
    </row>
    <row r="2649" spans="1:2">
      <c r="A2649" s="14">
        <v>38569</v>
      </c>
      <c r="B2649">
        <v>287.27100000000002</v>
      </c>
    </row>
    <row r="2650" spans="1:2">
      <c r="A2650" s="14">
        <v>38572</v>
      </c>
      <c r="B2650">
        <v>288.28699999999998</v>
      </c>
    </row>
    <row r="2651" spans="1:2">
      <c r="A2651" s="14">
        <v>38573</v>
      </c>
      <c r="B2651">
        <v>285.22199999999998</v>
      </c>
    </row>
    <row r="2652" spans="1:2">
      <c r="A2652" s="14">
        <v>38574</v>
      </c>
      <c r="B2652">
        <v>290.59500000000003</v>
      </c>
    </row>
    <row r="2653" spans="1:2">
      <c r="A2653" s="14">
        <v>38575</v>
      </c>
      <c r="B2653">
        <v>293.745</v>
      </c>
    </row>
    <row r="2654" spans="1:2">
      <c r="A2654" s="14">
        <v>38576</v>
      </c>
      <c r="B2654">
        <v>294.31700000000001</v>
      </c>
    </row>
    <row r="2655" spans="1:2">
      <c r="A2655" s="14">
        <v>38579</v>
      </c>
      <c r="B2655">
        <v>291.59300000000002</v>
      </c>
    </row>
    <row r="2656" spans="1:2">
      <c r="A2656" s="14">
        <v>38580</v>
      </c>
      <c r="B2656">
        <v>292.87799999999999</v>
      </c>
    </row>
    <row r="2657" spans="1:2">
      <c r="A2657" s="14">
        <v>38581</v>
      </c>
      <c r="B2657">
        <v>287.71899999999999</v>
      </c>
    </row>
    <row r="2658" spans="1:2">
      <c r="A2658" s="14">
        <v>38582</v>
      </c>
      <c r="B2658">
        <v>285.11599999999999</v>
      </c>
    </row>
    <row r="2659" spans="1:2">
      <c r="A2659" s="14">
        <v>38583</v>
      </c>
      <c r="B2659">
        <v>288.26299999999998</v>
      </c>
    </row>
    <row r="2660" spans="1:2">
      <c r="A2660" s="14">
        <v>38586</v>
      </c>
      <c r="B2660">
        <v>291.68599999999998</v>
      </c>
    </row>
    <row r="2661" spans="1:2">
      <c r="A2661" s="14">
        <v>38587</v>
      </c>
      <c r="B2661">
        <v>291.935</v>
      </c>
    </row>
    <row r="2662" spans="1:2">
      <c r="A2662" s="14">
        <v>38588</v>
      </c>
      <c r="B2662">
        <v>294.04000000000002</v>
      </c>
    </row>
    <row r="2663" spans="1:2">
      <c r="A2663" s="14">
        <v>38589</v>
      </c>
      <c r="B2663">
        <v>292.399</v>
      </c>
    </row>
    <row r="2664" spans="1:2">
      <c r="A2664" s="14">
        <v>38590</v>
      </c>
      <c r="B2664">
        <v>291.66699999999997</v>
      </c>
    </row>
    <row r="2665" spans="1:2">
      <c r="A2665" s="14">
        <v>38593</v>
      </c>
      <c r="B2665">
        <v>299.24</v>
      </c>
    </row>
    <row r="2666" spans="1:2">
      <c r="A2666" s="14">
        <v>38594</v>
      </c>
      <c r="B2666">
        <v>305.56099999999998</v>
      </c>
    </row>
    <row r="2667" spans="1:2">
      <c r="A2667" s="14">
        <v>38595</v>
      </c>
      <c r="B2667">
        <v>303.209</v>
      </c>
    </row>
    <row r="2668" spans="1:2">
      <c r="A2668" s="14">
        <v>38596</v>
      </c>
      <c r="B2668">
        <v>308.97199999999998</v>
      </c>
    </row>
    <row r="2669" spans="1:2">
      <c r="A2669" s="14">
        <v>38597</v>
      </c>
      <c r="B2669">
        <v>305.32400000000001</v>
      </c>
    </row>
    <row r="2670" spans="1:2">
      <c r="A2670" s="14">
        <v>38601</v>
      </c>
      <c r="B2670">
        <v>304.661</v>
      </c>
    </row>
    <row r="2671" spans="1:2">
      <c r="A2671" s="14">
        <v>38602</v>
      </c>
      <c r="B2671">
        <v>299.577</v>
      </c>
    </row>
    <row r="2672" spans="1:2">
      <c r="A2672" s="14">
        <v>38603</v>
      </c>
      <c r="B2672">
        <v>300.529</v>
      </c>
    </row>
    <row r="2673" spans="1:2">
      <c r="A2673" s="14">
        <v>38604</v>
      </c>
      <c r="B2673">
        <v>299.89800000000002</v>
      </c>
    </row>
    <row r="2674" spans="1:2">
      <c r="A2674" s="14">
        <v>38607</v>
      </c>
      <c r="B2674">
        <v>297.51299999999998</v>
      </c>
    </row>
    <row r="2675" spans="1:2">
      <c r="A2675" s="14">
        <v>38608</v>
      </c>
      <c r="B2675">
        <v>295.48099999999999</v>
      </c>
    </row>
    <row r="2676" spans="1:2">
      <c r="A2676" s="14">
        <v>38609</v>
      </c>
      <c r="B2676">
        <v>299.12</v>
      </c>
    </row>
    <row r="2677" spans="1:2">
      <c r="A2677" s="14">
        <v>38610</v>
      </c>
      <c r="B2677">
        <v>298.084</v>
      </c>
    </row>
    <row r="2678" spans="1:2">
      <c r="A2678" s="14">
        <v>38611</v>
      </c>
      <c r="B2678">
        <v>294.94099999999997</v>
      </c>
    </row>
    <row r="2679" spans="1:2">
      <c r="A2679" s="14">
        <v>38614</v>
      </c>
      <c r="B2679">
        <v>309.60199999999998</v>
      </c>
    </row>
    <row r="2680" spans="1:2">
      <c r="A2680" s="14">
        <v>38615</v>
      </c>
      <c r="B2680">
        <v>307.08199999999999</v>
      </c>
    </row>
    <row r="2681" spans="1:2">
      <c r="A2681" s="14">
        <v>38616</v>
      </c>
      <c r="B2681">
        <v>309.13</v>
      </c>
    </row>
    <row r="2682" spans="1:2">
      <c r="A2682" s="14">
        <v>38617</v>
      </c>
      <c r="B2682">
        <v>310.70499999999998</v>
      </c>
    </row>
    <row r="2683" spans="1:2">
      <c r="A2683" s="14">
        <v>38618</v>
      </c>
      <c r="B2683">
        <v>305.61900000000003</v>
      </c>
    </row>
    <row r="2684" spans="1:2">
      <c r="A2684" s="14">
        <v>38621</v>
      </c>
      <c r="B2684">
        <v>310.50200000000001</v>
      </c>
    </row>
    <row r="2685" spans="1:2">
      <c r="A2685" s="14">
        <v>38622</v>
      </c>
      <c r="B2685">
        <v>309.52800000000002</v>
      </c>
    </row>
    <row r="2686" spans="1:2">
      <c r="A2686" s="14">
        <v>38623</v>
      </c>
      <c r="B2686">
        <v>317.53300000000002</v>
      </c>
    </row>
    <row r="2687" spans="1:2">
      <c r="A2687" s="14">
        <v>38624</v>
      </c>
      <c r="B2687">
        <v>318.74700000000001</v>
      </c>
    </row>
    <row r="2688" spans="1:2">
      <c r="A2688" s="14">
        <v>38625</v>
      </c>
      <c r="B2688">
        <v>317.31599999999997</v>
      </c>
    </row>
    <row r="2689" spans="1:2">
      <c r="A2689" s="14">
        <v>38628</v>
      </c>
      <c r="B2689">
        <v>318.41699999999997</v>
      </c>
    </row>
    <row r="2690" spans="1:2">
      <c r="A2690" s="14">
        <v>38629</v>
      </c>
      <c r="B2690">
        <v>316.55</v>
      </c>
    </row>
    <row r="2691" spans="1:2">
      <c r="A2691" s="14">
        <v>38630</v>
      </c>
      <c r="B2691">
        <v>315.35700000000003</v>
      </c>
    </row>
    <row r="2692" spans="1:2">
      <c r="A2692" s="14">
        <v>38631</v>
      </c>
      <c r="B2692">
        <v>309.40100000000001</v>
      </c>
    </row>
    <row r="2693" spans="1:2">
      <c r="A2693" s="14">
        <v>38632</v>
      </c>
      <c r="B2693">
        <v>309.54500000000002</v>
      </c>
    </row>
    <row r="2694" spans="1:2">
      <c r="A2694" s="14">
        <v>38635</v>
      </c>
      <c r="B2694">
        <v>308.59100000000001</v>
      </c>
    </row>
    <row r="2695" spans="1:2">
      <c r="A2695" s="14">
        <v>38636</v>
      </c>
      <c r="B2695">
        <v>314.15499999999997</v>
      </c>
    </row>
    <row r="2696" spans="1:2">
      <c r="A2696" s="14">
        <v>38637</v>
      </c>
      <c r="B2696">
        <v>315.48399999999998</v>
      </c>
    </row>
    <row r="2697" spans="1:2">
      <c r="A2697" s="14">
        <v>38638</v>
      </c>
      <c r="B2697">
        <v>311.596</v>
      </c>
    </row>
    <row r="2698" spans="1:2">
      <c r="A2698" s="14">
        <v>38639</v>
      </c>
      <c r="B2698">
        <v>310.33699999999999</v>
      </c>
    </row>
    <row r="2699" spans="1:2">
      <c r="A2699" s="14">
        <v>38642</v>
      </c>
      <c r="B2699">
        <v>316.17</v>
      </c>
    </row>
    <row r="2700" spans="1:2">
      <c r="A2700" s="14">
        <v>38643</v>
      </c>
      <c r="B2700">
        <v>311.71499999999997</v>
      </c>
    </row>
    <row r="2701" spans="1:2">
      <c r="A2701" s="14">
        <v>38644</v>
      </c>
      <c r="B2701">
        <v>309.51400000000001</v>
      </c>
    </row>
    <row r="2702" spans="1:2">
      <c r="A2702" s="14">
        <v>38645</v>
      </c>
      <c r="B2702">
        <v>304.81900000000002</v>
      </c>
    </row>
    <row r="2703" spans="1:2">
      <c r="A2703" s="14">
        <v>38646</v>
      </c>
      <c r="B2703">
        <v>303.90800000000002</v>
      </c>
    </row>
    <row r="2704" spans="1:2">
      <c r="A2704" s="14">
        <v>38649</v>
      </c>
      <c r="B2704">
        <v>302.79700000000003</v>
      </c>
    </row>
    <row r="2705" spans="1:2">
      <c r="A2705" s="14">
        <v>38650</v>
      </c>
      <c r="B2705">
        <v>313.19600000000003</v>
      </c>
    </row>
    <row r="2706" spans="1:2">
      <c r="A2706" s="14">
        <v>38651</v>
      </c>
      <c r="B2706">
        <v>308.18700000000001</v>
      </c>
    </row>
    <row r="2707" spans="1:2">
      <c r="A2707" s="14">
        <v>38652</v>
      </c>
      <c r="B2707">
        <v>306.40199999999999</v>
      </c>
    </row>
    <row r="2708" spans="1:2">
      <c r="A2708" s="14">
        <v>38653</v>
      </c>
      <c r="B2708">
        <v>303.399</v>
      </c>
    </row>
    <row r="2709" spans="1:2">
      <c r="A2709" s="14">
        <v>38656</v>
      </c>
      <c r="B2709">
        <v>297.37599999999998</v>
      </c>
    </row>
    <row r="2710" spans="1:2">
      <c r="A2710" s="14">
        <v>38657</v>
      </c>
      <c r="B2710">
        <v>295.93400000000003</v>
      </c>
    </row>
    <row r="2711" spans="1:2">
      <c r="A2711" s="14">
        <v>38658</v>
      </c>
      <c r="B2711">
        <v>295.46899999999999</v>
      </c>
    </row>
    <row r="2712" spans="1:2">
      <c r="A2712" s="14">
        <v>38659</v>
      </c>
      <c r="B2712">
        <v>299.428</v>
      </c>
    </row>
    <row r="2713" spans="1:2">
      <c r="A2713" s="14">
        <v>38660</v>
      </c>
      <c r="B2713">
        <v>297.06</v>
      </c>
    </row>
    <row r="2714" spans="1:2">
      <c r="A2714" s="14">
        <v>38663</v>
      </c>
      <c r="B2714">
        <v>298.60599999999999</v>
      </c>
    </row>
    <row r="2715" spans="1:2">
      <c r="A2715" s="14">
        <v>38664</v>
      </c>
      <c r="B2715">
        <v>298.91800000000001</v>
      </c>
    </row>
    <row r="2716" spans="1:2">
      <c r="A2716" s="14">
        <v>38665</v>
      </c>
      <c r="B2716">
        <v>297.30399999999997</v>
      </c>
    </row>
    <row r="2717" spans="1:2">
      <c r="A2717" s="14">
        <v>38666</v>
      </c>
      <c r="B2717">
        <v>294.45699999999999</v>
      </c>
    </row>
    <row r="2718" spans="1:2">
      <c r="A2718" s="14">
        <v>38667</v>
      </c>
      <c r="B2718">
        <v>297.03199999999998</v>
      </c>
    </row>
    <row r="2719" spans="1:2">
      <c r="A2719" s="14">
        <v>38670</v>
      </c>
      <c r="B2719">
        <v>296.92099999999999</v>
      </c>
    </row>
    <row r="2720" spans="1:2">
      <c r="A2720" s="14">
        <v>38671</v>
      </c>
      <c r="B2720">
        <v>295.38600000000002</v>
      </c>
    </row>
    <row r="2721" spans="1:2">
      <c r="A2721" s="14">
        <v>38672</v>
      </c>
      <c r="B2721">
        <v>299.685</v>
      </c>
    </row>
    <row r="2722" spans="1:2">
      <c r="A2722" s="14">
        <v>38673</v>
      </c>
      <c r="B2722">
        <v>297.09899999999999</v>
      </c>
    </row>
    <row r="2723" spans="1:2">
      <c r="A2723" s="14">
        <v>38674</v>
      </c>
      <c r="B2723">
        <v>294.20600000000002</v>
      </c>
    </row>
    <row r="2724" spans="1:2">
      <c r="A2724" s="14">
        <v>38677</v>
      </c>
      <c r="B2724">
        <v>294.03800000000001</v>
      </c>
    </row>
    <row r="2725" spans="1:2">
      <c r="A2725" s="14">
        <v>38678</v>
      </c>
      <c r="B2725">
        <v>295.50099999999998</v>
      </c>
    </row>
    <row r="2726" spans="1:2">
      <c r="A2726" s="14">
        <v>38679</v>
      </c>
      <c r="B2726">
        <v>294.69099999999997</v>
      </c>
    </row>
    <row r="2727" spans="1:2">
      <c r="A2727" s="14">
        <v>38684</v>
      </c>
      <c r="B2727">
        <v>293.25400000000002</v>
      </c>
    </row>
    <row r="2728" spans="1:2">
      <c r="A2728" s="14">
        <v>38685</v>
      </c>
      <c r="B2728">
        <v>292.65899999999999</v>
      </c>
    </row>
    <row r="2729" spans="1:2">
      <c r="A2729" s="14">
        <v>38686</v>
      </c>
      <c r="B2729">
        <v>298.14400000000001</v>
      </c>
    </row>
    <row r="2730" spans="1:2">
      <c r="A2730" s="14">
        <v>38687</v>
      </c>
      <c r="B2730">
        <v>304.51600000000002</v>
      </c>
    </row>
    <row r="2731" spans="1:2">
      <c r="A2731" s="14">
        <v>38688</v>
      </c>
      <c r="B2731">
        <v>309.49599999999998</v>
      </c>
    </row>
    <row r="2732" spans="1:2">
      <c r="A2732" s="14">
        <v>38691</v>
      </c>
      <c r="B2732">
        <v>310.87200000000001</v>
      </c>
    </row>
    <row r="2733" spans="1:2">
      <c r="A2733" s="14">
        <v>38692</v>
      </c>
      <c r="B2733">
        <v>308.85199999999998</v>
      </c>
    </row>
    <row r="2734" spans="1:2">
      <c r="A2734" s="14">
        <v>38693</v>
      </c>
      <c r="B2734">
        <v>309.80099999999999</v>
      </c>
    </row>
    <row r="2735" spans="1:2">
      <c r="A2735" s="14">
        <v>38694</v>
      </c>
      <c r="B2735">
        <v>318.57600000000002</v>
      </c>
    </row>
    <row r="2736" spans="1:2">
      <c r="A2736" s="14">
        <v>38695</v>
      </c>
      <c r="B2736">
        <v>314.37900000000002</v>
      </c>
    </row>
    <row r="2737" spans="1:2">
      <c r="A2737" s="14">
        <v>38698</v>
      </c>
      <c r="B2737">
        <v>319.53100000000001</v>
      </c>
    </row>
    <row r="2738" spans="1:2">
      <c r="A2738" s="14">
        <v>38699</v>
      </c>
      <c r="B2738">
        <v>323.39299999999997</v>
      </c>
    </row>
    <row r="2739" spans="1:2">
      <c r="A2739" s="14">
        <v>38700</v>
      </c>
      <c r="B2739">
        <v>317.70499999999998</v>
      </c>
    </row>
    <row r="2740" spans="1:2">
      <c r="A2740" s="14">
        <v>38701</v>
      </c>
      <c r="B2740">
        <v>312.5</v>
      </c>
    </row>
    <row r="2741" spans="1:2">
      <c r="A2741" s="14">
        <v>38702</v>
      </c>
      <c r="B2741">
        <v>311.26799999999997</v>
      </c>
    </row>
    <row r="2742" spans="1:2">
      <c r="A2742" s="14">
        <v>38705</v>
      </c>
      <c r="B2742">
        <v>312.90699999999998</v>
      </c>
    </row>
    <row r="2743" spans="1:2">
      <c r="A2743" s="14">
        <v>38706</v>
      </c>
      <c r="B2743">
        <v>312.74099999999999</v>
      </c>
    </row>
    <row r="2744" spans="1:2">
      <c r="A2744" s="14">
        <v>38707</v>
      </c>
      <c r="B2744">
        <v>314.11700000000002</v>
      </c>
    </row>
    <row r="2745" spans="1:2">
      <c r="A2745" s="14">
        <v>38708</v>
      </c>
      <c r="B2745">
        <v>309.91000000000003</v>
      </c>
    </row>
    <row r="2746" spans="1:2">
      <c r="A2746" s="14">
        <v>38709</v>
      </c>
      <c r="B2746">
        <v>307.70800000000003</v>
      </c>
    </row>
    <row r="2747" spans="1:2">
      <c r="A2747" s="14">
        <v>38713</v>
      </c>
      <c r="B2747">
        <v>302.57900000000001</v>
      </c>
    </row>
    <row r="2748" spans="1:2">
      <c r="A2748" s="14">
        <v>38714</v>
      </c>
      <c r="B2748">
        <v>307.35700000000003</v>
      </c>
    </row>
    <row r="2749" spans="1:2">
      <c r="A2749" s="14">
        <v>38715</v>
      </c>
      <c r="B2749">
        <v>305.30399999999997</v>
      </c>
    </row>
    <row r="2750" spans="1:2">
      <c r="A2750" s="14">
        <v>38716</v>
      </c>
      <c r="B2750">
        <v>307.64999999999998</v>
      </c>
    </row>
    <row r="2751" spans="1:2">
      <c r="A2751" s="14">
        <v>38720</v>
      </c>
      <c r="B2751">
        <v>309.00599999999997</v>
      </c>
    </row>
    <row r="2752" spans="1:2">
      <c r="A2752" s="14">
        <v>38721</v>
      </c>
      <c r="B2752">
        <v>309.041</v>
      </c>
    </row>
    <row r="2753" spans="1:2">
      <c r="A2753" s="14">
        <v>38722</v>
      </c>
      <c r="B2753">
        <v>304.04000000000002</v>
      </c>
    </row>
    <row r="2754" spans="1:2">
      <c r="A2754" s="14">
        <v>38723</v>
      </c>
      <c r="B2754">
        <v>306.45499999999998</v>
      </c>
    </row>
    <row r="2755" spans="1:2">
      <c r="A2755" s="14">
        <v>38726</v>
      </c>
      <c r="B2755">
        <v>304.36900000000003</v>
      </c>
    </row>
    <row r="2756" spans="1:2">
      <c r="A2756" s="14">
        <v>38727</v>
      </c>
      <c r="B2756">
        <v>303.40899999999999</v>
      </c>
    </row>
    <row r="2757" spans="1:2">
      <c r="A2757" s="14">
        <v>38728</v>
      </c>
      <c r="B2757">
        <v>302.34100000000001</v>
      </c>
    </row>
    <row r="2758" spans="1:2">
      <c r="A2758" s="14">
        <v>38729</v>
      </c>
      <c r="B2758">
        <v>300.642</v>
      </c>
    </row>
    <row r="2759" spans="1:2">
      <c r="A2759" s="14">
        <v>38730</v>
      </c>
      <c r="B2759">
        <v>302.22500000000002</v>
      </c>
    </row>
    <row r="2760" spans="1:2">
      <c r="A2760" s="14">
        <v>38734</v>
      </c>
      <c r="B2760">
        <v>305.46899999999999</v>
      </c>
    </row>
    <row r="2761" spans="1:2">
      <c r="A2761" s="14">
        <v>38735</v>
      </c>
      <c r="B2761">
        <v>301.452</v>
      </c>
    </row>
    <row r="2762" spans="1:2">
      <c r="A2762" s="14">
        <v>38736</v>
      </c>
      <c r="B2762">
        <v>304.24200000000002</v>
      </c>
    </row>
    <row r="2763" spans="1:2">
      <c r="A2763" s="14">
        <v>38737</v>
      </c>
      <c r="B2763">
        <v>307.09399999999999</v>
      </c>
    </row>
    <row r="2764" spans="1:2">
      <c r="A2764" s="14">
        <v>38740</v>
      </c>
      <c r="B2764">
        <v>306.24400000000003</v>
      </c>
    </row>
    <row r="2765" spans="1:2">
      <c r="A2765" s="14">
        <v>38741</v>
      </c>
      <c r="B2765">
        <v>306.71800000000002</v>
      </c>
    </row>
    <row r="2766" spans="1:2">
      <c r="A2766" s="14">
        <v>38742</v>
      </c>
      <c r="B2766">
        <v>306.709</v>
      </c>
    </row>
    <row r="2767" spans="1:2">
      <c r="A2767" s="14">
        <v>38743</v>
      </c>
      <c r="B2767">
        <v>306.40600000000001</v>
      </c>
    </row>
    <row r="2768" spans="1:2">
      <c r="A2768" s="14">
        <v>38744</v>
      </c>
      <c r="B2768">
        <v>309.44</v>
      </c>
    </row>
    <row r="2769" spans="1:2">
      <c r="A2769" s="14">
        <v>38747</v>
      </c>
      <c r="B2769">
        <v>314.30399999999997</v>
      </c>
    </row>
    <row r="2770" spans="1:2">
      <c r="A2770" s="14">
        <v>38748</v>
      </c>
      <c r="B2770">
        <v>313.33999999999997</v>
      </c>
    </row>
    <row r="2771" spans="1:2">
      <c r="A2771" s="14">
        <v>38749</v>
      </c>
      <c r="B2771">
        <v>309.30099999999999</v>
      </c>
    </row>
    <row r="2772" spans="1:2">
      <c r="A2772" s="14">
        <v>38750</v>
      </c>
      <c r="B2772">
        <v>308.29500000000002</v>
      </c>
    </row>
    <row r="2773" spans="1:2">
      <c r="A2773" s="14">
        <v>38751</v>
      </c>
      <c r="B2773">
        <v>311.44600000000003</v>
      </c>
    </row>
    <row r="2774" spans="1:2">
      <c r="A2774" s="14">
        <v>38754</v>
      </c>
      <c r="B2774">
        <v>308.05200000000002</v>
      </c>
    </row>
    <row r="2775" spans="1:2">
      <c r="A2775" s="14">
        <v>38755</v>
      </c>
      <c r="B2775">
        <v>301.64499999999998</v>
      </c>
    </row>
    <row r="2776" spans="1:2">
      <c r="A2776" s="14">
        <v>38756</v>
      </c>
      <c r="B2776">
        <v>301.31799999999998</v>
      </c>
    </row>
    <row r="2777" spans="1:2">
      <c r="A2777" s="14">
        <v>38757</v>
      </c>
      <c r="B2777">
        <v>302.96199999999999</v>
      </c>
    </row>
    <row r="2778" spans="1:2">
      <c r="A2778" s="14">
        <v>38758</v>
      </c>
      <c r="B2778">
        <v>296.77499999999998</v>
      </c>
    </row>
    <row r="2779" spans="1:2">
      <c r="A2779" s="14">
        <v>38761</v>
      </c>
      <c r="B2779">
        <v>293.45</v>
      </c>
    </row>
    <row r="2780" spans="1:2">
      <c r="A2780" s="14">
        <v>38762</v>
      </c>
      <c r="B2780">
        <v>292.50099999999998</v>
      </c>
    </row>
    <row r="2781" spans="1:2">
      <c r="A2781" s="14">
        <v>38763</v>
      </c>
      <c r="B2781">
        <v>288.71800000000002</v>
      </c>
    </row>
    <row r="2782" spans="1:2">
      <c r="A2782" s="14">
        <v>38764</v>
      </c>
      <c r="B2782">
        <v>290.62</v>
      </c>
    </row>
    <row r="2783" spans="1:2">
      <c r="A2783" s="14">
        <v>38765</v>
      </c>
      <c r="B2783">
        <v>293.83300000000003</v>
      </c>
    </row>
    <row r="2784" spans="1:2">
      <c r="A2784" s="14">
        <v>38769</v>
      </c>
      <c r="B2784">
        <v>299.33699999999999</v>
      </c>
    </row>
    <row r="2785" spans="1:2">
      <c r="A2785" s="14">
        <v>38770</v>
      </c>
      <c r="B2785">
        <v>294.93900000000002</v>
      </c>
    </row>
    <row r="2786" spans="1:2">
      <c r="A2786" s="14">
        <v>38771</v>
      </c>
      <c r="B2786">
        <v>293.57</v>
      </c>
    </row>
    <row r="2787" spans="1:2">
      <c r="A2787" s="14">
        <v>38772</v>
      </c>
      <c r="B2787">
        <v>296.59500000000003</v>
      </c>
    </row>
    <row r="2788" spans="1:2">
      <c r="A2788" s="14">
        <v>38775</v>
      </c>
      <c r="B2788">
        <v>290.81200000000001</v>
      </c>
    </row>
    <row r="2789" spans="1:2">
      <c r="A2789" s="14">
        <v>38776</v>
      </c>
      <c r="B2789">
        <v>293.72399999999999</v>
      </c>
    </row>
    <row r="2790" spans="1:2">
      <c r="A2790" s="14">
        <v>38777</v>
      </c>
      <c r="B2790">
        <v>293.95400000000001</v>
      </c>
    </row>
    <row r="2791" spans="1:2">
      <c r="A2791" s="14">
        <v>38778</v>
      </c>
      <c r="B2791">
        <v>298.22699999999998</v>
      </c>
    </row>
    <row r="2792" spans="1:2">
      <c r="A2792" s="14">
        <v>38779</v>
      </c>
      <c r="B2792">
        <v>299.74900000000002</v>
      </c>
    </row>
    <row r="2793" spans="1:2">
      <c r="A2793" s="14">
        <v>38782</v>
      </c>
      <c r="B2793">
        <v>294.30099999999999</v>
      </c>
    </row>
    <row r="2794" spans="1:2">
      <c r="A2794" s="14">
        <v>38783</v>
      </c>
      <c r="B2794">
        <v>290.81400000000002</v>
      </c>
    </row>
    <row r="2795" spans="1:2">
      <c r="A2795" s="14">
        <v>38784</v>
      </c>
      <c r="B2795">
        <v>287.76400000000001</v>
      </c>
    </row>
    <row r="2796" spans="1:2">
      <c r="A2796" s="14">
        <v>38785</v>
      </c>
      <c r="B2796">
        <v>289.334</v>
      </c>
    </row>
    <row r="2797" spans="1:2">
      <c r="A2797" s="14">
        <v>38786</v>
      </c>
      <c r="B2797">
        <v>289.76900000000001</v>
      </c>
    </row>
    <row r="2798" spans="1:2">
      <c r="A2798" s="14">
        <v>38789</v>
      </c>
      <c r="B2798">
        <v>292.26100000000002</v>
      </c>
    </row>
    <row r="2799" spans="1:2">
      <c r="A2799" s="14">
        <v>38790</v>
      </c>
      <c r="B2799">
        <v>294.95299999999997</v>
      </c>
    </row>
    <row r="2800" spans="1:2">
      <c r="A2800" s="14">
        <v>38791</v>
      </c>
      <c r="B2800">
        <v>293.81299999999999</v>
      </c>
    </row>
    <row r="2801" spans="1:2">
      <c r="A2801" s="14">
        <v>38792</v>
      </c>
      <c r="B2801">
        <v>294.58300000000003</v>
      </c>
    </row>
    <row r="2802" spans="1:2">
      <c r="A2802" s="14">
        <v>38793</v>
      </c>
      <c r="B2802">
        <v>294.26799999999997</v>
      </c>
    </row>
    <row r="2803" spans="1:2">
      <c r="A2803" s="14">
        <v>38796</v>
      </c>
      <c r="B2803">
        <v>290.27999999999997</v>
      </c>
    </row>
    <row r="2804" spans="1:2">
      <c r="A2804" s="14">
        <v>38797</v>
      </c>
      <c r="B2804">
        <v>291.839</v>
      </c>
    </row>
    <row r="2805" spans="1:2">
      <c r="A2805" s="14">
        <v>38798</v>
      </c>
      <c r="B2805">
        <v>290.26799999999997</v>
      </c>
    </row>
    <row r="2806" spans="1:2">
      <c r="A2806" s="14">
        <v>38799</v>
      </c>
      <c r="B2806">
        <v>295.32600000000002</v>
      </c>
    </row>
    <row r="2807" spans="1:2">
      <c r="A2807" s="14">
        <v>38800</v>
      </c>
      <c r="B2807">
        <v>295.95699999999999</v>
      </c>
    </row>
    <row r="2808" spans="1:2">
      <c r="A2808" s="14">
        <v>38803</v>
      </c>
      <c r="B2808">
        <v>296.55700000000002</v>
      </c>
    </row>
    <row r="2809" spans="1:2">
      <c r="A2809" s="14">
        <v>38804</v>
      </c>
      <c r="B2809">
        <v>299.03399999999999</v>
      </c>
    </row>
    <row r="2810" spans="1:2">
      <c r="A2810" s="14">
        <v>38805</v>
      </c>
      <c r="B2810">
        <v>300.06900000000002</v>
      </c>
    </row>
    <row r="2811" spans="1:2">
      <c r="A2811" s="14">
        <v>38806</v>
      </c>
      <c r="B2811">
        <v>304.13799999999998</v>
      </c>
    </row>
    <row r="2812" spans="1:2">
      <c r="A2812" s="14">
        <v>38807</v>
      </c>
      <c r="B2812">
        <v>300.25700000000001</v>
      </c>
    </row>
    <row r="2813" spans="1:2">
      <c r="A2813" s="14">
        <v>38810</v>
      </c>
      <c r="B2813">
        <v>302.88200000000001</v>
      </c>
    </row>
    <row r="2814" spans="1:2">
      <c r="A2814" s="14">
        <v>38811</v>
      </c>
      <c r="B2814">
        <v>299.55099999999999</v>
      </c>
    </row>
    <row r="2815" spans="1:2">
      <c r="A2815" s="14">
        <v>38812</v>
      </c>
      <c r="B2815">
        <v>303.267</v>
      </c>
    </row>
    <row r="2816" spans="1:2">
      <c r="A2816" s="14">
        <v>38813</v>
      </c>
      <c r="B2816">
        <v>306.58999999999997</v>
      </c>
    </row>
    <row r="2817" spans="1:2">
      <c r="A2817" s="14">
        <v>38814</v>
      </c>
      <c r="B2817">
        <v>304.16199999999998</v>
      </c>
    </row>
    <row r="2818" spans="1:2">
      <c r="A2818" s="14">
        <v>38817</v>
      </c>
      <c r="B2818">
        <v>308.03199999999998</v>
      </c>
    </row>
    <row r="2819" spans="1:2">
      <c r="A2819" s="14">
        <v>38818</v>
      </c>
      <c r="B2819">
        <v>309.45699999999999</v>
      </c>
    </row>
    <row r="2820" spans="1:2">
      <c r="A2820" s="14">
        <v>38819</v>
      </c>
      <c r="B2820">
        <v>309.98599999999999</v>
      </c>
    </row>
    <row r="2821" spans="1:2">
      <c r="A2821" s="14">
        <v>38820</v>
      </c>
      <c r="B2821">
        <v>311.75900000000001</v>
      </c>
    </row>
    <row r="2822" spans="1:2">
      <c r="A2822" s="14">
        <v>38824</v>
      </c>
      <c r="B2822">
        <v>316.84100000000001</v>
      </c>
    </row>
    <row r="2823" spans="1:2">
      <c r="A2823" s="14">
        <v>38825</v>
      </c>
      <c r="B2823">
        <v>323.48500000000001</v>
      </c>
    </row>
    <row r="2824" spans="1:2">
      <c r="A2824" s="14">
        <v>38826</v>
      </c>
      <c r="B2824">
        <v>325.99700000000001</v>
      </c>
    </row>
    <row r="2825" spans="1:2">
      <c r="A2825" s="14">
        <v>38827</v>
      </c>
      <c r="B2825">
        <v>322.18400000000003</v>
      </c>
    </row>
    <row r="2826" spans="1:2">
      <c r="A2826" s="14">
        <v>38828</v>
      </c>
      <c r="B2826">
        <v>328.06200000000001</v>
      </c>
    </row>
    <row r="2827" spans="1:2">
      <c r="A2827" s="14">
        <v>38831</v>
      </c>
      <c r="B2827">
        <v>322.41500000000002</v>
      </c>
    </row>
    <row r="2828" spans="1:2">
      <c r="A2828" s="14">
        <v>38832</v>
      </c>
      <c r="B2828">
        <v>324.322</v>
      </c>
    </row>
    <row r="2829" spans="1:2">
      <c r="A2829" s="14">
        <v>38833</v>
      </c>
      <c r="B2829">
        <v>324.10700000000003</v>
      </c>
    </row>
    <row r="2830" spans="1:2">
      <c r="A2830" s="14">
        <v>38834</v>
      </c>
      <c r="B2830">
        <v>316.71499999999997</v>
      </c>
    </row>
    <row r="2831" spans="1:2">
      <c r="A2831" s="14">
        <v>38835</v>
      </c>
      <c r="B2831">
        <v>320.61399999999998</v>
      </c>
    </row>
    <row r="2832" spans="1:2">
      <c r="A2832" s="14">
        <v>38838</v>
      </c>
      <c r="B2832">
        <v>325.14499999999998</v>
      </c>
    </row>
    <row r="2833" spans="1:2">
      <c r="A2833" s="14">
        <v>38839</v>
      </c>
      <c r="B2833">
        <v>326.30700000000002</v>
      </c>
    </row>
    <row r="2834" spans="1:2">
      <c r="A2834" s="14">
        <v>38840</v>
      </c>
      <c r="B2834">
        <v>323.09500000000003</v>
      </c>
    </row>
    <row r="2835" spans="1:2">
      <c r="A2835" s="14">
        <v>38841</v>
      </c>
      <c r="B2835">
        <v>324.27100000000002</v>
      </c>
    </row>
    <row r="2836" spans="1:2">
      <c r="A2836" s="14">
        <v>38842</v>
      </c>
      <c r="B2836">
        <v>326.63799999999998</v>
      </c>
    </row>
    <row r="2837" spans="1:2">
      <c r="A2837" s="14">
        <v>38845</v>
      </c>
      <c r="B2837">
        <v>325.36200000000002</v>
      </c>
    </row>
    <row r="2838" spans="1:2">
      <c r="A2838" s="14">
        <v>38846</v>
      </c>
      <c r="B2838">
        <v>330.44099999999997</v>
      </c>
    </row>
    <row r="2839" spans="1:2">
      <c r="A2839" s="14">
        <v>38847</v>
      </c>
      <c r="B2839">
        <v>336.149</v>
      </c>
    </row>
    <row r="2840" spans="1:2">
      <c r="A2840" s="14">
        <v>38848</v>
      </c>
      <c r="B2840">
        <v>342.82900000000001</v>
      </c>
    </row>
    <row r="2841" spans="1:2">
      <c r="A2841" s="14">
        <v>38849</v>
      </c>
      <c r="B2841">
        <v>338.60700000000003</v>
      </c>
    </row>
    <row r="2842" spans="1:2">
      <c r="A2842" s="14">
        <v>38852</v>
      </c>
      <c r="B2842">
        <v>328.72699999999998</v>
      </c>
    </row>
    <row r="2843" spans="1:2">
      <c r="A2843" s="14">
        <v>38853</v>
      </c>
      <c r="B2843">
        <v>330.86599999999999</v>
      </c>
    </row>
    <row r="2844" spans="1:2">
      <c r="A2844" s="14">
        <v>38854</v>
      </c>
      <c r="B2844">
        <v>328.34800000000001</v>
      </c>
    </row>
    <row r="2845" spans="1:2">
      <c r="A2845" s="14">
        <v>38855</v>
      </c>
      <c r="B2845">
        <v>326.69900000000001</v>
      </c>
    </row>
    <row r="2846" spans="1:2">
      <c r="A2846" s="14">
        <v>38856</v>
      </c>
      <c r="B2846">
        <v>319.31599999999997</v>
      </c>
    </row>
    <row r="2847" spans="1:2">
      <c r="A2847" s="14">
        <v>38859</v>
      </c>
      <c r="B2847">
        <v>322.23200000000003</v>
      </c>
    </row>
    <row r="2848" spans="1:2">
      <c r="A2848" s="14">
        <v>38860</v>
      </c>
      <c r="B2848">
        <v>331.24400000000003</v>
      </c>
    </row>
    <row r="2849" spans="1:2">
      <c r="A2849" s="14">
        <v>38861</v>
      </c>
      <c r="B2849">
        <v>321.29399999999998</v>
      </c>
    </row>
    <row r="2850" spans="1:2">
      <c r="A2850" s="14">
        <v>38862</v>
      </c>
      <c r="B2850">
        <v>324.39400000000001</v>
      </c>
    </row>
    <row r="2851" spans="1:2">
      <c r="A2851" s="14">
        <v>38863</v>
      </c>
      <c r="B2851">
        <v>328.26499999999999</v>
      </c>
    </row>
    <row r="2852" spans="1:2">
      <c r="A2852" s="14">
        <v>38867</v>
      </c>
      <c r="B2852">
        <v>327.25299999999999</v>
      </c>
    </row>
    <row r="2853" spans="1:2">
      <c r="A2853" s="14">
        <v>38868</v>
      </c>
      <c r="B2853">
        <v>323.68099999999998</v>
      </c>
    </row>
    <row r="2854" spans="1:2">
      <c r="A2854" s="14">
        <v>38869</v>
      </c>
      <c r="B2854">
        <v>320.57400000000001</v>
      </c>
    </row>
    <row r="2855" spans="1:2">
      <c r="A2855" s="14">
        <v>38870</v>
      </c>
      <c r="B2855">
        <v>327.86</v>
      </c>
    </row>
    <row r="2856" spans="1:2">
      <c r="A2856" s="14">
        <v>38873</v>
      </c>
      <c r="B2856">
        <v>326.48399999999998</v>
      </c>
    </row>
    <row r="2857" spans="1:2">
      <c r="A2857" s="14">
        <v>38874</v>
      </c>
      <c r="B2857">
        <v>321.35000000000002</v>
      </c>
    </row>
    <row r="2858" spans="1:2">
      <c r="A2858" s="14">
        <v>38875</v>
      </c>
      <c r="B2858">
        <v>320.73700000000002</v>
      </c>
    </row>
    <row r="2859" spans="1:2">
      <c r="A2859" s="14">
        <v>38876</v>
      </c>
      <c r="B2859">
        <v>314.70499999999998</v>
      </c>
    </row>
    <row r="2860" spans="1:2">
      <c r="A2860" s="14">
        <v>38877</v>
      </c>
      <c r="B2860">
        <v>314.048</v>
      </c>
    </row>
    <row r="2861" spans="1:2">
      <c r="A2861" s="14">
        <v>38880</v>
      </c>
      <c r="B2861">
        <v>312.697</v>
      </c>
    </row>
    <row r="2862" spans="1:2">
      <c r="A2862" s="14">
        <v>38881</v>
      </c>
      <c r="B2862">
        <v>303.45400000000001</v>
      </c>
    </row>
    <row r="2863" spans="1:2">
      <c r="A2863" s="14">
        <v>38882</v>
      </c>
      <c r="B2863">
        <v>304.50900000000001</v>
      </c>
    </row>
    <row r="2864" spans="1:2">
      <c r="A2864" s="14">
        <v>38883</v>
      </c>
      <c r="B2864">
        <v>310.87400000000002</v>
      </c>
    </row>
    <row r="2865" spans="1:2">
      <c r="A2865" s="14">
        <v>38884</v>
      </c>
      <c r="B2865">
        <v>313.05399999999997</v>
      </c>
    </row>
    <row r="2866" spans="1:2">
      <c r="A2866" s="14">
        <v>38887</v>
      </c>
      <c r="B2866">
        <v>307.28800000000001</v>
      </c>
    </row>
    <row r="2867" spans="1:2">
      <c r="A2867" s="14">
        <v>38888</v>
      </c>
      <c r="B2867">
        <v>306.31099999999998</v>
      </c>
    </row>
    <row r="2868" spans="1:2">
      <c r="A2868" s="14">
        <v>38889</v>
      </c>
      <c r="B2868">
        <v>309.16699999999997</v>
      </c>
    </row>
    <row r="2869" spans="1:2">
      <c r="A2869" s="14">
        <v>38890</v>
      </c>
      <c r="B2869">
        <v>307.75099999999998</v>
      </c>
    </row>
    <row r="2870" spans="1:2">
      <c r="A2870" s="14">
        <v>38891</v>
      </c>
      <c r="B2870">
        <v>306.46100000000001</v>
      </c>
    </row>
    <row r="2871" spans="1:2">
      <c r="A2871" s="14">
        <v>38894</v>
      </c>
      <c r="B2871">
        <v>309.01499999999999</v>
      </c>
    </row>
    <row r="2872" spans="1:2">
      <c r="A2872" s="14">
        <v>38895</v>
      </c>
      <c r="B2872">
        <v>308.45</v>
      </c>
    </row>
    <row r="2873" spans="1:2">
      <c r="A2873" s="14">
        <v>38896</v>
      </c>
      <c r="B2873">
        <v>309.19400000000002</v>
      </c>
    </row>
    <row r="2874" spans="1:2">
      <c r="A2874" s="14">
        <v>38897</v>
      </c>
      <c r="B2874">
        <v>313.74599999999998</v>
      </c>
    </row>
    <row r="2875" spans="1:2">
      <c r="A2875" s="14">
        <v>38898</v>
      </c>
      <c r="B2875">
        <v>318.65199999999999</v>
      </c>
    </row>
    <row r="2876" spans="1:2">
      <c r="A2876" s="14">
        <v>38901</v>
      </c>
      <c r="B2876">
        <v>320.24599999999998</v>
      </c>
    </row>
    <row r="2877" spans="1:2">
      <c r="A2877" s="14">
        <v>38903</v>
      </c>
      <c r="B2877">
        <v>321.27699999999999</v>
      </c>
    </row>
    <row r="2878" spans="1:2">
      <c r="A2878" s="14">
        <v>38904</v>
      </c>
      <c r="B2878">
        <v>326.11799999999999</v>
      </c>
    </row>
    <row r="2879" spans="1:2">
      <c r="A2879" s="14">
        <v>38905</v>
      </c>
      <c r="B2879">
        <v>322.14400000000001</v>
      </c>
    </row>
    <row r="2880" spans="1:2">
      <c r="A2880" s="14">
        <v>38908</v>
      </c>
      <c r="B2880">
        <v>322.22199999999998</v>
      </c>
    </row>
    <row r="2881" spans="1:2">
      <c r="A2881" s="14">
        <v>38909</v>
      </c>
      <c r="B2881">
        <v>326.47399999999999</v>
      </c>
    </row>
    <row r="2882" spans="1:2">
      <c r="A2882" s="14">
        <v>38910</v>
      </c>
      <c r="B2882">
        <v>328.33300000000003</v>
      </c>
    </row>
    <row r="2883" spans="1:2">
      <c r="A2883" s="14">
        <v>38911</v>
      </c>
      <c r="B2883">
        <v>329.63799999999998</v>
      </c>
    </row>
    <row r="2884" spans="1:2">
      <c r="A2884" s="14">
        <v>38912</v>
      </c>
      <c r="B2884">
        <v>331.66199999999998</v>
      </c>
    </row>
    <row r="2885" spans="1:2">
      <c r="A2885" s="14">
        <v>38915</v>
      </c>
      <c r="B2885">
        <v>323.35000000000002</v>
      </c>
    </row>
    <row r="2886" spans="1:2">
      <c r="A2886" s="14">
        <v>38916</v>
      </c>
      <c r="B2886">
        <v>317.971</v>
      </c>
    </row>
    <row r="2887" spans="1:2">
      <c r="A2887" s="14">
        <v>38917</v>
      </c>
      <c r="B2887">
        <v>319.577</v>
      </c>
    </row>
    <row r="2888" spans="1:2">
      <c r="A2888" s="14">
        <v>38918</v>
      </c>
      <c r="B2888">
        <v>316.86500000000001</v>
      </c>
    </row>
    <row r="2889" spans="1:2">
      <c r="A2889" s="14">
        <v>38919</v>
      </c>
      <c r="B2889">
        <v>315.25299999999999</v>
      </c>
    </row>
    <row r="2890" spans="1:2">
      <c r="A2890" s="14">
        <v>38922</v>
      </c>
      <c r="B2890">
        <v>318.495</v>
      </c>
    </row>
    <row r="2891" spans="1:2">
      <c r="A2891" s="14">
        <v>38923</v>
      </c>
      <c r="B2891">
        <v>317.94499999999999</v>
      </c>
    </row>
    <row r="2892" spans="1:2">
      <c r="A2892" s="14">
        <v>38924</v>
      </c>
      <c r="B2892">
        <v>318.18700000000001</v>
      </c>
    </row>
    <row r="2893" spans="1:2">
      <c r="A2893" s="14">
        <v>38925</v>
      </c>
      <c r="B2893">
        <v>320.61900000000003</v>
      </c>
    </row>
    <row r="2894" spans="1:2">
      <c r="A2894" s="14">
        <v>38926</v>
      </c>
      <c r="B2894">
        <v>321.911</v>
      </c>
    </row>
    <row r="2895" spans="1:2">
      <c r="A2895" s="14">
        <v>38929</v>
      </c>
      <c r="B2895">
        <v>328.88099999999997</v>
      </c>
    </row>
    <row r="2896" spans="1:2">
      <c r="A2896" s="14">
        <v>38930</v>
      </c>
      <c r="B2896">
        <v>327.79</v>
      </c>
    </row>
    <row r="2897" spans="1:2">
      <c r="A2897" s="14">
        <v>38931</v>
      </c>
      <c r="B2897">
        <v>331.74599999999998</v>
      </c>
    </row>
    <row r="2898" spans="1:2">
      <c r="A2898" s="14">
        <v>38932</v>
      </c>
      <c r="B2898">
        <v>325.78800000000001</v>
      </c>
    </row>
    <row r="2899" spans="1:2">
      <c r="A2899" s="14">
        <v>38933</v>
      </c>
      <c r="B2899">
        <v>328.05</v>
      </c>
    </row>
    <row r="2900" spans="1:2">
      <c r="A2900" s="14">
        <v>38936</v>
      </c>
      <c r="B2900">
        <v>327.71199999999999</v>
      </c>
    </row>
    <row r="2901" spans="1:2">
      <c r="A2901" s="14">
        <v>38937</v>
      </c>
      <c r="B2901">
        <v>326.54899999999998</v>
      </c>
    </row>
    <row r="2902" spans="1:2">
      <c r="A2902" s="14">
        <v>38938</v>
      </c>
      <c r="B2902">
        <v>330.77800000000002</v>
      </c>
    </row>
    <row r="2903" spans="1:2">
      <c r="A2903" s="14">
        <v>38939</v>
      </c>
      <c r="B2903">
        <v>325.77999999999997</v>
      </c>
    </row>
    <row r="2904" spans="1:2">
      <c r="A2904" s="14">
        <v>38940</v>
      </c>
      <c r="B2904">
        <v>321.101</v>
      </c>
    </row>
    <row r="2905" spans="1:2">
      <c r="A2905" s="14">
        <v>38943</v>
      </c>
      <c r="B2905">
        <v>318.05900000000003</v>
      </c>
    </row>
    <row r="2906" spans="1:2">
      <c r="A2906" s="14">
        <v>38944</v>
      </c>
      <c r="B2906">
        <v>318.572</v>
      </c>
    </row>
    <row r="2907" spans="1:2">
      <c r="A2907" s="14">
        <v>38945</v>
      </c>
      <c r="B2907">
        <v>318.495</v>
      </c>
    </row>
    <row r="2908" spans="1:2">
      <c r="A2908" s="14">
        <v>38946</v>
      </c>
      <c r="B2908">
        <v>312.97000000000003</v>
      </c>
    </row>
    <row r="2909" spans="1:2">
      <c r="A2909" s="14">
        <v>38947</v>
      </c>
      <c r="B2909">
        <v>314.565</v>
      </c>
    </row>
    <row r="2910" spans="1:2">
      <c r="A2910" s="14">
        <v>38950</v>
      </c>
      <c r="B2910">
        <v>317.887</v>
      </c>
    </row>
    <row r="2911" spans="1:2">
      <c r="A2911" s="14">
        <v>38951</v>
      </c>
      <c r="B2911">
        <v>319.64499999999998</v>
      </c>
    </row>
    <row r="2912" spans="1:2">
      <c r="A2912" s="14">
        <v>38952</v>
      </c>
      <c r="B2912">
        <v>318.22500000000002</v>
      </c>
    </row>
    <row r="2913" spans="1:2">
      <c r="A2913" s="14">
        <v>38953</v>
      </c>
      <c r="B2913">
        <v>319.51799999999997</v>
      </c>
    </row>
    <row r="2914" spans="1:2">
      <c r="A2914" s="14">
        <v>38954</v>
      </c>
      <c r="B2914">
        <v>320.02699999999999</v>
      </c>
    </row>
    <row r="2915" spans="1:2">
      <c r="A2915" s="14">
        <v>38957</v>
      </c>
      <c r="B2915">
        <v>316.346</v>
      </c>
    </row>
    <row r="2916" spans="1:2">
      <c r="A2916" s="14">
        <v>38958</v>
      </c>
      <c r="B2916">
        <v>313.35500000000002</v>
      </c>
    </row>
    <row r="2917" spans="1:2">
      <c r="A2917" s="14">
        <v>38959</v>
      </c>
      <c r="B2917">
        <v>313.26100000000002</v>
      </c>
    </row>
    <row r="2918" spans="1:2">
      <c r="A2918" s="14">
        <v>38960</v>
      </c>
      <c r="B2918">
        <v>317.029</v>
      </c>
    </row>
    <row r="2919" spans="1:2">
      <c r="A2919" s="14">
        <v>38961</v>
      </c>
      <c r="B2919">
        <v>314.161</v>
      </c>
    </row>
    <row r="2920" spans="1:2">
      <c r="A2920" s="14">
        <v>38965</v>
      </c>
      <c r="B2920">
        <v>316.822</v>
      </c>
    </row>
    <row r="2921" spans="1:2">
      <c r="A2921" s="14">
        <v>38966</v>
      </c>
      <c r="B2921">
        <v>316.53300000000002</v>
      </c>
    </row>
    <row r="2922" spans="1:2">
      <c r="A2922" s="14">
        <v>38967</v>
      </c>
      <c r="B2922">
        <v>313.92899999999997</v>
      </c>
    </row>
    <row r="2923" spans="1:2">
      <c r="A2923" s="14">
        <v>38968</v>
      </c>
      <c r="B2923">
        <v>310.11500000000001</v>
      </c>
    </row>
    <row r="2924" spans="1:2">
      <c r="A2924" s="14">
        <v>38971</v>
      </c>
      <c r="B2924">
        <v>302.23700000000002</v>
      </c>
    </row>
    <row r="2925" spans="1:2">
      <c r="A2925" s="14">
        <v>38972</v>
      </c>
      <c r="B2925">
        <v>300.459</v>
      </c>
    </row>
    <row r="2926" spans="1:2">
      <c r="A2926" s="14">
        <v>38973</v>
      </c>
      <c r="B2926">
        <v>299.87700000000001</v>
      </c>
    </row>
    <row r="2927" spans="1:2">
      <c r="A2927" s="14">
        <v>38974</v>
      </c>
      <c r="B2927">
        <v>295.08999999999997</v>
      </c>
    </row>
    <row r="2928" spans="1:2">
      <c r="A2928" s="14">
        <v>38975</v>
      </c>
      <c r="B2928">
        <v>292.72899999999998</v>
      </c>
    </row>
    <row r="2929" spans="1:2">
      <c r="A2929" s="14">
        <v>38978</v>
      </c>
      <c r="B2929">
        <v>296.27300000000002</v>
      </c>
    </row>
    <row r="2930" spans="1:2">
      <c r="A2930" s="14">
        <v>38979</v>
      </c>
      <c r="B2930">
        <v>293.197</v>
      </c>
    </row>
    <row r="2931" spans="1:2">
      <c r="A2931" s="14">
        <v>38980</v>
      </c>
      <c r="B2931">
        <v>291.31400000000002</v>
      </c>
    </row>
    <row r="2932" spans="1:2">
      <c r="A2932" s="14">
        <v>38981</v>
      </c>
      <c r="B2932">
        <v>295.50599999999997</v>
      </c>
    </row>
    <row r="2933" spans="1:2">
      <c r="A2933" s="14">
        <v>38982</v>
      </c>
      <c r="B2933">
        <v>293.23500000000001</v>
      </c>
    </row>
    <row r="2934" spans="1:2">
      <c r="A2934" s="14">
        <v>38985</v>
      </c>
      <c r="B2934">
        <v>292.68200000000002</v>
      </c>
    </row>
    <row r="2935" spans="1:2">
      <c r="A2935" s="14">
        <v>38986</v>
      </c>
      <c r="B2935">
        <v>294.14699999999999</v>
      </c>
    </row>
    <row r="2936" spans="1:2">
      <c r="A2936" s="14">
        <v>38987</v>
      </c>
      <c r="B2936">
        <v>295.60000000000002</v>
      </c>
    </row>
    <row r="2937" spans="1:2">
      <c r="A2937" s="14">
        <v>38988</v>
      </c>
      <c r="B2937">
        <v>297.435</v>
      </c>
    </row>
    <row r="2938" spans="1:2">
      <c r="A2938" s="14">
        <v>38989</v>
      </c>
      <c r="B2938">
        <v>297.94</v>
      </c>
    </row>
    <row r="2939" spans="1:2">
      <c r="A2939" s="14">
        <v>38992</v>
      </c>
      <c r="B2939">
        <v>295.78100000000001</v>
      </c>
    </row>
    <row r="2940" spans="1:2">
      <c r="A2940" s="14">
        <v>38993</v>
      </c>
      <c r="B2940">
        <v>290.86599999999999</v>
      </c>
    </row>
    <row r="2941" spans="1:2">
      <c r="A2941" s="14">
        <v>38994</v>
      </c>
      <c r="B2941">
        <v>292.392</v>
      </c>
    </row>
    <row r="2942" spans="1:2">
      <c r="A2942" s="14">
        <v>38995</v>
      </c>
      <c r="B2942">
        <v>297.30799999999999</v>
      </c>
    </row>
    <row r="2943" spans="1:2">
      <c r="A2943" s="14">
        <v>38996</v>
      </c>
      <c r="B2943">
        <v>298.99400000000003</v>
      </c>
    </row>
    <row r="2944" spans="1:2">
      <c r="A2944" s="14">
        <v>38999</v>
      </c>
      <c r="B2944">
        <v>303.71699999999998</v>
      </c>
    </row>
    <row r="2945" spans="1:2">
      <c r="A2945" s="14">
        <v>39000</v>
      </c>
      <c r="B2945">
        <v>300.51799999999997</v>
      </c>
    </row>
    <row r="2946" spans="1:2">
      <c r="A2946" s="14">
        <v>39001</v>
      </c>
      <c r="B2946">
        <v>301.69600000000003</v>
      </c>
    </row>
    <row r="2947" spans="1:2">
      <c r="A2947" s="14">
        <v>39002</v>
      </c>
      <c r="B2947">
        <v>302.524</v>
      </c>
    </row>
    <row r="2948" spans="1:2">
      <c r="A2948" s="14">
        <v>39003</v>
      </c>
      <c r="B2948">
        <v>306.58100000000002</v>
      </c>
    </row>
    <row r="2949" spans="1:2">
      <c r="A2949" s="14">
        <v>39006</v>
      </c>
      <c r="B2949">
        <v>313.35599999999999</v>
      </c>
    </row>
    <row r="2950" spans="1:2">
      <c r="A2950" s="14">
        <v>39007</v>
      </c>
      <c r="B2950">
        <v>311.524</v>
      </c>
    </row>
    <row r="2951" spans="1:2">
      <c r="A2951" s="14">
        <v>39008</v>
      </c>
      <c r="B2951">
        <v>309.10399999999998</v>
      </c>
    </row>
    <row r="2952" spans="1:2">
      <c r="A2952" s="14">
        <v>39009</v>
      </c>
      <c r="B2952">
        <v>312.32100000000003</v>
      </c>
    </row>
    <row r="2953" spans="1:2">
      <c r="A2953" s="14">
        <v>39010</v>
      </c>
      <c r="B2953">
        <v>310.69900000000001</v>
      </c>
    </row>
    <row r="2954" spans="1:2">
      <c r="A2954" s="14">
        <v>39013</v>
      </c>
      <c r="B2954">
        <v>311.15199999999999</v>
      </c>
    </row>
    <row r="2955" spans="1:2">
      <c r="A2955" s="14">
        <v>39014</v>
      </c>
      <c r="B2955">
        <v>312.58100000000002</v>
      </c>
    </row>
    <row r="2956" spans="1:2">
      <c r="A2956" s="14">
        <v>39015</v>
      </c>
      <c r="B2956">
        <v>316.762</v>
      </c>
    </row>
    <row r="2957" spans="1:2">
      <c r="A2957" s="14">
        <v>39016</v>
      </c>
      <c r="B2957">
        <v>316.20600000000002</v>
      </c>
    </row>
    <row r="2958" spans="1:2">
      <c r="A2958" s="14">
        <v>39017</v>
      </c>
      <c r="B2958">
        <v>317.44799999999998</v>
      </c>
    </row>
    <row r="2959" spans="1:2">
      <c r="A2959" s="14">
        <v>39020</v>
      </c>
      <c r="B2959">
        <v>312.83699999999999</v>
      </c>
    </row>
    <row r="2960" spans="1:2">
      <c r="A2960" s="14">
        <v>39021</v>
      </c>
      <c r="B2960">
        <v>312.07299999999998</v>
      </c>
    </row>
    <row r="2961" spans="1:2">
      <c r="A2961" s="14">
        <v>39022</v>
      </c>
      <c r="B2961">
        <v>313.43799999999999</v>
      </c>
    </row>
    <row r="2962" spans="1:2">
      <c r="A2962" s="14">
        <v>39023</v>
      </c>
      <c r="B2962">
        <v>315.97699999999998</v>
      </c>
    </row>
    <row r="2963" spans="1:2">
      <c r="A2963" s="14">
        <v>39024</v>
      </c>
      <c r="B2963">
        <v>317.65499999999997</v>
      </c>
    </row>
    <row r="2964" spans="1:2">
      <c r="A2964" s="14">
        <v>39027</v>
      </c>
      <c r="B2964">
        <v>318.63299999999998</v>
      </c>
    </row>
    <row r="2965" spans="1:2">
      <c r="A2965" s="14">
        <v>39028</v>
      </c>
      <c r="B2965">
        <v>319.44799999999998</v>
      </c>
    </row>
    <row r="2966" spans="1:2">
      <c r="A2966" s="14">
        <v>39029</v>
      </c>
      <c r="B2966">
        <v>319.399</v>
      </c>
    </row>
    <row r="2967" spans="1:2">
      <c r="A2967" s="14">
        <v>39030</v>
      </c>
      <c r="B2967">
        <v>322.90300000000002</v>
      </c>
    </row>
    <row r="2968" spans="1:2">
      <c r="A2968" s="14">
        <v>39031</v>
      </c>
      <c r="B2968">
        <v>315.12099999999998</v>
      </c>
    </row>
    <row r="2969" spans="1:2">
      <c r="A2969" s="14">
        <v>39034</v>
      </c>
      <c r="B2969">
        <v>313.43700000000001</v>
      </c>
    </row>
    <row r="2970" spans="1:2">
      <c r="A2970" s="14">
        <v>39035</v>
      </c>
      <c r="B2970">
        <v>314.53199999999998</v>
      </c>
    </row>
    <row r="2971" spans="1:2">
      <c r="A2971" s="14">
        <v>39036</v>
      </c>
      <c r="B2971">
        <v>316.27600000000001</v>
      </c>
    </row>
    <row r="2972" spans="1:2">
      <c r="A2972" s="14">
        <v>39037</v>
      </c>
      <c r="B2972">
        <v>311.54000000000002</v>
      </c>
    </row>
    <row r="2973" spans="1:2">
      <c r="A2973" s="14">
        <v>39038</v>
      </c>
      <c r="B2973">
        <v>312.54599999999999</v>
      </c>
    </row>
    <row r="2974" spans="1:2">
      <c r="A2974" s="14">
        <v>39041</v>
      </c>
      <c r="B2974">
        <v>314.14299999999997</v>
      </c>
    </row>
    <row r="2975" spans="1:2">
      <c r="A2975" s="14">
        <v>39042</v>
      </c>
      <c r="B2975">
        <v>318.55700000000002</v>
      </c>
    </row>
    <row r="2976" spans="1:2">
      <c r="A2976" s="14">
        <v>39043</v>
      </c>
      <c r="B2976">
        <v>316.755</v>
      </c>
    </row>
    <row r="2977" spans="1:2">
      <c r="A2977" s="14">
        <v>39048</v>
      </c>
      <c r="B2977">
        <v>323.673</v>
      </c>
    </row>
    <row r="2978" spans="1:2">
      <c r="A2978" s="14">
        <v>39049</v>
      </c>
      <c r="B2978">
        <v>323.37900000000002</v>
      </c>
    </row>
    <row r="2979" spans="1:2">
      <c r="A2979" s="14">
        <v>39050</v>
      </c>
      <c r="B2979">
        <v>325.32400000000001</v>
      </c>
    </row>
    <row r="2980" spans="1:2">
      <c r="A2980" s="14">
        <v>39051</v>
      </c>
      <c r="B2980">
        <v>329.14</v>
      </c>
    </row>
    <row r="2981" spans="1:2">
      <c r="A2981" s="14">
        <v>39052</v>
      </c>
      <c r="B2981">
        <v>328.01299999999998</v>
      </c>
    </row>
    <row r="2982" spans="1:2">
      <c r="A2982" s="14">
        <v>39055</v>
      </c>
      <c r="B2982">
        <v>322.36399999999998</v>
      </c>
    </row>
    <row r="2983" spans="1:2">
      <c r="A2983" s="14">
        <v>39056</v>
      </c>
      <c r="B2983">
        <v>323.87700000000001</v>
      </c>
    </row>
    <row r="2984" spans="1:2">
      <c r="A2984" s="14">
        <v>39057</v>
      </c>
      <c r="B2984">
        <v>319.23599999999999</v>
      </c>
    </row>
    <row r="2985" spans="1:2">
      <c r="A2985" s="14">
        <v>39058</v>
      </c>
      <c r="B2985">
        <v>318.995</v>
      </c>
    </row>
    <row r="2986" spans="1:2">
      <c r="A2986" s="14">
        <v>39059</v>
      </c>
      <c r="B2986">
        <v>317.99</v>
      </c>
    </row>
    <row r="2987" spans="1:2">
      <c r="A2987" s="14">
        <v>39062</v>
      </c>
      <c r="B2987">
        <v>318.06400000000002</v>
      </c>
    </row>
    <row r="2988" spans="1:2">
      <c r="A2988" s="14">
        <v>39063</v>
      </c>
      <c r="B2988">
        <v>316.53300000000002</v>
      </c>
    </row>
    <row r="2989" spans="1:2">
      <c r="A2989" s="14">
        <v>39064</v>
      </c>
      <c r="B2989">
        <v>316.81700000000001</v>
      </c>
    </row>
    <row r="2990" spans="1:2">
      <c r="A2990" s="14">
        <v>39065</v>
      </c>
      <c r="B2990">
        <v>319.33800000000002</v>
      </c>
    </row>
    <row r="2991" spans="1:2">
      <c r="A2991" s="14">
        <v>39066</v>
      </c>
      <c r="B2991">
        <v>316.84300000000002</v>
      </c>
    </row>
    <row r="2992" spans="1:2">
      <c r="A2992" s="14">
        <v>39069</v>
      </c>
      <c r="B2992">
        <v>313.67899999999997</v>
      </c>
    </row>
    <row r="2993" spans="1:2">
      <c r="A2993" s="14">
        <v>39070</v>
      </c>
      <c r="B2993">
        <v>315.51400000000001</v>
      </c>
    </row>
    <row r="2994" spans="1:2">
      <c r="A2994" s="14">
        <v>39071</v>
      </c>
      <c r="B2994">
        <v>313.72300000000001</v>
      </c>
    </row>
    <row r="2995" spans="1:2">
      <c r="A2995" s="14">
        <v>39072</v>
      </c>
      <c r="B2995">
        <v>312.41300000000001</v>
      </c>
    </row>
    <row r="2996" spans="1:2">
      <c r="A2996" s="14">
        <v>39073</v>
      </c>
      <c r="B2996">
        <v>313.66699999999997</v>
      </c>
    </row>
    <row r="2997" spans="1:2">
      <c r="A2997" s="14">
        <v>39077</v>
      </c>
      <c r="B2997">
        <v>312.47399999999999</v>
      </c>
    </row>
    <row r="2998" spans="1:2">
      <c r="A2998" s="14">
        <v>39078</v>
      </c>
      <c r="B2998">
        <v>312.51900000000001</v>
      </c>
    </row>
    <row r="2999" spans="1:2">
      <c r="A2999" s="14">
        <v>39079</v>
      </c>
      <c r="B2999">
        <v>313.53300000000002</v>
      </c>
    </row>
    <row r="3000" spans="1:2">
      <c r="A3000" s="14">
        <v>39080</v>
      </c>
      <c r="B3000">
        <v>314.02300000000002</v>
      </c>
    </row>
    <row r="3001" spans="1:2">
      <c r="A3001" s="14">
        <v>39085</v>
      </c>
      <c r="B3001">
        <v>304.173</v>
      </c>
    </row>
    <row r="3002" spans="1:2">
      <c r="A3002" s="14">
        <v>39086</v>
      </c>
      <c r="B3002">
        <v>300.51100000000002</v>
      </c>
    </row>
    <row r="3003" spans="1:2">
      <c r="A3003" s="14">
        <v>39087</v>
      </c>
      <c r="B3003">
        <v>298.18200000000002</v>
      </c>
    </row>
    <row r="3004" spans="1:2">
      <c r="A3004" s="14">
        <v>39090</v>
      </c>
      <c r="B3004">
        <v>296.63299999999998</v>
      </c>
    </row>
    <row r="3005" spans="1:2">
      <c r="A3005" s="14">
        <v>39091</v>
      </c>
      <c r="B3005">
        <v>294.43</v>
      </c>
    </row>
    <row r="3006" spans="1:2">
      <c r="A3006" s="14">
        <v>39092</v>
      </c>
      <c r="B3006">
        <v>297.161</v>
      </c>
    </row>
    <row r="3007" spans="1:2">
      <c r="A3007" s="14">
        <v>39093</v>
      </c>
      <c r="B3007">
        <v>296.25</v>
      </c>
    </row>
    <row r="3008" spans="1:2">
      <c r="A3008" s="14">
        <v>39094</v>
      </c>
      <c r="B3008">
        <v>301.50599999999997</v>
      </c>
    </row>
    <row r="3009" spans="1:2">
      <c r="A3009" s="14">
        <v>39098</v>
      </c>
      <c r="B3009">
        <v>299.26900000000001</v>
      </c>
    </row>
    <row r="3010" spans="1:2">
      <c r="A3010" s="14">
        <v>39099</v>
      </c>
      <c r="B3010">
        <v>299.92399999999998</v>
      </c>
    </row>
    <row r="3011" spans="1:2">
      <c r="A3011" s="14">
        <v>39100</v>
      </c>
      <c r="B3011">
        <v>297.613</v>
      </c>
    </row>
    <row r="3012" spans="1:2">
      <c r="A3012" s="14">
        <v>39101</v>
      </c>
      <c r="B3012">
        <v>303.39600000000002</v>
      </c>
    </row>
    <row r="3013" spans="1:2">
      <c r="A3013" s="14">
        <v>39104</v>
      </c>
      <c r="B3013">
        <v>305.20999999999998</v>
      </c>
    </row>
    <row r="3014" spans="1:2">
      <c r="A3014" s="14">
        <v>39105</v>
      </c>
      <c r="B3014">
        <v>312.03300000000002</v>
      </c>
    </row>
    <row r="3015" spans="1:2">
      <c r="A3015" s="14">
        <v>39106</v>
      </c>
      <c r="B3015">
        <v>310.35199999999998</v>
      </c>
    </row>
    <row r="3016" spans="1:2">
      <c r="A3016" s="14">
        <v>39107</v>
      </c>
      <c r="B3016">
        <v>307.38400000000001</v>
      </c>
    </row>
    <row r="3017" spans="1:2">
      <c r="A3017" s="14">
        <v>39108</v>
      </c>
      <c r="B3017">
        <v>309.64800000000002</v>
      </c>
    </row>
    <row r="3018" spans="1:2">
      <c r="A3018" s="14">
        <v>39111</v>
      </c>
      <c r="B3018">
        <v>304.18700000000001</v>
      </c>
    </row>
    <row r="3019" spans="1:2">
      <c r="A3019" s="14">
        <v>39112</v>
      </c>
      <c r="B3019">
        <v>311.99599999999998</v>
      </c>
    </row>
    <row r="3020" spans="1:2">
      <c r="A3020" s="14">
        <v>39113</v>
      </c>
      <c r="B3020">
        <v>314.68400000000003</v>
      </c>
    </row>
    <row r="3021" spans="1:2">
      <c r="A3021" s="14">
        <v>39114</v>
      </c>
      <c r="B3021">
        <v>312.31</v>
      </c>
    </row>
    <row r="3022" spans="1:2">
      <c r="A3022" s="14">
        <v>39115</v>
      </c>
      <c r="B3022">
        <v>312.899</v>
      </c>
    </row>
    <row r="3023" spans="1:2">
      <c r="A3023" s="14">
        <v>39118</v>
      </c>
      <c r="B3023">
        <v>313.517</v>
      </c>
    </row>
    <row r="3024" spans="1:2">
      <c r="A3024" s="14">
        <v>39119</v>
      </c>
      <c r="B3024">
        <v>313.77499999999998</v>
      </c>
    </row>
    <row r="3025" spans="1:2">
      <c r="A3025" s="14">
        <v>39120</v>
      </c>
      <c r="B3025">
        <v>311.976</v>
      </c>
    </row>
    <row r="3026" spans="1:2">
      <c r="A3026" s="14">
        <v>39121</v>
      </c>
      <c r="B3026">
        <v>315.54899999999998</v>
      </c>
    </row>
    <row r="3027" spans="1:2">
      <c r="A3027" s="14">
        <v>39122</v>
      </c>
      <c r="B3027">
        <v>317.53800000000001</v>
      </c>
    </row>
    <row r="3028" spans="1:2">
      <c r="A3028" s="14">
        <v>39125</v>
      </c>
      <c r="B3028">
        <v>310.98099999999999</v>
      </c>
    </row>
    <row r="3029" spans="1:2">
      <c r="A3029" s="14">
        <v>39126</v>
      </c>
      <c r="B3029">
        <v>316.392</v>
      </c>
    </row>
    <row r="3030" spans="1:2">
      <c r="A3030" s="14">
        <v>39127</v>
      </c>
      <c r="B3030">
        <v>314.53100000000001</v>
      </c>
    </row>
    <row r="3031" spans="1:2">
      <c r="A3031" s="14">
        <v>39128</v>
      </c>
      <c r="B3031">
        <v>316.589</v>
      </c>
    </row>
    <row r="3032" spans="1:2">
      <c r="A3032" s="14">
        <v>39129</v>
      </c>
      <c r="B3032">
        <v>319.52199999999999</v>
      </c>
    </row>
    <row r="3033" spans="1:2">
      <c r="A3033" s="14">
        <v>39133</v>
      </c>
      <c r="B3033">
        <v>317.51100000000002</v>
      </c>
    </row>
    <row r="3034" spans="1:2">
      <c r="A3034" s="14">
        <v>39134</v>
      </c>
      <c r="B3034">
        <v>322.72699999999998</v>
      </c>
    </row>
    <row r="3035" spans="1:2">
      <c r="A3035" s="14">
        <v>39135</v>
      </c>
      <c r="B3035">
        <v>327.23599999999999</v>
      </c>
    </row>
    <row r="3036" spans="1:2">
      <c r="A3036" s="14">
        <v>39136</v>
      </c>
      <c r="B3036">
        <v>329.565</v>
      </c>
    </row>
    <row r="3037" spans="1:2">
      <c r="A3037" s="14">
        <v>39139</v>
      </c>
      <c r="B3037">
        <v>329.923</v>
      </c>
    </row>
    <row r="3038" spans="1:2">
      <c r="A3038" s="14">
        <v>39140</v>
      </c>
      <c r="B3038">
        <v>327.07600000000002</v>
      </c>
    </row>
    <row r="3039" spans="1:2">
      <c r="A3039" s="14">
        <v>39141</v>
      </c>
      <c r="B3039">
        <v>325.28100000000001</v>
      </c>
    </row>
    <row r="3040" spans="1:2">
      <c r="A3040" s="14">
        <v>39142</v>
      </c>
      <c r="B3040">
        <v>322.94200000000001</v>
      </c>
    </row>
    <row r="3041" spans="1:2">
      <c r="A3041" s="14">
        <v>39143</v>
      </c>
      <c r="B3041">
        <v>319.79599999999999</v>
      </c>
    </row>
    <row r="3042" spans="1:2">
      <c r="A3042" s="14">
        <v>39146</v>
      </c>
      <c r="B3042">
        <v>315.846</v>
      </c>
    </row>
    <row r="3043" spans="1:2">
      <c r="A3043" s="14">
        <v>39147</v>
      </c>
      <c r="B3043">
        <v>318.81599999999997</v>
      </c>
    </row>
    <row r="3044" spans="1:2">
      <c r="A3044" s="14">
        <v>39148</v>
      </c>
      <c r="B3044">
        <v>322.14499999999998</v>
      </c>
    </row>
    <row r="3045" spans="1:2">
      <c r="A3045" s="14">
        <v>39149</v>
      </c>
      <c r="B3045">
        <v>323.08199999999999</v>
      </c>
    </row>
    <row r="3046" spans="1:2">
      <c r="A3046" s="14">
        <v>39150</v>
      </c>
      <c r="B3046">
        <v>319.654</v>
      </c>
    </row>
    <row r="3047" spans="1:2">
      <c r="A3047" s="14">
        <v>39153</v>
      </c>
      <c r="B3047">
        <v>318.64299999999997</v>
      </c>
    </row>
    <row r="3048" spans="1:2">
      <c r="A3048" s="14">
        <v>39154</v>
      </c>
      <c r="B3048">
        <v>316.54899999999998</v>
      </c>
    </row>
    <row r="3049" spans="1:2">
      <c r="A3049" s="14">
        <v>39155</v>
      </c>
      <c r="B3049">
        <v>316.75700000000001</v>
      </c>
    </row>
    <row r="3050" spans="1:2">
      <c r="A3050" s="14">
        <v>39156</v>
      </c>
      <c r="B3050">
        <v>317.49099999999999</v>
      </c>
    </row>
    <row r="3051" spans="1:2">
      <c r="A3051" s="14">
        <v>39157</v>
      </c>
      <c r="B3051">
        <v>317.84100000000001</v>
      </c>
    </row>
    <row r="3052" spans="1:2">
      <c r="A3052" s="14">
        <v>39160</v>
      </c>
      <c r="B3052">
        <v>317.649</v>
      </c>
    </row>
    <row r="3053" spans="1:2">
      <c r="A3053" s="14">
        <v>39161</v>
      </c>
      <c r="B3053">
        <v>317.81299999999999</v>
      </c>
    </row>
    <row r="3054" spans="1:2">
      <c r="A3054" s="14">
        <v>39162</v>
      </c>
      <c r="B3054">
        <v>318.91899999999998</v>
      </c>
    </row>
    <row r="3055" spans="1:2">
      <c r="A3055" s="14">
        <v>39163</v>
      </c>
      <c r="B3055">
        <v>323.78699999999998</v>
      </c>
    </row>
    <row r="3056" spans="1:2">
      <c r="A3056" s="14">
        <v>39164</v>
      </c>
      <c r="B3056">
        <v>322.43599999999998</v>
      </c>
    </row>
    <row r="3057" spans="1:2">
      <c r="A3057" s="14">
        <v>39167</v>
      </c>
      <c r="B3057">
        <v>323.49200000000002</v>
      </c>
    </row>
    <row r="3058" spans="1:2">
      <c r="A3058" s="14">
        <v>39168</v>
      </c>
      <c r="B3058">
        <v>323.83499999999998</v>
      </c>
    </row>
    <row r="3059" spans="1:2">
      <c r="A3059" s="14">
        <v>39169</v>
      </c>
      <c r="B3059">
        <v>326.22500000000002</v>
      </c>
    </row>
    <row r="3060" spans="1:2">
      <c r="A3060" s="14">
        <v>39170</v>
      </c>
      <c r="B3060">
        <v>329.10399999999998</v>
      </c>
    </row>
    <row r="3061" spans="1:2">
      <c r="A3061" s="14">
        <v>39171</v>
      </c>
      <c r="B3061">
        <v>328.452</v>
      </c>
    </row>
    <row r="3062" spans="1:2">
      <c r="A3062" s="14">
        <v>39174</v>
      </c>
      <c r="B3062">
        <v>327.63900000000001</v>
      </c>
    </row>
    <row r="3063" spans="1:2">
      <c r="A3063" s="14">
        <v>39175</v>
      </c>
      <c r="B3063">
        <v>326.46800000000002</v>
      </c>
    </row>
    <row r="3064" spans="1:2">
      <c r="A3064" s="14">
        <v>39176</v>
      </c>
      <c r="B3064">
        <v>330.47500000000002</v>
      </c>
    </row>
    <row r="3065" spans="1:2">
      <c r="A3065" s="14">
        <v>39177</v>
      </c>
      <c r="B3065">
        <v>331.62700000000001</v>
      </c>
    </row>
    <row r="3066" spans="1:2">
      <c r="A3066" s="14">
        <v>39181</v>
      </c>
      <c r="B3066">
        <v>329.40899999999999</v>
      </c>
    </row>
    <row r="3067" spans="1:2">
      <c r="A3067" s="14">
        <v>39182</v>
      </c>
      <c r="B3067">
        <v>332.57299999999998</v>
      </c>
    </row>
    <row r="3068" spans="1:2">
      <c r="A3068" s="14">
        <v>39183</v>
      </c>
      <c r="B3068">
        <v>332.61799999999999</v>
      </c>
    </row>
    <row r="3069" spans="1:2">
      <c r="A3069" s="14">
        <v>39184</v>
      </c>
      <c r="B3069">
        <v>332.78800000000001</v>
      </c>
    </row>
    <row r="3070" spans="1:2">
      <c r="A3070" s="14">
        <v>39185</v>
      </c>
      <c r="B3070">
        <v>333.654</v>
      </c>
    </row>
    <row r="3071" spans="1:2">
      <c r="A3071" s="14">
        <v>39188</v>
      </c>
      <c r="B3071">
        <v>330.315</v>
      </c>
    </row>
    <row r="3072" spans="1:2">
      <c r="A3072" s="14">
        <v>39189</v>
      </c>
      <c r="B3072">
        <v>329.55799999999999</v>
      </c>
    </row>
    <row r="3073" spans="1:2">
      <c r="A3073" s="14">
        <v>39190</v>
      </c>
      <c r="B3073">
        <v>329.14400000000001</v>
      </c>
    </row>
    <row r="3074" spans="1:2">
      <c r="A3074" s="14">
        <v>39191</v>
      </c>
      <c r="B3074">
        <v>328.68700000000001</v>
      </c>
    </row>
    <row r="3075" spans="1:2">
      <c r="A3075" s="14">
        <v>39192</v>
      </c>
      <c r="B3075">
        <v>330.03800000000001</v>
      </c>
    </row>
    <row r="3076" spans="1:2">
      <c r="A3076" s="14">
        <v>39195</v>
      </c>
      <c r="B3076">
        <v>332.45499999999998</v>
      </c>
    </row>
    <row r="3077" spans="1:2">
      <c r="A3077" s="14">
        <v>39196</v>
      </c>
      <c r="B3077">
        <v>329.05700000000002</v>
      </c>
    </row>
    <row r="3078" spans="1:2">
      <c r="A3078" s="14">
        <v>39197</v>
      </c>
      <c r="B3078">
        <v>333.24299999999999</v>
      </c>
    </row>
    <row r="3079" spans="1:2">
      <c r="A3079" s="14">
        <v>39198</v>
      </c>
      <c r="B3079">
        <v>329.19600000000003</v>
      </c>
    </row>
    <row r="3080" spans="1:2">
      <c r="A3080" s="14">
        <v>39199</v>
      </c>
      <c r="B3080">
        <v>332.77800000000002</v>
      </c>
    </row>
    <row r="3081" spans="1:2">
      <c r="A3081" s="14">
        <v>39202</v>
      </c>
      <c r="B3081">
        <v>332.24599999999998</v>
      </c>
    </row>
    <row r="3082" spans="1:2">
      <c r="A3082" s="14">
        <v>39203</v>
      </c>
      <c r="B3082">
        <v>332.08100000000002</v>
      </c>
    </row>
    <row r="3083" spans="1:2">
      <c r="A3083" s="14">
        <v>39204</v>
      </c>
      <c r="B3083">
        <v>330.78699999999998</v>
      </c>
    </row>
    <row r="3084" spans="1:2">
      <c r="A3084" s="14">
        <v>39205</v>
      </c>
      <c r="B3084">
        <v>333.39800000000002</v>
      </c>
    </row>
    <row r="3085" spans="1:2">
      <c r="A3085" s="14">
        <v>39206</v>
      </c>
      <c r="B3085">
        <v>334.26499999999999</v>
      </c>
    </row>
    <row r="3086" spans="1:2">
      <c r="A3086" s="14">
        <v>39209</v>
      </c>
      <c r="B3086">
        <v>331.86599999999999</v>
      </c>
    </row>
    <row r="3087" spans="1:2">
      <c r="A3087" s="14">
        <v>39210</v>
      </c>
      <c r="B3087">
        <v>330.28199999999998</v>
      </c>
    </row>
    <row r="3088" spans="1:2">
      <c r="A3088" s="14">
        <v>39211</v>
      </c>
      <c r="B3088">
        <v>329.86900000000003</v>
      </c>
    </row>
    <row r="3089" spans="1:2">
      <c r="A3089" s="14">
        <v>39212</v>
      </c>
      <c r="B3089">
        <v>328.63900000000001</v>
      </c>
    </row>
    <row r="3090" spans="1:2">
      <c r="A3090" s="14">
        <v>39213</v>
      </c>
      <c r="B3090">
        <v>333.17099999999999</v>
      </c>
    </row>
    <row r="3091" spans="1:2">
      <c r="A3091" s="14">
        <v>39216</v>
      </c>
      <c r="B3091">
        <v>331.09399999999999</v>
      </c>
    </row>
    <row r="3092" spans="1:2">
      <c r="A3092" s="14">
        <v>39217</v>
      </c>
      <c r="B3092">
        <v>332.94200000000001</v>
      </c>
    </row>
    <row r="3093" spans="1:2">
      <c r="A3093" s="14">
        <v>39218</v>
      </c>
      <c r="B3093">
        <v>332.17599999999999</v>
      </c>
    </row>
    <row r="3094" spans="1:2">
      <c r="A3094" s="14">
        <v>39219</v>
      </c>
      <c r="B3094">
        <v>333.49</v>
      </c>
    </row>
    <row r="3095" spans="1:2">
      <c r="A3095" s="14">
        <v>39220</v>
      </c>
      <c r="B3095">
        <v>333.14699999999999</v>
      </c>
    </row>
    <row r="3096" spans="1:2">
      <c r="A3096" s="14">
        <v>39223</v>
      </c>
      <c r="B3096">
        <v>336.26</v>
      </c>
    </row>
    <row r="3097" spans="1:2">
      <c r="A3097" s="14">
        <v>39224</v>
      </c>
      <c r="B3097">
        <v>330.64800000000002</v>
      </c>
    </row>
    <row r="3098" spans="1:2">
      <c r="A3098" s="14">
        <v>39225</v>
      </c>
      <c r="B3098">
        <v>330.12</v>
      </c>
    </row>
    <row r="3099" spans="1:2">
      <c r="A3099" s="14">
        <v>39226</v>
      </c>
      <c r="B3099">
        <v>328.036</v>
      </c>
    </row>
    <row r="3100" spans="1:2">
      <c r="A3100" s="14">
        <v>39227</v>
      </c>
      <c r="B3100">
        <v>331.721</v>
      </c>
    </row>
    <row r="3101" spans="1:2">
      <c r="A3101" s="14">
        <v>39231</v>
      </c>
      <c r="B3101">
        <v>327.50200000000001</v>
      </c>
    </row>
    <row r="3102" spans="1:2">
      <c r="A3102" s="14">
        <v>39232</v>
      </c>
      <c r="B3102">
        <v>330.154</v>
      </c>
    </row>
    <row r="3103" spans="1:2">
      <c r="A3103" s="14">
        <v>39233</v>
      </c>
      <c r="B3103">
        <v>332.67599999999999</v>
      </c>
    </row>
    <row r="3104" spans="1:2">
      <c r="A3104" s="14">
        <v>39234</v>
      </c>
      <c r="B3104">
        <v>335.23599999999999</v>
      </c>
    </row>
    <row r="3105" spans="1:2">
      <c r="A3105" s="14">
        <v>39237</v>
      </c>
      <c r="B3105">
        <v>338.32499999999999</v>
      </c>
    </row>
    <row r="3106" spans="1:2">
      <c r="A3106" s="14">
        <v>39238</v>
      </c>
      <c r="B3106">
        <v>336.92700000000002</v>
      </c>
    </row>
    <row r="3107" spans="1:2">
      <c r="A3107" s="14">
        <v>39239</v>
      </c>
      <c r="B3107">
        <v>334.89100000000002</v>
      </c>
    </row>
    <row r="3108" spans="1:2">
      <c r="A3108" s="14">
        <v>39240</v>
      </c>
      <c r="B3108">
        <v>333.65300000000002</v>
      </c>
    </row>
    <row r="3109" spans="1:2">
      <c r="A3109" s="14">
        <v>39241</v>
      </c>
      <c r="B3109">
        <v>327.428</v>
      </c>
    </row>
    <row r="3110" spans="1:2">
      <c r="A3110" s="14">
        <v>39244</v>
      </c>
      <c r="B3110">
        <v>332.27499999999998</v>
      </c>
    </row>
    <row r="3111" spans="1:2">
      <c r="A3111" s="14">
        <v>39245</v>
      </c>
      <c r="B3111">
        <v>330.43599999999998</v>
      </c>
    </row>
    <row r="3112" spans="1:2">
      <c r="A3112" s="14">
        <v>39246</v>
      </c>
      <c r="B3112">
        <v>332.18400000000003</v>
      </c>
    </row>
    <row r="3113" spans="1:2">
      <c r="A3113" s="14">
        <v>39247</v>
      </c>
      <c r="B3113">
        <v>337.30099999999999</v>
      </c>
    </row>
    <row r="3114" spans="1:2">
      <c r="A3114" s="14">
        <v>39248</v>
      </c>
      <c r="B3114">
        <v>340.58800000000002</v>
      </c>
    </row>
    <row r="3115" spans="1:2">
      <c r="A3115" s="14">
        <v>39251</v>
      </c>
      <c r="B3115">
        <v>339.98099999999999</v>
      </c>
    </row>
    <row r="3116" spans="1:2">
      <c r="A3116" s="14">
        <v>39252</v>
      </c>
      <c r="B3116">
        <v>335.13200000000001</v>
      </c>
    </row>
    <row r="3117" spans="1:2">
      <c r="A3117" s="14">
        <v>39253</v>
      </c>
      <c r="B3117">
        <v>335.17899999999997</v>
      </c>
    </row>
    <row r="3118" spans="1:2">
      <c r="A3118" s="14">
        <v>39254</v>
      </c>
      <c r="B3118">
        <v>332.95400000000001</v>
      </c>
    </row>
    <row r="3119" spans="1:2">
      <c r="A3119" s="14">
        <v>39255</v>
      </c>
      <c r="B3119">
        <v>330.084</v>
      </c>
    </row>
    <row r="3120" spans="1:2">
      <c r="A3120" s="14">
        <v>39258</v>
      </c>
      <c r="B3120">
        <v>328.98500000000001</v>
      </c>
    </row>
    <row r="3121" spans="1:2">
      <c r="A3121" s="14">
        <v>39259</v>
      </c>
      <c r="B3121">
        <v>325.68099999999998</v>
      </c>
    </row>
    <row r="3122" spans="1:2">
      <c r="A3122" s="14">
        <v>39260</v>
      </c>
      <c r="B3122">
        <v>326.54000000000002</v>
      </c>
    </row>
    <row r="3123" spans="1:2">
      <c r="A3123" s="14">
        <v>39261</v>
      </c>
      <c r="B3123">
        <v>325.94400000000002</v>
      </c>
    </row>
    <row r="3124" spans="1:2">
      <c r="A3124" s="14">
        <v>39262</v>
      </c>
      <c r="B3124">
        <v>328.029</v>
      </c>
    </row>
    <row r="3125" spans="1:2">
      <c r="A3125" s="14">
        <v>39265</v>
      </c>
      <c r="B3125">
        <v>329.71800000000002</v>
      </c>
    </row>
    <row r="3126" spans="1:2">
      <c r="A3126" s="14">
        <v>39266</v>
      </c>
      <c r="B3126">
        <v>329.03899999999999</v>
      </c>
    </row>
    <row r="3127" spans="1:2">
      <c r="A3127" s="14">
        <v>39268</v>
      </c>
      <c r="B3127">
        <v>330.54599999999999</v>
      </c>
    </row>
    <row r="3128" spans="1:2">
      <c r="A3128" s="14">
        <v>39269</v>
      </c>
      <c r="B3128">
        <v>332.13299999999998</v>
      </c>
    </row>
    <row r="3129" spans="1:2">
      <c r="A3129" s="14">
        <v>39272</v>
      </c>
      <c r="B3129">
        <v>332.47699999999998</v>
      </c>
    </row>
    <row r="3130" spans="1:2">
      <c r="A3130" s="14">
        <v>39273</v>
      </c>
      <c r="B3130">
        <v>335.54300000000001</v>
      </c>
    </row>
    <row r="3131" spans="1:2">
      <c r="A3131" s="14">
        <v>39274</v>
      </c>
      <c r="B3131">
        <v>335.55900000000003</v>
      </c>
    </row>
    <row r="3132" spans="1:2">
      <c r="A3132" s="14">
        <v>39275</v>
      </c>
      <c r="B3132">
        <v>336.03</v>
      </c>
    </row>
    <row r="3133" spans="1:2">
      <c r="A3133" s="14">
        <v>39276</v>
      </c>
      <c r="B3133">
        <v>338.06299999999999</v>
      </c>
    </row>
    <row r="3134" spans="1:2">
      <c r="A3134" s="14">
        <v>39279</v>
      </c>
      <c r="B3134">
        <v>331.548</v>
      </c>
    </row>
    <row r="3135" spans="1:2">
      <c r="A3135" s="14">
        <v>39280</v>
      </c>
      <c r="B3135">
        <v>329.06299999999999</v>
      </c>
    </row>
    <row r="3136" spans="1:2">
      <c r="A3136" s="14">
        <v>39281</v>
      </c>
      <c r="B3136">
        <v>334.95299999999997</v>
      </c>
    </row>
    <row r="3137" spans="1:2">
      <c r="A3137" s="14">
        <v>39282</v>
      </c>
      <c r="B3137">
        <v>337.80200000000002</v>
      </c>
    </row>
    <row r="3138" spans="1:2">
      <c r="A3138" s="14">
        <v>39283</v>
      </c>
      <c r="B3138">
        <v>336.33699999999999</v>
      </c>
    </row>
    <row r="3139" spans="1:2">
      <c r="A3139" s="14">
        <v>39286</v>
      </c>
      <c r="B3139">
        <v>330.11399999999998</v>
      </c>
    </row>
    <row r="3140" spans="1:2">
      <c r="A3140" s="14">
        <v>39287</v>
      </c>
      <c r="B3140">
        <v>328.72399999999999</v>
      </c>
    </row>
    <row r="3141" spans="1:2">
      <c r="A3141" s="14">
        <v>39288</v>
      </c>
      <c r="B3141">
        <v>328.99799999999999</v>
      </c>
    </row>
    <row r="3142" spans="1:2">
      <c r="A3142" s="14">
        <v>39289</v>
      </c>
      <c r="B3142">
        <v>327.411</v>
      </c>
    </row>
    <row r="3143" spans="1:2">
      <c r="A3143" s="14">
        <v>39290</v>
      </c>
      <c r="B3143">
        <v>330.483</v>
      </c>
    </row>
    <row r="3144" spans="1:2">
      <c r="A3144" s="14">
        <v>39293</v>
      </c>
      <c r="B3144">
        <v>332.87799999999999</v>
      </c>
    </row>
    <row r="3145" spans="1:2">
      <c r="A3145" s="14">
        <v>39294</v>
      </c>
      <c r="B3145">
        <v>334.83600000000001</v>
      </c>
    </row>
    <row r="3146" spans="1:2">
      <c r="A3146" s="14">
        <v>39295</v>
      </c>
      <c r="B3146">
        <v>331.72300000000001</v>
      </c>
    </row>
    <row r="3147" spans="1:2">
      <c r="A3147" s="14">
        <v>39296</v>
      </c>
      <c r="B3147">
        <v>330.93</v>
      </c>
    </row>
    <row r="3148" spans="1:2">
      <c r="A3148" s="14">
        <v>39297</v>
      </c>
      <c r="B3148">
        <v>329.43799999999999</v>
      </c>
    </row>
    <row r="3149" spans="1:2">
      <c r="A3149" s="14">
        <v>39300</v>
      </c>
      <c r="B3149">
        <v>325.529</v>
      </c>
    </row>
    <row r="3150" spans="1:2">
      <c r="A3150" s="14">
        <v>39301</v>
      </c>
      <c r="B3150">
        <v>326.19900000000001</v>
      </c>
    </row>
    <row r="3151" spans="1:2">
      <c r="A3151" s="14">
        <v>39302</v>
      </c>
      <c r="B3151">
        <v>327.07799999999997</v>
      </c>
    </row>
    <row r="3152" spans="1:2">
      <c r="A3152" s="14">
        <v>39303</v>
      </c>
      <c r="B3152">
        <v>325.65600000000001</v>
      </c>
    </row>
    <row r="3153" spans="1:2">
      <c r="A3153" s="14">
        <v>39304</v>
      </c>
      <c r="B3153">
        <v>325.86200000000002</v>
      </c>
    </row>
    <row r="3154" spans="1:2">
      <c r="A3154" s="14">
        <v>39307</v>
      </c>
      <c r="B3154">
        <v>327.04300000000001</v>
      </c>
    </row>
    <row r="3155" spans="1:2">
      <c r="A3155" s="14">
        <v>39308</v>
      </c>
      <c r="B3155">
        <v>326.42700000000002</v>
      </c>
    </row>
    <row r="3156" spans="1:2">
      <c r="A3156" s="14">
        <v>39309</v>
      </c>
      <c r="B3156">
        <v>325.55500000000001</v>
      </c>
    </row>
    <row r="3157" spans="1:2">
      <c r="A3157" s="14">
        <v>39310</v>
      </c>
      <c r="B3157">
        <v>314.601</v>
      </c>
    </row>
    <row r="3158" spans="1:2">
      <c r="A3158" s="14">
        <v>39311</v>
      </c>
      <c r="B3158">
        <v>319.57299999999998</v>
      </c>
    </row>
    <row r="3159" spans="1:2">
      <c r="A3159" s="14">
        <v>39314</v>
      </c>
      <c r="B3159">
        <v>314.80700000000002</v>
      </c>
    </row>
    <row r="3160" spans="1:2">
      <c r="A3160" s="14">
        <v>39315</v>
      </c>
      <c r="B3160">
        <v>313.58999999999997</v>
      </c>
    </row>
    <row r="3161" spans="1:2">
      <c r="A3161" s="14">
        <v>39316</v>
      </c>
      <c r="B3161">
        <v>315.34500000000003</v>
      </c>
    </row>
    <row r="3162" spans="1:2">
      <c r="A3162" s="14">
        <v>39317</v>
      </c>
      <c r="B3162">
        <v>317.68200000000002</v>
      </c>
    </row>
    <row r="3163" spans="1:2">
      <c r="A3163" s="14">
        <v>39318</v>
      </c>
      <c r="B3163">
        <v>320.18700000000001</v>
      </c>
    </row>
    <row r="3164" spans="1:2">
      <c r="A3164" s="14">
        <v>39321</v>
      </c>
      <c r="B3164">
        <v>319.43799999999999</v>
      </c>
    </row>
    <row r="3165" spans="1:2">
      <c r="A3165" s="14">
        <v>39322</v>
      </c>
      <c r="B3165">
        <v>318.601</v>
      </c>
    </row>
    <row r="3166" spans="1:2">
      <c r="A3166" s="14">
        <v>39323</v>
      </c>
      <c r="B3166">
        <v>320.38799999999998</v>
      </c>
    </row>
    <row r="3167" spans="1:2">
      <c r="A3167" s="14">
        <v>39324</v>
      </c>
      <c r="B3167">
        <v>321.72300000000001</v>
      </c>
    </row>
    <row r="3168" spans="1:2">
      <c r="A3168" s="14">
        <v>39325</v>
      </c>
      <c r="B3168">
        <v>322.678</v>
      </c>
    </row>
    <row r="3169" spans="1:2">
      <c r="A3169" s="14">
        <v>39329</v>
      </c>
      <c r="B3169">
        <v>325.70800000000003</v>
      </c>
    </row>
    <row r="3170" spans="1:2">
      <c r="A3170" s="14">
        <v>39330</v>
      </c>
      <c r="B3170">
        <v>325.51299999999998</v>
      </c>
    </row>
    <row r="3171" spans="1:2">
      <c r="A3171" s="14">
        <v>39331</v>
      </c>
      <c r="B3171">
        <v>325.423</v>
      </c>
    </row>
    <row r="3172" spans="1:2">
      <c r="A3172" s="14">
        <v>39332</v>
      </c>
      <c r="B3172">
        <v>325.99299999999999</v>
      </c>
    </row>
    <row r="3173" spans="1:2">
      <c r="A3173" s="14">
        <v>39335</v>
      </c>
      <c r="B3173">
        <v>328.99</v>
      </c>
    </row>
    <row r="3174" spans="1:2">
      <c r="A3174" s="14">
        <v>39336</v>
      </c>
      <c r="B3174">
        <v>332.24099999999999</v>
      </c>
    </row>
    <row r="3175" spans="1:2">
      <c r="A3175" s="14">
        <v>39337</v>
      </c>
      <c r="B3175">
        <v>336.64</v>
      </c>
    </row>
    <row r="3176" spans="1:2">
      <c r="A3176" s="14">
        <v>39338</v>
      </c>
      <c r="B3176">
        <v>335.23700000000002</v>
      </c>
    </row>
    <row r="3177" spans="1:2">
      <c r="A3177" s="14">
        <v>39339</v>
      </c>
      <c r="B3177">
        <v>336.40199999999999</v>
      </c>
    </row>
    <row r="3178" spans="1:2">
      <c r="A3178" s="14">
        <v>39342</v>
      </c>
      <c r="B3178">
        <v>340.83199999999999</v>
      </c>
    </row>
    <row r="3179" spans="1:2">
      <c r="A3179" s="14">
        <v>39343</v>
      </c>
      <c r="B3179">
        <v>341.99200000000002</v>
      </c>
    </row>
    <row r="3180" spans="1:2">
      <c r="A3180" s="14">
        <v>39344</v>
      </c>
      <c r="B3180">
        <v>343.387</v>
      </c>
    </row>
    <row r="3181" spans="1:2">
      <c r="A3181" s="14">
        <v>39345</v>
      </c>
      <c r="B3181">
        <v>346.11599999999999</v>
      </c>
    </row>
    <row r="3182" spans="1:2">
      <c r="A3182" s="14">
        <v>39346</v>
      </c>
      <c r="B3182">
        <v>346.21899999999999</v>
      </c>
    </row>
    <row r="3183" spans="1:2">
      <c r="A3183" s="14">
        <v>39349</v>
      </c>
      <c r="B3183">
        <v>347.553</v>
      </c>
    </row>
    <row r="3184" spans="1:2">
      <c r="A3184" s="14">
        <v>39350</v>
      </c>
      <c r="B3184">
        <v>345.38600000000002</v>
      </c>
    </row>
    <row r="3185" spans="1:2">
      <c r="A3185" s="14">
        <v>39351</v>
      </c>
      <c r="B3185">
        <v>346.76299999999998</v>
      </c>
    </row>
    <row r="3186" spans="1:2">
      <c r="A3186" s="14">
        <v>39352</v>
      </c>
      <c r="B3186">
        <v>351.334</v>
      </c>
    </row>
    <row r="3187" spans="1:2">
      <c r="A3187" s="14">
        <v>39353</v>
      </c>
      <c r="B3187">
        <v>348.50700000000001</v>
      </c>
    </row>
    <row r="3188" spans="1:2">
      <c r="A3188" s="14">
        <v>39356</v>
      </c>
      <c r="B3188">
        <v>348.29399999999998</v>
      </c>
    </row>
    <row r="3189" spans="1:2">
      <c r="A3189" s="14">
        <v>39357</v>
      </c>
      <c r="B3189">
        <v>345.21300000000002</v>
      </c>
    </row>
    <row r="3190" spans="1:2">
      <c r="A3190" s="14">
        <v>39358</v>
      </c>
      <c r="B3190">
        <v>345.46</v>
      </c>
    </row>
    <row r="3191" spans="1:2">
      <c r="A3191" s="14">
        <v>39359</v>
      </c>
      <c r="B3191">
        <v>346.71</v>
      </c>
    </row>
    <row r="3192" spans="1:2">
      <c r="A3192" s="14">
        <v>39360</v>
      </c>
      <c r="B3192">
        <v>343.82799999999997</v>
      </c>
    </row>
    <row r="3193" spans="1:2">
      <c r="A3193" s="14">
        <v>39363</v>
      </c>
      <c r="B3193">
        <v>336.89100000000002</v>
      </c>
    </row>
    <row r="3194" spans="1:2">
      <c r="A3194" s="14">
        <v>39364</v>
      </c>
      <c r="B3194">
        <v>339.29399999999998</v>
      </c>
    </row>
    <row r="3195" spans="1:2">
      <c r="A3195" s="14">
        <v>39365</v>
      </c>
      <c r="B3195">
        <v>343.44</v>
      </c>
    </row>
    <row r="3196" spans="1:2">
      <c r="A3196" s="14">
        <v>39366</v>
      </c>
      <c r="B3196">
        <v>346.96800000000002</v>
      </c>
    </row>
    <row r="3197" spans="1:2">
      <c r="A3197" s="14">
        <v>39367</v>
      </c>
      <c r="B3197">
        <v>346.46300000000002</v>
      </c>
    </row>
    <row r="3198" spans="1:2">
      <c r="A3198" s="14">
        <v>39370</v>
      </c>
      <c r="B3198">
        <v>350.55200000000002</v>
      </c>
    </row>
    <row r="3199" spans="1:2">
      <c r="A3199" s="14">
        <v>39371</v>
      </c>
      <c r="B3199">
        <v>350.22500000000002</v>
      </c>
    </row>
    <row r="3200" spans="1:2">
      <c r="A3200" s="14">
        <v>39372</v>
      </c>
      <c r="B3200">
        <v>349.73599999999999</v>
      </c>
    </row>
    <row r="3201" spans="1:2">
      <c r="A3201" s="14">
        <v>39373</v>
      </c>
      <c r="B3201">
        <v>352.959</v>
      </c>
    </row>
    <row r="3202" spans="1:2">
      <c r="A3202" s="14">
        <v>39374</v>
      </c>
      <c r="B3202">
        <v>350.87099999999998</v>
      </c>
    </row>
    <row r="3203" spans="1:2">
      <c r="A3203" s="14">
        <v>39377</v>
      </c>
      <c r="B3203">
        <v>347.64800000000002</v>
      </c>
    </row>
    <row r="3204" spans="1:2">
      <c r="A3204" s="14">
        <v>39378</v>
      </c>
      <c r="B3204">
        <v>346.25900000000001</v>
      </c>
    </row>
    <row r="3205" spans="1:2">
      <c r="A3205" s="14">
        <v>39379</v>
      </c>
      <c r="B3205">
        <v>346.03399999999999</v>
      </c>
    </row>
    <row r="3206" spans="1:2">
      <c r="A3206" s="14">
        <v>39380</v>
      </c>
      <c r="B3206">
        <v>351.45600000000002</v>
      </c>
    </row>
    <row r="3207" spans="1:2">
      <c r="A3207" s="14">
        <v>39381</v>
      </c>
      <c r="B3207">
        <v>354.20600000000002</v>
      </c>
    </row>
    <row r="3208" spans="1:2">
      <c r="A3208" s="14">
        <v>39384</v>
      </c>
      <c r="B3208">
        <v>358.60700000000003</v>
      </c>
    </row>
    <row r="3209" spans="1:2">
      <c r="A3209" s="14">
        <v>39385</v>
      </c>
      <c r="B3209">
        <v>354.00599999999997</v>
      </c>
    </row>
    <row r="3210" spans="1:2">
      <c r="A3210" s="14">
        <v>39386</v>
      </c>
      <c r="B3210">
        <v>360.125</v>
      </c>
    </row>
    <row r="3211" spans="1:2">
      <c r="A3211" s="14">
        <v>39387</v>
      </c>
      <c r="B3211">
        <v>358.21199999999999</v>
      </c>
    </row>
    <row r="3212" spans="1:2">
      <c r="A3212" s="14">
        <v>39388</v>
      </c>
      <c r="B3212">
        <v>361.50400000000002</v>
      </c>
    </row>
    <row r="3213" spans="1:2">
      <c r="A3213" s="14">
        <v>39391</v>
      </c>
      <c r="B3213">
        <v>357.86399999999998</v>
      </c>
    </row>
    <row r="3214" spans="1:2">
      <c r="A3214" s="14">
        <v>39392</v>
      </c>
      <c r="B3214">
        <v>363.09500000000003</v>
      </c>
    </row>
    <row r="3215" spans="1:2">
      <c r="A3215" s="14">
        <v>39393</v>
      </c>
      <c r="B3215">
        <v>360.68299999999999</v>
      </c>
    </row>
    <row r="3216" spans="1:2">
      <c r="A3216" s="14">
        <v>39394</v>
      </c>
      <c r="B3216">
        <v>360.50400000000002</v>
      </c>
    </row>
    <row r="3217" spans="1:2">
      <c r="A3217" s="14">
        <v>39395</v>
      </c>
      <c r="B3217">
        <v>362.44</v>
      </c>
    </row>
    <row r="3218" spans="1:2">
      <c r="A3218" s="14">
        <v>39398</v>
      </c>
      <c r="B3218">
        <v>357.601</v>
      </c>
    </row>
    <row r="3219" spans="1:2">
      <c r="A3219" s="14">
        <v>39399</v>
      </c>
      <c r="B3219">
        <v>354.11200000000002</v>
      </c>
    </row>
    <row r="3220" spans="1:2">
      <c r="A3220" s="14">
        <v>39400</v>
      </c>
      <c r="B3220">
        <v>359.80900000000003</v>
      </c>
    </row>
    <row r="3221" spans="1:2">
      <c r="A3221" s="14">
        <v>39401</v>
      </c>
      <c r="B3221">
        <v>354.53100000000001</v>
      </c>
    </row>
    <row r="3222" spans="1:2">
      <c r="A3222" s="14">
        <v>39402</v>
      </c>
      <c r="B3222">
        <v>357.25400000000002</v>
      </c>
    </row>
    <row r="3223" spans="1:2">
      <c r="A3223" s="14">
        <v>39405</v>
      </c>
      <c r="B3223">
        <v>353.84100000000001</v>
      </c>
    </row>
    <row r="3224" spans="1:2">
      <c r="A3224" s="14">
        <v>39406</v>
      </c>
      <c r="B3224">
        <v>358.53300000000002</v>
      </c>
    </row>
    <row r="3225" spans="1:2">
      <c r="A3225" s="14">
        <v>39407</v>
      </c>
      <c r="B3225">
        <v>357.601</v>
      </c>
    </row>
    <row r="3226" spans="1:2">
      <c r="A3226" s="14">
        <v>39409</v>
      </c>
      <c r="B3226">
        <v>362.36599999999999</v>
      </c>
    </row>
    <row r="3227" spans="1:2">
      <c r="A3227" s="14">
        <v>39412</v>
      </c>
      <c r="B3227">
        <v>362.03500000000003</v>
      </c>
    </row>
    <row r="3228" spans="1:2">
      <c r="A3228" s="14">
        <v>39413</v>
      </c>
      <c r="B3228">
        <v>356.65600000000001</v>
      </c>
    </row>
    <row r="3229" spans="1:2">
      <c r="A3229" s="14">
        <v>39414</v>
      </c>
      <c r="B3229">
        <v>352.959</v>
      </c>
    </row>
    <row r="3230" spans="1:2">
      <c r="A3230" s="14">
        <v>39415</v>
      </c>
      <c r="B3230">
        <v>352.65199999999999</v>
      </c>
    </row>
    <row r="3231" spans="1:2">
      <c r="A3231" s="14">
        <v>39416</v>
      </c>
      <c r="B3231">
        <v>348.83100000000002</v>
      </c>
    </row>
    <row r="3232" spans="1:2">
      <c r="A3232" s="14">
        <v>39419</v>
      </c>
      <c r="B3232">
        <v>347.49700000000001</v>
      </c>
    </row>
    <row r="3233" spans="1:2">
      <c r="A3233" s="14">
        <v>39420</v>
      </c>
      <c r="B3233">
        <v>347.61</v>
      </c>
    </row>
    <row r="3234" spans="1:2">
      <c r="A3234" s="14">
        <v>39421</v>
      </c>
      <c r="B3234">
        <v>346.95400000000001</v>
      </c>
    </row>
    <row r="3235" spans="1:2">
      <c r="A3235" s="14">
        <v>39422</v>
      </c>
      <c r="B3235">
        <v>350.7</v>
      </c>
    </row>
    <row r="3236" spans="1:2">
      <c r="A3236" s="14">
        <v>39423</v>
      </c>
      <c r="B3236">
        <v>351.18400000000003</v>
      </c>
    </row>
    <row r="3237" spans="1:2">
      <c r="A3237" s="14">
        <v>39426</v>
      </c>
      <c r="B3237">
        <v>351.05599999999998</v>
      </c>
    </row>
    <row r="3238" spans="1:2">
      <c r="A3238" s="14">
        <v>39427</v>
      </c>
      <c r="B3238">
        <v>353.69900000000001</v>
      </c>
    </row>
    <row r="3239" spans="1:2">
      <c r="A3239" s="14">
        <v>39428</v>
      </c>
      <c r="B3239">
        <v>361.08800000000002</v>
      </c>
    </row>
    <row r="3240" spans="1:2">
      <c r="A3240" s="14">
        <v>39429</v>
      </c>
      <c r="B3240">
        <v>356.54500000000002</v>
      </c>
    </row>
    <row r="3241" spans="1:2">
      <c r="A3241" s="14">
        <v>39430</v>
      </c>
      <c r="B3241">
        <v>355.95699999999999</v>
      </c>
    </row>
    <row r="3242" spans="1:2">
      <c r="A3242" s="14">
        <v>39433</v>
      </c>
      <c r="B3242">
        <v>354.96699999999998</v>
      </c>
    </row>
    <row r="3243" spans="1:2">
      <c r="A3243" s="14">
        <v>39434</v>
      </c>
      <c r="B3243">
        <v>354.24700000000001</v>
      </c>
    </row>
    <row r="3244" spans="1:2">
      <c r="A3244" s="14">
        <v>39435</v>
      </c>
      <c r="B3244">
        <v>357.52699999999999</v>
      </c>
    </row>
    <row r="3245" spans="1:2">
      <c r="A3245" s="14">
        <v>39436</v>
      </c>
      <c r="B3245">
        <v>356.42500000000001</v>
      </c>
    </row>
    <row r="3246" spans="1:2">
      <c r="A3246" s="14">
        <v>39437</v>
      </c>
      <c r="B3246">
        <v>360.846</v>
      </c>
    </row>
    <row r="3247" spans="1:2">
      <c r="A3247" s="14">
        <v>39440</v>
      </c>
      <c r="B3247">
        <v>360.83300000000003</v>
      </c>
    </row>
    <row r="3248" spans="1:2">
      <c r="A3248" s="14">
        <v>39442</v>
      </c>
      <c r="B3248">
        <v>365.64400000000001</v>
      </c>
    </row>
    <row r="3249" spans="1:2">
      <c r="A3249" s="14">
        <v>39443</v>
      </c>
      <c r="B3249">
        <v>366.048</v>
      </c>
    </row>
    <row r="3250" spans="1:2">
      <c r="A3250" s="14">
        <v>39444</v>
      </c>
      <c r="B3250">
        <v>364.50700000000001</v>
      </c>
    </row>
    <row r="3251" spans="1:2">
      <c r="A3251" s="14">
        <v>39447</v>
      </c>
      <c r="B3251">
        <v>364.99</v>
      </c>
    </row>
    <row r="3252" spans="1:2">
      <c r="A3252" s="14">
        <v>39449</v>
      </c>
      <c r="B3252">
        <v>374.17</v>
      </c>
    </row>
    <row r="3253" spans="1:2">
      <c r="A3253" s="14">
        <v>39450</v>
      </c>
      <c r="B3253">
        <v>376.85500000000002</v>
      </c>
    </row>
    <row r="3254" spans="1:2">
      <c r="A3254" s="14">
        <v>39451</v>
      </c>
      <c r="B3254">
        <v>374.745</v>
      </c>
    </row>
    <row r="3255" spans="1:2">
      <c r="A3255" s="14">
        <v>39454</v>
      </c>
      <c r="B3255">
        <v>370.625</v>
      </c>
    </row>
    <row r="3256" spans="1:2">
      <c r="A3256" s="14">
        <v>39455</v>
      </c>
      <c r="B3256">
        <v>376.78899999999999</v>
      </c>
    </row>
    <row r="3257" spans="1:2">
      <c r="A3257" s="14">
        <v>39456</v>
      </c>
      <c r="B3257">
        <v>375.31200000000001</v>
      </c>
    </row>
    <row r="3258" spans="1:2">
      <c r="A3258" s="14">
        <v>39457</v>
      </c>
      <c r="B3258">
        <v>373.476</v>
      </c>
    </row>
    <row r="3259" spans="1:2">
      <c r="A3259" s="14">
        <v>39458</v>
      </c>
      <c r="B3259">
        <v>375.72800000000001</v>
      </c>
    </row>
    <row r="3260" spans="1:2">
      <c r="A3260" s="14">
        <v>39461</v>
      </c>
      <c r="B3260">
        <v>380.30700000000002</v>
      </c>
    </row>
    <row r="3261" spans="1:2">
      <c r="A3261" s="14">
        <v>39462</v>
      </c>
      <c r="B3261">
        <v>375.50299999999999</v>
      </c>
    </row>
    <row r="3262" spans="1:2">
      <c r="A3262" s="14">
        <v>39463</v>
      </c>
      <c r="B3262">
        <v>370.80700000000002</v>
      </c>
    </row>
    <row r="3263" spans="1:2">
      <c r="A3263" s="14">
        <v>39464</v>
      </c>
      <c r="B3263">
        <v>370.94600000000003</v>
      </c>
    </row>
    <row r="3264" spans="1:2">
      <c r="A3264" s="14">
        <v>39465</v>
      </c>
      <c r="B3264">
        <v>371.92200000000003</v>
      </c>
    </row>
    <row r="3265" spans="1:2">
      <c r="A3265" s="14">
        <v>39469</v>
      </c>
      <c r="B3265">
        <v>366.4</v>
      </c>
    </row>
    <row r="3266" spans="1:2">
      <c r="A3266" s="14">
        <v>39470</v>
      </c>
      <c r="B3266">
        <v>358.202</v>
      </c>
    </row>
    <row r="3267" spans="1:2">
      <c r="A3267" s="14">
        <v>39471</v>
      </c>
      <c r="B3267">
        <v>366.53500000000003</v>
      </c>
    </row>
    <row r="3268" spans="1:2">
      <c r="A3268" s="14">
        <v>39472</v>
      </c>
      <c r="B3268">
        <v>371.13799999999998</v>
      </c>
    </row>
    <row r="3269" spans="1:2">
      <c r="A3269" s="14">
        <v>39475</v>
      </c>
      <c r="B3269">
        <v>374.53399999999999</v>
      </c>
    </row>
    <row r="3270" spans="1:2">
      <c r="A3270" s="14">
        <v>39476</v>
      </c>
      <c r="B3270">
        <v>377.93900000000002</v>
      </c>
    </row>
    <row r="3271" spans="1:2">
      <c r="A3271" s="14">
        <v>39477</v>
      </c>
      <c r="B3271">
        <v>378.08</v>
      </c>
    </row>
    <row r="3272" spans="1:2">
      <c r="A3272" s="14">
        <v>39478</v>
      </c>
      <c r="B3272">
        <v>380.40600000000001</v>
      </c>
    </row>
    <row r="3273" spans="1:2">
      <c r="A3273" s="14">
        <v>39479</v>
      </c>
      <c r="B3273">
        <v>375.60199999999998</v>
      </c>
    </row>
    <row r="3274" spans="1:2">
      <c r="A3274" s="14">
        <v>39482</v>
      </c>
      <c r="B3274">
        <v>379.53</v>
      </c>
    </row>
    <row r="3275" spans="1:2">
      <c r="A3275" s="14">
        <v>39483</v>
      </c>
      <c r="B3275">
        <v>375.97800000000001</v>
      </c>
    </row>
    <row r="3276" spans="1:2">
      <c r="A3276" s="14">
        <v>39484</v>
      </c>
      <c r="B3276">
        <v>377.411</v>
      </c>
    </row>
    <row r="3277" spans="1:2">
      <c r="A3277" s="14">
        <v>39485</v>
      </c>
      <c r="B3277">
        <v>381.71199999999999</v>
      </c>
    </row>
    <row r="3278" spans="1:2">
      <c r="A3278" s="14">
        <v>39486</v>
      </c>
      <c r="B3278">
        <v>390.06099999999998</v>
      </c>
    </row>
    <row r="3279" spans="1:2">
      <c r="A3279" s="14">
        <v>39489</v>
      </c>
      <c r="B3279">
        <v>391.73</v>
      </c>
    </row>
    <row r="3280" spans="1:2">
      <c r="A3280" s="14">
        <v>39490</v>
      </c>
      <c r="B3280">
        <v>388.24400000000003</v>
      </c>
    </row>
    <row r="3281" spans="1:2">
      <c r="A3281" s="14">
        <v>39491</v>
      </c>
      <c r="B3281">
        <v>388.31900000000002</v>
      </c>
    </row>
    <row r="3282" spans="1:2">
      <c r="A3282" s="14">
        <v>39492</v>
      </c>
      <c r="B3282">
        <v>395.77100000000002</v>
      </c>
    </row>
    <row r="3283" spans="1:2">
      <c r="A3283" s="14">
        <v>39493</v>
      </c>
      <c r="B3283">
        <v>395.18900000000002</v>
      </c>
    </row>
    <row r="3284" spans="1:2">
      <c r="A3284" s="14">
        <v>39497</v>
      </c>
      <c r="B3284">
        <v>406.54199999999997</v>
      </c>
    </row>
    <row r="3285" spans="1:2">
      <c r="A3285" s="14">
        <v>39498</v>
      </c>
      <c r="B3285">
        <v>406.86799999999999</v>
      </c>
    </row>
    <row r="3286" spans="1:2">
      <c r="A3286" s="14">
        <v>39499</v>
      </c>
      <c r="B3286">
        <v>409.43</v>
      </c>
    </row>
    <row r="3287" spans="1:2">
      <c r="A3287" s="14">
        <v>39500</v>
      </c>
      <c r="B3287">
        <v>411.49400000000003</v>
      </c>
    </row>
    <row r="3288" spans="1:2">
      <c r="A3288" s="14">
        <v>39503</v>
      </c>
      <c r="B3288">
        <v>414.11700000000002</v>
      </c>
    </row>
    <row r="3289" spans="1:2">
      <c r="A3289" s="14">
        <v>39504</v>
      </c>
      <c r="B3289">
        <v>419.57799999999997</v>
      </c>
    </row>
    <row r="3290" spans="1:2">
      <c r="A3290" s="14">
        <v>39505</v>
      </c>
      <c r="B3290">
        <v>421.47300000000001</v>
      </c>
    </row>
    <row r="3291" spans="1:2">
      <c r="A3291" s="14">
        <v>39506</v>
      </c>
      <c r="B3291">
        <v>428.97399999999999</v>
      </c>
    </row>
    <row r="3292" spans="1:2">
      <c r="A3292" s="14">
        <v>39507</v>
      </c>
      <c r="B3292">
        <v>427.13499999999999</v>
      </c>
    </row>
    <row r="3293" spans="1:2">
      <c r="A3293" s="14">
        <v>39510</v>
      </c>
      <c r="B3293">
        <v>432.04399999999998</v>
      </c>
    </row>
    <row r="3294" spans="1:2">
      <c r="A3294" s="14">
        <v>39511</v>
      </c>
      <c r="B3294">
        <v>423.93900000000002</v>
      </c>
    </row>
    <row r="3295" spans="1:2">
      <c r="A3295" s="14">
        <v>39512</v>
      </c>
      <c r="B3295">
        <v>434.33600000000001</v>
      </c>
    </row>
    <row r="3296" spans="1:2">
      <c r="A3296" s="14">
        <v>39513</v>
      </c>
      <c r="B3296">
        <v>429.70600000000002</v>
      </c>
    </row>
    <row r="3297" spans="1:2">
      <c r="A3297" s="14">
        <v>39514</v>
      </c>
      <c r="B3297">
        <v>426.28899999999999</v>
      </c>
    </row>
    <row r="3298" spans="1:2">
      <c r="A3298" s="14">
        <v>39517</v>
      </c>
      <c r="B3298">
        <v>426.73899999999998</v>
      </c>
    </row>
    <row r="3299" spans="1:2">
      <c r="A3299" s="14">
        <v>39518</v>
      </c>
      <c r="B3299">
        <v>428.99799999999999</v>
      </c>
    </row>
    <row r="3300" spans="1:2">
      <c r="A3300" s="14">
        <v>39519</v>
      </c>
      <c r="B3300">
        <v>432.06400000000002</v>
      </c>
    </row>
    <row r="3301" spans="1:2">
      <c r="A3301" s="14">
        <v>39520</v>
      </c>
      <c r="B3301">
        <v>434.24700000000001</v>
      </c>
    </row>
    <row r="3302" spans="1:2">
      <c r="A3302" s="14">
        <v>39521</v>
      </c>
      <c r="B3302">
        <v>428.04300000000001</v>
      </c>
    </row>
    <row r="3303" spans="1:2">
      <c r="A3303" s="14">
        <v>39524</v>
      </c>
      <c r="B3303">
        <v>408.827</v>
      </c>
    </row>
    <row r="3304" spans="1:2">
      <c r="A3304" s="14">
        <v>39525</v>
      </c>
      <c r="B3304">
        <v>416.94099999999997</v>
      </c>
    </row>
    <row r="3305" spans="1:2">
      <c r="A3305" s="14">
        <v>39526</v>
      </c>
      <c r="B3305">
        <v>399.47500000000002</v>
      </c>
    </row>
    <row r="3306" spans="1:2">
      <c r="A3306" s="14">
        <v>39527</v>
      </c>
      <c r="B3306">
        <v>391.44400000000002</v>
      </c>
    </row>
    <row r="3307" spans="1:2">
      <c r="A3307" s="14">
        <v>39531</v>
      </c>
      <c r="B3307">
        <v>395.82100000000003</v>
      </c>
    </row>
    <row r="3308" spans="1:2">
      <c r="A3308" s="14">
        <v>39532</v>
      </c>
      <c r="B3308">
        <v>403.34399999999999</v>
      </c>
    </row>
    <row r="3309" spans="1:2">
      <c r="A3309" s="14">
        <v>39533</v>
      </c>
      <c r="B3309">
        <v>409.55900000000003</v>
      </c>
    </row>
    <row r="3310" spans="1:2">
      <c r="A3310" s="14">
        <v>39534</v>
      </c>
      <c r="B3310">
        <v>412.52800000000002</v>
      </c>
    </row>
    <row r="3311" spans="1:2">
      <c r="A3311" s="14">
        <v>39535</v>
      </c>
      <c r="B3311">
        <v>406.92399999999998</v>
      </c>
    </row>
    <row r="3312" spans="1:2">
      <c r="A3312" s="14">
        <v>39538</v>
      </c>
      <c r="B3312">
        <v>400.04599999999999</v>
      </c>
    </row>
    <row r="3313" spans="1:2">
      <c r="A3313" s="14">
        <v>39539</v>
      </c>
      <c r="B3313">
        <v>396.03</v>
      </c>
    </row>
    <row r="3314" spans="1:2">
      <c r="A3314" s="14">
        <v>39540</v>
      </c>
      <c r="B3314">
        <v>403.10399999999998</v>
      </c>
    </row>
    <row r="3315" spans="1:2">
      <c r="A3315" s="14">
        <v>39541</v>
      </c>
      <c r="B3315">
        <v>401.98399999999998</v>
      </c>
    </row>
    <row r="3316" spans="1:2">
      <c r="A3316" s="14">
        <v>39542</v>
      </c>
      <c r="B3316">
        <v>406.267</v>
      </c>
    </row>
    <row r="3317" spans="1:2">
      <c r="A3317" s="14">
        <v>39545</v>
      </c>
      <c r="B3317">
        <v>411.53</v>
      </c>
    </row>
    <row r="3318" spans="1:2">
      <c r="A3318" s="14">
        <v>39546</v>
      </c>
      <c r="B3318">
        <v>408.60700000000003</v>
      </c>
    </row>
    <row r="3319" spans="1:2">
      <c r="A3319" s="14">
        <v>39547</v>
      </c>
      <c r="B3319">
        <v>418.786</v>
      </c>
    </row>
    <row r="3320" spans="1:2">
      <c r="A3320" s="14">
        <v>39548</v>
      </c>
      <c r="B3320">
        <v>418.226</v>
      </c>
    </row>
    <row r="3321" spans="1:2">
      <c r="A3321" s="14">
        <v>39549</v>
      </c>
      <c r="B3321">
        <v>415.34800000000001</v>
      </c>
    </row>
    <row r="3322" spans="1:2">
      <c r="A3322" s="14">
        <v>39552</v>
      </c>
      <c r="B3322">
        <v>418.01400000000001</v>
      </c>
    </row>
    <row r="3323" spans="1:2">
      <c r="A3323" s="14">
        <v>39553</v>
      </c>
      <c r="B3323">
        <v>422.40699999999998</v>
      </c>
    </row>
    <row r="3324" spans="1:2">
      <c r="A3324" s="14">
        <v>39554</v>
      </c>
      <c r="B3324">
        <v>426.90699999999998</v>
      </c>
    </row>
    <row r="3325" spans="1:2">
      <c r="A3325" s="14">
        <v>39555</v>
      </c>
      <c r="B3325">
        <v>425.71600000000001</v>
      </c>
    </row>
    <row r="3326" spans="1:2">
      <c r="A3326" s="14">
        <v>39556</v>
      </c>
      <c r="B3326">
        <v>425.55900000000003</v>
      </c>
    </row>
    <row r="3327" spans="1:2">
      <c r="A3327" s="14">
        <v>39559</v>
      </c>
      <c r="B3327">
        <v>421.51</v>
      </c>
    </row>
    <row r="3328" spans="1:2">
      <c r="A3328" s="14">
        <v>39560</v>
      </c>
      <c r="B3328">
        <v>427.399</v>
      </c>
    </row>
    <row r="3329" spans="1:2">
      <c r="A3329" s="14">
        <v>39561</v>
      </c>
      <c r="B3329">
        <v>426.565</v>
      </c>
    </row>
    <row r="3330" spans="1:2">
      <c r="A3330" s="14">
        <v>39562</v>
      </c>
      <c r="B3330">
        <v>420.209</v>
      </c>
    </row>
    <row r="3331" spans="1:2">
      <c r="A3331" s="14">
        <v>39563</v>
      </c>
      <c r="B3331">
        <v>422.93299999999999</v>
      </c>
    </row>
    <row r="3332" spans="1:2">
      <c r="A3332" s="14">
        <v>39566</v>
      </c>
      <c r="B3332">
        <v>424.98899999999998</v>
      </c>
    </row>
    <row r="3333" spans="1:2">
      <c r="A3333" s="14">
        <v>39567</v>
      </c>
      <c r="B3333">
        <v>415.68200000000002</v>
      </c>
    </row>
    <row r="3334" spans="1:2">
      <c r="A3334" s="14">
        <v>39568</v>
      </c>
      <c r="B3334">
        <v>414.30200000000002</v>
      </c>
    </row>
    <row r="3335" spans="1:2">
      <c r="A3335" s="14">
        <v>39569</v>
      </c>
      <c r="B3335">
        <v>405.28199999999998</v>
      </c>
    </row>
    <row r="3336" spans="1:2">
      <c r="A3336" s="14">
        <v>39570</v>
      </c>
      <c r="B3336">
        <v>413.48200000000003</v>
      </c>
    </row>
    <row r="3337" spans="1:2">
      <c r="A3337" s="14">
        <v>39573</v>
      </c>
      <c r="B3337">
        <v>419.26299999999998</v>
      </c>
    </row>
    <row r="3338" spans="1:2">
      <c r="A3338" s="14">
        <v>39574</v>
      </c>
      <c r="B3338">
        <v>422.70100000000002</v>
      </c>
    </row>
    <row r="3339" spans="1:2">
      <c r="A3339" s="14">
        <v>39575</v>
      </c>
      <c r="B3339">
        <v>424.54700000000003</v>
      </c>
    </row>
    <row r="3340" spans="1:2">
      <c r="A3340" s="14">
        <v>39576</v>
      </c>
      <c r="B3340">
        <v>425.55700000000002</v>
      </c>
    </row>
    <row r="3341" spans="1:2">
      <c r="A3341" s="14">
        <v>39577</v>
      </c>
      <c r="B3341">
        <v>430.27300000000002</v>
      </c>
    </row>
    <row r="3342" spans="1:2">
      <c r="A3342" s="14">
        <v>39580</v>
      </c>
      <c r="B3342">
        <v>427.50599999999997</v>
      </c>
    </row>
    <row r="3343" spans="1:2">
      <c r="A3343" s="14">
        <v>39581</v>
      </c>
      <c r="B3343">
        <v>429.803</v>
      </c>
    </row>
    <row r="3344" spans="1:2">
      <c r="A3344" s="14">
        <v>39582</v>
      </c>
      <c r="B3344">
        <v>427.26900000000001</v>
      </c>
    </row>
    <row r="3345" spans="1:2">
      <c r="A3345" s="14">
        <v>39583</v>
      </c>
      <c r="B3345">
        <v>426.76</v>
      </c>
    </row>
    <row r="3346" spans="1:2">
      <c r="A3346" s="14">
        <v>39584</v>
      </c>
      <c r="B3346">
        <v>430.02199999999999</v>
      </c>
    </row>
    <row r="3347" spans="1:2">
      <c r="A3347" s="14">
        <v>39587</v>
      </c>
      <c r="B3347">
        <v>426.471</v>
      </c>
    </row>
    <row r="3348" spans="1:2">
      <c r="A3348" s="14">
        <v>39588</v>
      </c>
      <c r="B3348">
        <v>431.67899999999997</v>
      </c>
    </row>
    <row r="3349" spans="1:2">
      <c r="A3349" s="14">
        <v>39589</v>
      </c>
      <c r="B3349">
        <v>438.279</v>
      </c>
    </row>
    <row r="3350" spans="1:2">
      <c r="A3350" s="14">
        <v>39590</v>
      </c>
      <c r="B3350">
        <v>432.73599999999999</v>
      </c>
    </row>
    <row r="3351" spans="1:2">
      <c r="A3351" s="14">
        <v>39591</v>
      </c>
      <c r="B3351">
        <v>436.62400000000002</v>
      </c>
    </row>
    <row r="3352" spans="1:2">
      <c r="A3352" s="14">
        <v>39595</v>
      </c>
      <c r="B3352">
        <v>431.23</v>
      </c>
    </row>
    <row r="3353" spans="1:2">
      <c r="A3353" s="14">
        <v>39596</v>
      </c>
      <c r="B3353">
        <v>432.75099999999998</v>
      </c>
    </row>
    <row r="3354" spans="1:2">
      <c r="A3354" s="14">
        <v>39597</v>
      </c>
      <c r="B3354">
        <v>419.786</v>
      </c>
    </row>
    <row r="3355" spans="1:2">
      <c r="A3355" s="14">
        <v>39598</v>
      </c>
      <c r="B3355">
        <v>425.62900000000002</v>
      </c>
    </row>
    <row r="3356" spans="1:2">
      <c r="A3356" s="14">
        <v>39601</v>
      </c>
      <c r="B3356">
        <v>429.13400000000001</v>
      </c>
    </row>
    <row r="3357" spans="1:2">
      <c r="A3357" s="14">
        <v>39602</v>
      </c>
      <c r="B3357">
        <v>425.02600000000001</v>
      </c>
    </row>
    <row r="3358" spans="1:2">
      <c r="A3358" s="14">
        <v>39603</v>
      </c>
      <c r="B3358">
        <v>423.76299999999998</v>
      </c>
    </row>
    <row r="3359" spans="1:2">
      <c r="A3359" s="14">
        <v>39604</v>
      </c>
      <c r="B3359">
        <v>432.93</v>
      </c>
    </row>
    <row r="3360" spans="1:2">
      <c r="A3360" s="14">
        <v>39605</v>
      </c>
      <c r="B3360">
        <v>445.24700000000001</v>
      </c>
    </row>
    <row r="3361" spans="1:2">
      <c r="A3361" s="14">
        <v>39608</v>
      </c>
      <c r="B3361">
        <v>440.05500000000001</v>
      </c>
    </row>
    <row r="3362" spans="1:2">
      <c r="A3362" s="14">
        <v>39609</v>
      </c>
      <c r="B3362">
        <v>436.84100000000001</v>
      </c>
    </row>
    <row r="3363" spans="1:2">
      <c r="A3363" s="14">
        <v>39610</v>
      </c>
      <c r="B3363">
        <v>448.47699999999998</v>
      </c>
    </row>
    <row r="3364" spans="1:2">
      <c r="A3364" s="14">
        <v>39611</v>
      </c>
      <c r="B3364">
        <v>449.30799999999999</v>
      </c>
    </row>
    <row r="3365" spans="1:2">
      <c r="A3365" s="14">
        <v>39612</v>
      </c>
      <c r="B3365">
        <v>449.976</v>
      </c>
    </row>
    <row r="3366" spans="1:2">
      <c r="A3366" s="14">
        <v>39615</v>
      </c>
      <c r="B3366">
        <v>453.96600000000001</v>
      </c>
    </row>
    <row r="3367" spans="1:2">
      <c r="A3367" s="14">
        <v>39616</v>
      </c>
      <c r="B3367">
        <v>455.97399999999999</v>
      </c>
    </row>
    <row r="3368" spans="1:2">
      <c r="A3368" s="14">
        <v>39617</v>
      </c>
      <c r="B3368">
        <v>461.43299999999999</v>
      </c>
    </row>
    <row r="3369" spans="1:2">
      <c r="A3369" s="14">
        <v>39618</v>
      </c>
      <c r="B3369">
        <v>453.58</v>
      </c>
    </row>
    <row r="3370" spans="1:2">
      <c r="A3370" s="14">
        <v>39619</v>
      </c>
      <c r="B3370">
        <v>458.34899999999999</v>
      </c>
    </row>
    <row r="3371" spans="1:2">
      <c r="A3371" s="14">
        <v>39622</v>
      </c>
      <c r="B3371">
        <v>458.572</v>
      </c>
    </row>
    <row r="3372" spans="1:2">
      <c r="A3372" s="14">
        <v>39623</v>
      </c>
      <c r="B3372">
        <v>456.22199999999998</v>
      </c>
    </row>
    <row r="3373" spans="1:2">
      <c r="A3373" s="14">
        <v>39624</v>
      </c>
      <c r="B3373">
        <v>454.07100000000003</v>
      </c>
    </row>
    <row r="3374" spans="1:2">
      <c r="A3374" s="14">
        <v>39625</v>
      </c>
      <c r="B3374">
        <v>465.67700000000002</v>
      </c>
    </row>
    <row r="3375" spans="1:2">
      <c r="A3375" s="14">
        <v>39626</v>
      </c>
      <c r="B3375">
        <v>466.43799999999999</v>
      </c>
    </row>
    <row r="3376" spans="1:2">
      <c r="A3376" s="14">
        <v>39629</v>
      </c>
      <c r="B3376">
        <v>464.35700000000003</v>
      </c>
    </row>
    <row r="3377" spans="1:2">
      <c r="A3377" s="14">
        <v>39630</v>
      </c>
      <c r="B3377">
        <v>468.63200000000001</v>
      </c>
    </row>
    <row r="3378" spans="1:2">
      <c r="A3378" s="14">
        <v>39631</v>
      </c>
      <c r="B3378">
        <v>474.20699999999999</v>
      </c>
    </row>
    <row r="3379" spans="1:2">
      <c r="A3379" s="14">
        <v>39632</v>
      </c>
      <c r="B3379">
        <v>473.91899999999998</v>
      </c>
    </row>
    <row r="3380" spans="1:2">
      <c r="A3380" s="14">
        <v>39636</v>
      </c>
      <c r="B3380">
        <v>461.9</v>
      </c>
    </row>
    <row r="3381" spans="1:2">
      <c r="A3381" s="14">
        <v>39637</v>
      </c>
      <c r="B3381">
        <v>449.11900000000003</v>
      </c>
    </row>
    <row r="3382" spans="1:2">
      <c r="A3382" s="14">
        <v>39638</v>
      </c>
      <c r="B3382">
        <v>449.9</v>
      </c>
    </row>
    <row r="3383" spans="1:2">
      <c r="A3383" s="14">
        <v>39639</v>
      </c>
      <c r="B3383">
        <v>458.38900000000001</v>
      </c>
    </row>
    <row r="3384" spans="1:2">
      <c r="A3384" s="14">
        <v>39640</v>
      </c>
      <c r="B3384">
        <v>460.66699999999997</v>
      </c>
    </row>
    <row r="3385" spans="1:2">
      <c r="A3385" s="14">
        <v>39643</v>
      </c>
      <c r="B3385">
        <v>457.89600000000002</v>
      </c>
    </row>
    <row r="3386" spans="1:2">
      <c r="A3386" s="14">
        <v>39644</v>
      </c>
      <c r="B3386">
        <v>447.11599999999999</v>
      </c>
    </row>
    <row r="3387" spans="1:2">
      <c r="A3387" s="14">
        <v>39645</v>
      </c>
      <c r="B3387">
        <v>443.12400000000002</v>
      </c>
    </row>
    <row r="3388" spans="1:2">
      <c r="A3388" s="14">
        <v>39646</v>
      </c>
      <c r="B3388">
        <v>431.04500000000002</v>
      </c>
    </row>
    <row r="3389" spans="1:2">
      <c r="A3389" s="14">
        <v>39647</v>
      </c>
      <c r="B3389">
        <v>425.72899999999998</v>
      </c>
    </row>
    <row r="3390" spans="1:2">
      <c r="A3390" s="14">
        <v>39650</v>
      </c>
      <c r="B3390">
        <v>425.52499999999998</v>
      </c>
    </row>
    <row r="3391" spans="1:2">
      <c r="A3391" s="14">
        <v>39651</v>
      </c>
      <c r="B3391">
        <v>418.67</v>
      </c>
    </row>
    <row r="3392" spans="1:2">
      <c r="A3392" s="14">
        <v>39652</v>
      </c>
      <c r="B3392">
        <v>411.21600000000001</v>
      </c>
    </row>
    <row r="3393" spans="1:2">
      <c r="A3393" s="14">
        <v>39653</v>
      </c>
      <c r="B3393">
        <v>407.75</v>
      </c>
    </row>
    <row r="3394" spans="1:2">
      <c r="A3394" s="14">
        <v>39654</v>
      </c>
      <c r="B3394">
        <v>406.50299999999999</v>
      </c>
    </row>
    <row r="3395" spans="1:2">
      <c r="A3395" s="14">
        <v>39657</v>
      </c>
      <c r="B3395">
        <v>408.80799999999999</v>
      </c>
    </row>
    <row r="3396" spans="1:2">
      <c r="A3396" s="14">
        <v>39658</v>
      </c>
      <c r="B3396">
        <v>405.43599999999998</v>
      </c>
    </row>
    <row r="3397" spans="1:2">
      <c r="A3397" s="14">
        <v>39659</v>
      </c>
      <c r="B3397">
        <v>411.00900000000001</v>
      </c>
    </row>
    <row r="3398" spans="1:2">
      <c r="A3398" s="14">
        <v>39660</v>
      </c>
      <c r="B3398">
        <v>409.31099999999998</v>
      </c>
    </row>
    <row r="3399" spans="1:2">
      <c r="A3399" s="14">
        <v>39661</v>
      </c>
      <c r="B3399">
        <v>407.81900000000002</v>
      </c>
    </row>
    <row r="3400" spans="1:2">
      <c r="A3400" s="14">
        <v>39664</v>
      </c>
      <c r="B3400">
        <v>393.56700000000001</v>
      </c>
    </row>
    <row r="3401" spans="1:2">
      <c r="A3401" s="14">
        <v>39665</v>
      </c>
      <c r="B3401">
        <v>390.35199999999998</v>
      </c>
    </row>
    <row r="3402" spans="1:2">
      <c r="A3402" s="14">
        <v>39666</v>
      </c>
      <c r="B3402">
        <v>388.69</v>
      </c>
    </row>
    <row r="3403" spans="1:2">
      <c r="A3403" s="14">
        <v>39667</v>
      </c>
      <c r="B3403">
        <v>390.57499999999999</v>
      </c>
    </row>
    <row r="3404" spans="1:2">
      <c r="A3404" s="14">
        <v>39668</v>
      </c>
      <c r="B3404">
        <v>377.91800000000001</v>
      </c>
    </row>
    <row r="3405" spans="1:2">
      <c r="A3405" s="14">
        <v>39671</v>
      </c>
      <c r="B3405">
        <v>376.31099999999998</v>
      </c>
    </row>
    <row r="3406" spans="1:2">
      <c r="A3406" s="14">
        <v>39672</v>
      </c>
      <c r="B3406">
        <v>374.30200000000002</v>
      </c>
    </row>
    <row r="3407" spans="1:2">
      <c r="A3407" s="14">
        <v>39673</v>
      </c>
      <c r="B3407">
        <v>384.60500000000002</v>
      </c>
    </row>
    <row r="3408" spans="1:2">
      <c r="A3408" s="14">
        <v>39674</v>
      </c>
      <c r="B3408">
        <v>380.78899999999999</v>
      </c>
    </row>
    <row r="3409" spans="1:2">
      <c r="A3409" s="14">
        <v>39675</v>
      </c>
      <c r="B3409">
        <v>373.76299999999998</v>
      </c>
    </row>
    <row r="3410" spans="1:2">
      <c r="A3410" s="14">
        <v>39678</v>
      </c>
      <c r="B3410">
        <v>376.15899999999999</v>
      </c>
    </row>
    <row r="3411" spans="1:2">
      <c r="A3411" s="14">
        <v>39679</v>
      </c>
      <c r="B3411">
        <v>379.87099999999998</v>
      </c>
    </row>
    <row r="3412" spans="1:2">
      <c r="A3412" s="14">
        <v>39680</v>
      </c>
      <c r="B3412">
        <v>382.983</v>
      </c>
    </row>
    <row r="3413" spans="1:2">
      <c r="A3413" s="14">
        <v>39681</v>
      </c>
      <c r="B3413">
        <v>396.42599999999999</v>
      </c>
    </row>
    <row r="3414" spans="1:2">
      <c r="A3414" s="14">
        <v>39682</v>
      </c>
      <c r="B3414">
        <v>385.42</v>
      </c>
    </row>
    <row r="3415" spans="1:2">
      <c r="A3415" s="14">
        <v>39685</v>
      </c>
      <c r="B3415">
        <v>385.10500000000002</v>
      </c>
    </row>
    <row r="3416" spans="1:2">
      <c r="A3416" s="14">
        <v>39686</v>
      </c>
      <c r="B3416">
        <v>387.161</v>
      </c>
    </row>
    <row r="3417" spans="1:2">
      <c r="A3417" s="14">
        <v>39687</v>
      </c>
      <c r="B3417">
        <v>389.10199999999998</v>
      </c>
    </row>
    <row r="3418" spans="1:2">
      <c r="A3418" s="14">
        <v>39688</v>
      </c>
      <c r="B3418">
        <v>381.452</v>
      </c>
    </row>
    <row r="3419" spans="1:2">
      <c r="A3419" s="14">
        <v>39689</v>
      </c>
      <c r="B3419">
        <v>379.49599999999998</v>
      </c>
    </row>
    <row r="3420" spans="1:2">
      <c r="A3420" s="14">
        <v>39693</v>
      </c>
      <c r="B3420">
        <v>367.346</v>
      </c>
    </row>
    <row r="3421" spans="1:2">
      <c r="A3421" s="14">
        <v>39694</v>
      </c>
      <c r="B3421">
        <v>365.137</v>
      </c>
    </row>
    <row r="3422" spans="1:2">
      <c r="A3422" s="14">
        <v>39695</v>
      </c>
      <c r="B3422">
        <v>363.60700000000003</v>
      </c>
    </row>
    <row r="3423" spans="1:2">
      <c r="A3423" s="14">
        <v>39696</v>
      </c>
      <c r="B3423">
        <v>357.02</v>
      </c>
    </row>
    <row r="3424" spans="1:2">
      <c r="A3424" s="14">
        <v>39699</v>
      </c>
      <c r="B3424">
        <v>357.36599999999999</v>
      </c>
    </row>
    <row r="3425" spans="1:2">
      <c r="A3425" s="14">
        <v>39700</v>
      </c>
      <c r="B3425">
        <v>351.90699999999998</v>
      </c>
    </row>
    <row r="3426" spans="1:2">
      <c r="A3426" s="14">
        <v>39701</v>
      </c>
      <c r="B3426">
        <v>348.565</v>
      </c>
    </row>
    <row r="3427" spans="1:2">
      <c r="A3427" s="14">
        <v>39702</v>
      </c>
      <c r="B3427">
        <v>346.036</v>
      </c>
    </row>
    <row r="3428" spans="1:2">
      <c r="A3428" s="14">
        <v>39703</v>
      </c>
      <c r="B3428">
        <v>351.50099999999998</v>
      </c>
    </row>
    <row r="3429" spans="1:2">
      <c r="A3429" s="14">
        <v>39706</v>
      </c>
      <c r="B3429">
        <v>345.01400000000001</v>
      </c>
    </row>
    <row r="3430" spans="1:2">
      <c r="A3430" s="14">
        <v>39707</v>
      </c>
      <c r="B3430">
        <v>334.81599999999997</v>
      </c>
    </row>
    <row r="3431" spans="1:2">
      <c r="A3431" s="14">
        <v>39708</v>
      </c>
      <c r="B3431">
        <v>346.399</v>
      </c>
    </row>
    <row r="3432" spans="1:2">
      <c r="A3432" s="14">
        <v>39709</v>
      </c>
      <c r="B3432">
        <v>343.75</v>
      </c>
    </row>
    <row r="3433" spans="1:2">
      <c r="A3433" s="14">
        <v>39710</v>
      </c>
      <c r="B3433">
        <v>350.81700000000001</v>
      </c>
    </row>
    <row r="3434" spans="1:2">
      <c r="A3434" s="14">
        <v>39713</v>
      </c>
      <c r="B3434">
        <v>363.50900000000001</v>
      </c>
    </row>
    <row r="3435" spans="1:2">
      <c r="A3435" s="14">
        <v>39714</v>
      </c>
      <c r="B3435">
        <v>358.81599999999997</v>
      </c>
    </row>
    <row r="3436" spans="1:2">
      <c r="A3436" s="14">
        <v>39715</v>
      </c>
      <c r="B3436">
        <v>357.00400000000002</v>
      </c>
    </row>
    <row r="3437" spans="1:2">
      <c r="A3437" s="14">
        <v>39716</v>
      </c>
      <c r="B3437">
        <v>358.755</v>
      </c>
    </row>
    <row r="3438" spans="1:2">
      <c r="A3438" s="14">
        <v>39717</v>
      </c>
      <c r="B3438">
        <v>353.73200000000003</v>
      </c>
    </row>
    <row r="3439" spans="1:2">
      <c r="A3439" s="14">
        <v>39720</v>
      </c>
      <c r="B3439">
        <v>335.27699999999999</v>
      </c>
    </row>
    <row r="3440" spans="1:2">
      <c r="A3440" s="14">
        <v>39721</v>
      </c>
      <c r="B3440">
        <v>335.74799999999999</v>
      </c>
    </row>
    <row r="3441" spans="1:2">
      <c r="A3441" s="14">
        <v>39722</v>
      </c>
      <c r="B3441">
        <v>335.17399999999998</v>
      </c>
    </row>
    <row r="3442" spans="1:2">
      <c r="A3442" s="14">
        <v>39723</v>
      </c>
      <c r="B3442">
        <v>319.952</v>
      </c>
    </row>
    <row r="3443" spans="1:2">
      <c r="A3443" s="14">
        <v>39724</v>
      </c>
      <c r="B3443">
        <v>318.25</v>
      </c>
    </row>
    <row r="3444" spans="1:2">
      <c r="A3444" s="14">
        <v>39727</v>
      </c>
      <c r="B3444">
        <v>301.96499999999997</v>
      </c>
    </row>
    <row r="3445" spans="1:2">
      <c r="A3445" s="14">
        <v>39728</v>
      </c>
      <c r="B3445">
        <v>304.44200000000001</v>
      </c>
    </row>
    <row r="3446" spans="1:2">
      <c r="A3446" s="14">
        <v>39729</v>
      </c>
      <c r="B3446">
        <v>303.255</v>
      </c>
    </row>
    <row r="3447" spans="1:2">
      <c r="A3447" s="14">
        <v>39730</v>
      </c>
      <c r="B3447">
        <v>303.375</v>
      </c>
    </row>
    <row r="3448" spans="1:2">
      <c r="A3448" s="14">
        <v>39731</v>
      </c>
      <c r="B3448">
        <v>284.565</v>
      </c>
    </row>
    <row r="3449" spans="1:2">
      <c r="A3449" s="14">
        <v>39734</v>
      </c>
      <c r="B3449">
        <v>292.42399999999998</v>
      </c>
    </row>
    <row r="3450" spans="1:2">
      <c r="A3450" s="14">
        <v>39735</v>
      </c>
      <c r="B3450">
        <v>289.98500000000001</v>
      </c>
    </row>
    <row r="3451" spans="1:2">
      <c r="A3451" s="14">
        <v>39736</v>
      </c>
      <c r="B3451">
        <v>277.517</v>
      </c>
    </row>
    <row r="3452" spans="1:2">
      <c r="A3452" s="14">
        <v>39737</v>
      </c>
      <c r="B3452">
        <v>271.18200000000002</v>
      </c>
    </row>
    <row r="3453" spans="1:2">
      <c r="A3453" s="14">
        <v>39738</v>
      </c>
      <c r="B3453">
        <v>276.35700000000003</v>
      </c>
    </row>
    <row r="3454" spans="1:2">
      <c r="A3454" s="14">
        <v>39741</v>
      </c>
      <c r="B3454">
        <v>277.358</v>
      </c>
    </row>
    <row r="3455" spans="1:2">
      <c r="A3455" s="14">
        <v>39742</v>
      </c>
      <c r="B3455">
        <v>273.41199999999998</v>
      </c>
    </row>
    <row r="3456" spans="1:2">
      <c r="A3456" s="14">
        <v>39743</v>
      </c>
      <c r="B3456">
        <v>261.577</v>
      </c>
    </row>
    <row r="3457" spans="1:2">
      <c r="A3457" s="14">
        <v>39744</v>
      </c>
      <c r="B3457">
        <v>259.41399999999999</v>
      </c>
    </row>
    <row r="3458" spans="1:2">
      <c r="A3458" s="14">
        <v>39745</v>
      </c>
      <c r="B3458">
        <v>252.67</v>
      </c>
    </row>
    <row r="3459" spans="1:2">
      <c r="A3459" s="14">
        <v>39748</v>
      </c>
      <c r="B3459">
        <v>255.59200000000001</v>
      </c>
    </row>
    <row r="3460" spans="1:2">
      <c r="A3460" s="14">
        <v>39749</v>
      </c>
      <c r="B3460">
        <v>256.41399999999999</v>
      </c>
    </row>
    <row r="3461" spans="1:2">
      <c r="A3461" s="14">
        <v>39750</v>
      </c>
      <c r="B3461">
        <v>271.31799999999998</v>
      </c>
    </row>
    <row r="3462" spans="1:2">
      <c r="A3462" s="14">
        <v>39751</v>
      </c>
      <c r="B3462">
        <v>262.851</v>
      </c>
    </row>
    <row r="3463" spans="1:2">
      <c r="A3463" s="14">
        <v>39752</v>
      </c>
      <c r="B3463">
        <v>264.29000000000002</v>
      </c>
    </row>
    <row r="3464" spans="1:2">
      <c r="A3464" s="14">
        <v>39755</v>
      </c>
      <c r="B3464">
        <v>263.01100000000002</v>
      </c>
    </row>
    <row r="3465" spans="1:2">
      <c r="A3465" s="14">
        <v>39756</v>
      </c>
      <c r="B3465">
        <v>275.64100000000002</v>
      </c>
    </row>
    <row r="3466" spans="1:2">
      <c r="A3466" s="14">
        <v>39757</v>
      </c>
      <c r="B3466">
        <v>266.91899999999998</v>
      </c>
    </row>
    <row r="3467" spans="1:2">
      <c r="A3467" s="14">
        <v>39758</v>
      </c>
      <c r="B3467">
        <v>257.51600000000002</v>
      </c>
    </row>
    <row r="3468" spans="1:2">
      <c r="A3468" s="14">
        <v>39759</v>
      </c>
      <c r="B3468">
        <v>255.779</v>
      </c>
    </row>
    <row r="3469" spans="1:2">
      <c r="A3469" s="14">
        <v>39762</v>
      </c>
      <c r="B3469">
        <v>261.53199999999998</v>
      </c>
    </row>
    <row r="3470" spans="1:2">
      <c r="A3470" s="14">
        <v>39763</v>
      </c>
      <c r="B3470">
        <v>252.233</v>
      </c>
    </row>
    <row r="3471" spans="1:2">
      <c r="A3471" s="14">
        <v>39764</v>
      </c>
      <c r="B3471">
        <v>246.566</v>
      </c>
    </row>
    <row r="3472" spans="1:2">
      <c r="A3472" s="14">
        <v>39765</v>
      </c>
      <c r="B3472">
        <v>247.44300000000001</v>
      </c>
    </row>
    <row r="3473" spans="1:2">
      <c r="A3473" s="14">
        <v>39766</v>
      </c>
      <c r="B3473">
        <v>248.584</v>
      </c>
    </row>
    <row r="3474" spans="1:2">
      <c r="A3474" s="14">
        <v>39769</v>
      </c>
      <c r="B3474">
        <v>246.358</v>
      </c>
    </row>
    <row r="3475" spans="1:2">
      <c r="A3475" s="14">
        <v>39770</v>
      </c>
      <c r="B3475">
        <v>245.084</v>
      </c>
    </row>
    <row r="3476" spans="1:2">
      <c r="A3476" s="14">
        <v>39771</v>
      </c>
      <c r="B3476">
        <v>243.864</v>
      </c>
    </row>
    <row r="3477" spans="1:2">
      <c r="A3477" s="14">
        <v>39772</v>
      </c>
      <c r="B3477">
        <v>235.27699999999999</v>
      </c>
    </row>
    <row r="3478" spans="1:2">
      <c r="A3478" s="14">
        <v>39773</v>
      </c>
      <c r="B3478">
        <v>235.779</v>
      </c>
    </row>
    <row r="3479" spans="1:2">
      <c r="A3479" s="14">
        <v>39776</v>
      </c>
      <c r="B3479">
        <v>247.66399999999999</v>
      </c>
    </row>
    <row r="3480" spans="1:2">
      <c r="A3480" s="14">
        <v>39777</v>
      </c>
      <c r="B3480">
        <v>242.339</v>
      </c>
    </row>
    <row r="3481" spans="1:2">
      <c r="A3481" s="14">
        <v>39778</v>
      </c>
      <c r="B3481">
        <v>248.53</v>
      </c>
    </row>
    <row r="3482" spans="1:2">
      <c r="A3482" s="14">
        <v>39780</v>
      </c>
      <c r="B3482">
        <v>245.9</v>
      </c>
    </row>
    <row r="3483" spans="1:2">
      <c r="A3483" s="14">
        <v>39783</v>
      </c>
      <c r="B3483">
        <v>236.785</v>
      </c>
    </row>
    <row r="3484" spans="1:2">
      <c r="A3484" s="14">
        <v>39784</v>
      </c>
      <c r="B3484">
        <v>233.078</v>
      </c>
    </row>
    <row r="3485" spans="1:2">
      <c r="A3485" s="14">
        <v>39785</v>
      </c>
      <c r="B3485">
        <v>229.79400000000001</v>
      </c>
    </row>
    <row r="3486" spans="1:2">
      <c r="A3486" s="14">
        <v>39786</v>
      </c>
      <c r="B3486">
        <v>221.51499999999999</v>
      </c>
    </row>
    <row r="3487" spans="1:2">
      <c r="A3487" s="14">
        <v>39787</v>
      </c>
      <c r="B3487">
        <v>212.52699999999999</v>
      </c>
    </row>
    <row r="3488" spans="1:2">
      <c r="A3488" s="14">
        <v>39790</v>
      </c>
      <c r="B3488">
        <v>219.839</v>
      </c>
    </row>
    <row r="3489" spans="1:2">
      <c r="A3489" s="14">
        <v>39791</v>
      </c>
      <c r="B3489">
        <v>217.904</v>
      </c>
    </row>
    <row r="3490" spans="1:2">
      <c r="A3490" s="14">
        <v>39792</v>
      </c>
      <c r="B3490">
        <v>223.28700000000001</v>
      </c>
    </row>
    <row r="3491" spans="1:2">
      <c r="A3491" s="14">
        <v>39793</v>
      </c>
      <c r="B3491">
        <v>228.994</v>
      </c>
    </row>
    <row r="3492" spans="1:2">
      <c r="A3492" s="14">
        <v>39794</v>
      </c>
      <c r="B3492">
        <v>225.655</v>
      </c>
    </row>
    <row r="3493" spans="1:2">
      <c r="A3493" s="14">
        <v>39797</v>
      </c>
      <c r="B3493">
        <v>225.648</v>
      </c>
    </row>
    <row r="3494" spans="1:2">
      <c r="A3494" s="14">
        <v>39798</v>
      </c>
      <c r="B3494">
        <v>227.75200000000001</v>
      </c>
    </row>
    <row r="3495" spans="1:2">
      <c r="A3495" s="14">
        <v>39799</v>
      </c>
      <c r="B3495">
        <v>228.24199999999999</v>
      </c>
    </row>
    <row r="3496" spans="1:2">
      <c r="A3496" s="14">
        <v>39800</v>
      </c>
      <c r="B3496">
        <v>224.92400000000001</v>
      </c>
    </row>
    <row r="3497" spans="1:2">
      <c r="A3497" s="14">
        <v>39801</v>
      </c>
      <c r="B3497">
        <v>222.917</v>
      </c>
    </row>
    <row r="3498" spans="1:2">
      <c r="A3498" s="14">
        <v>39804</v>
      </c>
      <c r="B3498">
        <v>221.90600000000001</v>
      </c>
    </row>
    <row r="3499" spans="1:2">
      <c r="A3499" s="14">
        <v>39805</v>
      </c>
      <c r="B3499">
        <v>223.256</v>
      </c>
    </row>
    <row r="3500" spans="1:2">
      <c r="A3500" s="14">
        <v>39806</v>
      </c>
      <c r="B3500">
        <v>222.244</v>
      </c>
    </row>
    <row r="3501" spans="1:2">
      <c r="A3501" s="14">
        <v>39808</v>
      </c>
      <c r="B3501">
        <v>225.512</v>
      </c>
    </row>
    <row r="3502" spans="1:2">
      <c r="A3502" s="14">
        <v>39811</v>
      </c>
      <c r="B3502">
        <v>227.255</v>
      </c>
    </row>
    <row r="3503" spans="1:2">
      <c r="A3503" s="14">
        <v>39812</v>
      </c>
      <c r="B3503">
        <v>227.31</v>
      </c>
    </row>
    <row r="3504" spans="1:2">
      <c r="A3504" s="14">
        <v>39813</v>
      </c>
      <c r="B3504">
        <v>234.874</v>
      </c>
    </row>
    <row r="3505" spans="1:2">
      <c r="A3505" s="14">
        <v>39815</v>
      </c>
      <c r="B3505">
        <v>240.00700000000001</v>
      </c>
    </row>
    <row r="3506" spans="1:2">
      <c r="A3506" s="14">
        <v>39818</v>
      </c>
      <c r="B3506">
        <v>241.511</v>
      </c>
    </row>
    <row r="3507" spans="1:2">
      <c r="A3507" s="14">
        <v>39819</v>
      </c>
      <c r="B3507">
        <v>247.32499999999999</v>
      </c>
    </row>
    <row r="3508" spans="1:2">
      <c r="A3508" s="14">
        <v>39820</v>
      </c>
      <c r="B3508">
        <v>238.244</v>
      </c>
    </row>
    <row r="3509" spans="1:2">
      <c r="A3509" s="14">
        <v>39821</v>
      </c>
      <c r="B3509">
        <v>234.387</v>
      </c>
    </row>
    <row r="3510" spans="1:2">
      <c r="A3510" s="14">
        <v>39822</v>
      </c>
      <c r="B3510">
        <v>236.93100000000001</v>
      </c>
    </row>
    <row r="3511" spans="1:2">
      <c r="A3511" s="14">
        <v>39825</v>
      </c>
      <c r="B3511">
        <v>227.03100000000001</v>
      </c>
    </row>
    <row r="3512" spans="1:2">
      <c r="A3512" s="14">
        <v>39826</v>
      </c>
      <c r="B3512">
        <v>227.30799999999999</v>
      </c>
    </row>
    <row r="3513" spans="1:2">
      <c r="A3513" s="14">
        <v>39827</v>
      </c>
      <c r="B3513">
        <v>223.916</v>
      </c>
    </row>
    <row r="3514" spans="1:2">
      <c r="A3514" s="14">
        <v>39828</v>
      </c>
      <c r="B3514">
        <v>223.18</v>
      </c>
    </row>
    <row r="3515" spans="1:2">
      <c r="A3515" s="14">
        <v>39829</v>
      </c>
      <c r="B3515">
        <v>226.04</v>
      </c>
    </row>
    <row r="3516" spans="1:2">
      <c r="A3516" s="14">
        <v>39833</v>
      </c>
      <c r="B3516">
        <v>221.155</v>
      </c>
    </row>
    <row r="3517" spans="1:2">
      <c r="A3517" s="14">
        <v>39834</v>
      </c>
      <c r="B3517">
        <v>222.74199999999999</v>
      </c>
    </row>
    <row r="3518" spans="1:2">
      <c r="A3518" s="14">
        <v>39835</v>
      </c>
      <c r="B3518">
        <v>220.96299999999999</v>
      </c>
    </row>
    <row r="3519" spans="1:2">
      <c r="A3519" s="14">
        <v>39836</v>
      </c>
      <c r="B3519">
        <v>226.85900000000001</v>
      </c>
    </row>
    <row r="3520" spans="1:2">
      <c r="A3520" s="14">
        <v>39839</v>
      </c>
      <c r="B3520">
        <v>228.892</v>
      </c>
    </row>
    <row r="3521" spans="1:2">
      <c r="A3521" s="14">
        <v>39840</v>
      </c>
      <c r="B3521">
        <v>221.006</v>
      </c>
    </row>
    <row r="3522" spans="1:2">
      <c r="A3522" s="14">
        <v>39841</v>
      </c>
      <c r="B3522">
        <v>222.898</v>
      </c>
    </row>
    <row r="3523" spans="1:2">
      <c r="A3523" s="14">
        <v>39842</v>
      </c>
      <c r="B3523">
        <v>222.084</v>
      </c>
    </row>
    <row r="3524" spans="1:2">
      <c r="A3524" s="14">
        <v>39843</v>
      </c>
      <c r="B3524">
        <v>222.249</v>
      </c>
    </row>
    <row r="3525" spans="1:2">
      <c r="A3525" s="14">
        <v>39846</v>
      </c>
      <c r="B3525">
        <v>219.26300000000001</v>
      </c>
    </row>
    <row r="3526" spans="1:2">
      <c r="A3526" s="14">
        <v>39847</v>
      </c>
      <c r="B3526">
        <v>219.941</v>
      </c>
    </row>
    <row r="3527" spans="1:2">
      <c r="A3527" s="14">
        <v>39848</v>
      </c>
      <c r="B3527">
        <v>220.88200000000001</v>
      </c>
    </row>
    <row r="3528" spans="1:2">
      <c r="A3528" s="14">
        <v>39849</v>
      </c>
      <c r="B3528">
        <v>223.905</v>
      </c>
    </row>
    <row r="3529" spans="1:2">
      <c r="A3529" s="14">
        <v>39850</v>
      </c>
      <c r="B3529">
        <v>226.69300000000001</v>
      </c>
    </row>
    <row r="3530" spans="1:2">
      <c r="A3530" s="14">
        <v>39853</v>
      </c>
      <c r="B3530">
        <v>226.04300000000001</v>
      </c>
    </row>
    <row r="3531" spans="1:2">
      <c r="A3531" s="14">
        <v>39854</v>
      </c>
      <c r="B3531">
        <v>221.51499999999999</v>
      </c>
    </row>
    <row r="3532" spans="1:2">
      <c r="A3532" s="14">
        <v>39855</v>
      </c>
      <c r="B3532">
        <v>220.05699999999999</v>
      </c>
    </row>
    <row r="3533" spans="1:2">
      <c r="A3533" s="14">
        <v>39856</v>
      </c>
      <c r="B3533">
        <v>218.511</v>
      </c>
    </row>
    <row r="3534" spans="1:2">
      <c r="A3534" s="14">
        <v>39857</v>
      </c>
      <c r="B3534">
        <v>216.72200000000001</v>
      </c>
    </row>
    <row r="3535" spans="1:2">
      <c r="A3535" s="14">
        <v>39861</v>
      </c>
      <c r="B3535">
        <v>207.43</v>
      </c>
    </row>
    <row r="3536" spans="1:2">
      <c r="A3536" s="14">
        <v>39862</v>
      </c>
      <c r="B3536">
        <v>205.49199999999999</v>
      </c>
    </row>
    <row r="3537" spans="1:2">
      <c r="A3537" s="14">
        <v>39863</v>
      </c>
      <c r="B3537">
        <v>208.51300000000001</v>
      </c>
    </row>
    <row r="3538" spans="1:2">
      <c r="A3538" s="14">
        <v>39864</v>
      </c>
      <c r="B3538">
        <v>206.16399999999999</v>
      </c>
    </row>
    <row r="3539" spans="1:2">
      <c r="A3539" s="14">
        <v>39867</v>
      </c>
      <c r="B3539">
        <v>205.565</v>
      </c>
    </row>
    <row r="3540" spans="1:2">
      <c r="A3540" s="14">
        <v>39868</v>
      </c>
      <c r="B3540">
        <v>208.26400000000001</v>
      </c>
    </row>
    <row r="3541" spans="1:2">
      <c r="A3541" s="14">
        <v>39869</v>
      </c>
      <c r="B3541">
        <v>211.011</v>
      </c>
    </row>
    <row r="3542" spans="1:2">
      <c r="A3542" s="14">
        <v>39870</v>
      </c>
      <c r="B3542">
        <v>213.79900000000001</v>
      </c>
    </row>
    <row r="3543" spans="1:2">
      <c r="A3543" s="14">
        <v>39871</v>
      </c>
      <c r="B3543">
        <v>212.39599999999999</v>
      </c>
    </row>
    <row r="3544" spans="1:2">
      <c r="A3544" s="14">
        <v>39874</v>
      </c>
      <c r="B3544">
        <v>204.40700000000001</v>
      </c>
    </row>
    <row r="3545" spans="1:2">
      <c r="A3545" s="14">
        <v>39875</v>
      </c>
      <c r="B3545">
        <v>206.976</v>
      </c>
    </row>
    <row r="3546" spans="1:2">
      <c r="A3546" s="14">
        <v>39876</v>
      </c>
      <c r="B3546">
        <v>214.05500000000001</v>
      </c>
    </row>
    <row r="3547" spans="1:2">
      <c r="A3547" s="14">
        <v>39877</v>
      </c>
      <c r="B3547">
        <v>209.881</v>
      </c>
    </row>
    <row r="3548" spans="1:2">
      <c r="A3548" s="14">
        <v>39878</v>
      </c>
      <c r="B3548">
        <v>212.09899999999999</v>
      </c>
    </row>
    <row r="3549" spans="1:2">
      <c r="A3549" s="14">
        <v>39881</v>
      </c>
      <c r="B3549">
        <v>210.09899999999999</v>
      </c>
    </row>
    <row r="3550" spans="1:2">
      <c r="A3550" s="14">
        <v>39882</v>
      </c>
      <c r="B3550">
        <v>209.958</v>
      </c>
    </row>
    <row r="3551" spans="1:2">
      <c r="A3551" s="14">
        <v>39883</v>
      </c>
      <c r="B3551">
        <v>205.80099999999999</v>
      </c>
    </row>
    <row r="3552" spans="1:2">
      <c r="A3552" s="14">
        <v>39884</v>
      </c>
      <c r="B3552">
        <v>212.672</v>
      </c>
    </row>
    <row r="3553" spans="1:2">
      <c r="A3553" s="14">
        <v>39885</v>
      </c>
      <c r="B3553">
        <v>212.32499999999999</v>
      </c>
    </row>
    <row r="3554" spans="1:2">
      <c r="A3554" s="14">
        <v>39888</v>
      </c>
      <c r="B3554">
        <v>215.24100000000001</v>
      </c>
    </row>
    <row r="3555" spans="1:2">
      <c r="A3555" s="14">
        <v>39889</v>
      </c>
      <c r="B3555">
        <v>216.995</v>
      </c>
    </row>
    <row r="3556" spans="1:2">
      <c r="A3556" s="14">
        <v>39890</v>
      </c>
      <c r="B3556">
        <v>213.36699999999999</v>
      </c>
    </row>
    <row r="3557" spans="1:2">
      <c r="A3557" s="14">
        <v>39891</v>
      </c>
      <c r="B3557">
        <v>225.441</v>
      </c>
    </row>
    <row r="3558" spans="1:2">
      <c r="A3558" s="14">
        <v>39892</v>
      </c>
      <c r="B3558">
        <v>226.095</v>
      </c>
    </row>
    <row r="3559" spans="1:2">
      <c r="A3559" s="14">
        <v>39895</v>
      </c>
      <c r="B3559">
        <v>228.90100000000001</v>
      </c>
    </row>
    <row r="3560" spans="1:2">
      <c r="A3560" s="14">
        <v>39896</v>
      </c>
      <c r="B3560">
        <v>227.37700000000001</v>
      </c>
    </row>
    <row r="3561" spans="1:2">
      <c r="A3561" s="14">
        <v>39897</v>
      </c>
      <c r="B3561">
        <v>225.34700000000001</v>
      </c>
    </row>
    <row r="3562" spans="1:2">
      <c r="A3562" s="14">
        <v>39898</v>
      </c>
      <c r="B3562">
        <v>226.30699999999999</v>
      </c>
    </row>
    <row r="3563" spans="1:2">
      <c r="A3563" s="14">
        <v>39899</v>
      </c>
      <c r="B3563">
        <v>220.845</v>
      </c>
    </row>
    <row r="3564" spans="1:2">
      <c r="A3564" s="14">
        <v>39902</v>
      </c>
      <c r="B3564">
        <v>214.78399999999999</v>
      </c>
    </row>
    <row r="3565" spans="1:2">
      <c r="A3565" s="14">
        <v>39903</v>
      </c>
      <c r="B3565">
        <v>220.04900000000001</v>
      </c>
    </row>
    <row r="3566" spans="1:2">
      <c r="A3566" s="14">
        <v>39904</v>
      </c>
      <c r="B3566">
        <v>217.85499999999999</v>
      </c>
    </row>
    <row r="3567" spans="1:2">
      <c r="A3567" s="14">
        <v>39905</v>
      </c>
      <c r="B3567">
        <v>225.089</v>
      </c>
    </row>
    <row r="3568" spans="1:2">
      <c r="A3568" s="14">
        <v>39906</v>
      </c>
      <c r="B3568">
        <v>227.85599999999999</v>
      </c>
    </row>
    <row r="3569" spans="1:2">
      <c r="A3569" s="14">
        <v>39909</v>
      </c>
      <c r="B3569">
        <v>224.119</v>
      </c>
    </row>
    <row r="3570" spans="1:2">
      <c r="A3570" s="14">
        <v>39910</v>
      </c>
      <c r="B3570">
        <v>221.89400000000001</v>
      </c>
    </row>
    <row r="3571" spans="1:2">
      <c r="A3571" s="14">
        <v>39911</v>
      </c>
      <c r="B3571">
        <v>223.23599999999999</v>
      </c>
    </row>
    <row r="3572" spans="1:2">
      <c r="A3572" s="14">
        <v>39912</v>
      </c>
      <c r="B3572">
        <v>226.75200000000001</v>
      </c>
    </row>
    <row r="3573" spans="1:2">
      <c r="A3573" s="14">
        <v>39916</v>
      </c>
      <c r="B3573">
        <v>226.827</v>
      </c>
    </row>
    <row r="3574" spans="1:2">
      <c r="A3574" s="14">
        <v>39917</v>
      </c>
      <c r="B3574">
        <v>227.21600000000001</v>
      </c>
    </row>
    <row r="3575" spans="1:2">
      <c r="A3575" s="14">
        <v>39918</v>
      </c>
      <c r="B3575">
        <v>228.047</v>
      </c>
    </row>
    <row r="3576" spans="1:2">
      <c r="A3576" s="14">
        <v>39919</v>
      </c>
      <c r="B3576">
        <v>227.05500000000001</v>
      </c>
    </row>
    <row r="3577" spans="1:2">
      <c r="A3577" s="14">
        <v>39920</v>
      </c>
      <c r="B3577">
        <v>227.672</v>
      </c>
    </row>
    <row r="3578" spans="1:2">
      <c r="A3578" s="14">
        <v>39923</v>
      </c>
      <c r="B3578">
        <v>219.76599999999999</v>
      </c>
    </row>
    <row r="3579" spans="1:2">
      <c r="A3579" s="14">
        <v>39924</v>
      </c>
      <c r="B3579">
        <v>220.066</v>
      </c>
    </row>
    <row r="3580" spans="1:2">
      <c r="A3580" s="14">
        <v>39925</v>
      </c>
      <c r="B3580">
        <v>220.51</v>
      </c>
    </row>
    <row r="3581" spans="1:2">
      <c r="A3581" s="14">
        <v>39926</v>
      </c>
      <c r="B3581">
        <v>219.97</v>
      </c>
    </row>
    <row r="3582" spans="1:2">
      <c r="A3582" s="14">
        <v>39927</v>
      </c>
      <c r="B3582">
        <v>222.578</v>
      </c>
    </row>
    <row r="3583" spans="1:2">
      <c r="A3583" s="14">
        <v>39930</v>
      </c>
      <c r="B3583">
        <v>217.714</v>
      </c>
    </row>
    <row r="3584" spans="1:2">
      <c r="A3584" s="14">
        <v>39931</v>
      </c>
      <c r="B3584">
        <v>215.49299999999999</v>
      </c>
    </row>
    <row r="3585" spans="1:2">
      <c r="A3585" s="14">
        <v>39932</v>
      </c>
      <c r="B3585">
        <v>220.25800000000001</v>
      </c>
    </row>
    <row r="3586" spans="1:2">
      <c r="A3586" s="14">
        <v>39933</v>
      </c>
      <c r="B3586">
        <v>221.66200000000001</v>
      </c>
    </row>
    <row r="3587" spans="1:2">
      <c r="A3587" s="14">
        <v>39934</v>
      </c>
      <c r="B3587">
        <v>228.79599999999999</v>
      </c>
    </row>
    <row r="3588" spans="1:2">
      <c r="A3588" s="14">
        <v>39937</v>
      </c>
      <c r="B3588">
        <v>232.023</v>
      </c>
    </row>
    <row r="3589" spans="1:2">
      <c r="A3589" s="14">
        <v>39938</v>
      </c>
      <c r="B3589">
        <v>231.06399999999999</v>
      </c>
    </row>
    <row r="3590" spans="1:2">
      <c r="A3590" s="14">
        <v>39939</v>
      </c>
      <c r="B3590">
        <v>237.52199999999999</v>
      </c>
    </row>
    <row r="3591" spans="1:2">
      <c r="A3591" s="14">
        <v>39940</v>
      </c>
      <c r="B3591">
        <v>239.245</v>
      </c>
    </row>
    <row r="3592" spans="1:2">
      <c r="A3592" s="14">
        <v>39941</v>
      </c>
      <c r="B3592">
        <v>242.245</v>
      </c>
    </row>
    <row r="3593" spans="1:2">
      <c r="A3593" s="14">
        <v>39944</v>
      </c>
      <c r="B3593">
        <v>241.27</v>
      </c>
    </row>
    <row r="3594" spans="1:2">
      <c r="A3594" s="14">
        <v>39945</v>
      </c>
      <c r="B3594">
        <v>243.00899999999999</v>
      </c>
    </row>
    <row r="3595" spans="1:2">
      <c r="A3595" s="14">
        <v>39946</v>
      </c>
      <c r="B3595">
        <v>239.99600000000001</v>
      </c>
    </row>
    <row r="3596" spans="1:2">
      <c r="A3596" s="14">
        <v>39947</v>
      </c>
      <c r="B3596">
        <v>240.98599999999999</v>
      </c>
    </row>
    <row r="3597" spans="1:2">
      <c r="A3597" s="14">
        <v>39948</v>
      </c>
      <c r="B3597">
        <v>235.964</v>
      </c>
    </row>
    <row r="3598" spans="1:2">
      <c r="A3598" s="14">
        <v>39951</v>
      </c>
      <c r="B3598">
        <v>240.285</v>
      </c>
    </row>
    <row r="3599" spans="1:2">
      <c r="A3599" s="14">
        <v>39952</v>
      </c>
      <c r="B3599">
        <v>240.31899999999999</v>
      </c>
    </row>
    <row r="3600" spans="1:2">
      <c r="A3600" s="14">
        <v>39953</v>
      </c>
      <c r="B3600">
        <v>243.23500000000001</v>
      </c>
    </row>
    <row r="3601" spans="1:2">
      <c r="A3601" s="14">
        <v>39954</v>
      </c>
      <c r="B3601">
        <v>239.584</v>
      </c>
    </row>
    <row r="3602" spans="1:2">
      <c r="A3602" s="14">
        <v>39955</v>
      </c>
      <c r="B3602">
        <v>241.90100000000001</v>
      </c>
    </row>
    <row r="3603" spans="1:2">
      <c r="A3603" s="14">
        <v>39959</v>
      </c>
      <c r="B3603">
        <v>243.28800000000001</v>
      </c>
    </row>
    <row r="3604" spans="1:2">
      <c r="A3604" s="14">
        <v>39960</v>
      </c>
      <c r="B3604">
        <v>243.50299999999999</v>
      </c>
    </row>
    <row r="3605" spans="1:2">
      <c r="A3605" s="14">
        <v>39961</v>
      </c>
      <c r="B3605">
        <v>246.846</v>
      </c>
    </row>
    <row r="3606" spans="1:2">
      <c r="A3606" s="14">
        <v>39962</v>
      </c>
      <c r="B3606">
        <v>250.488</v>
      </c>
    </row>
    <row r="3607" spans="1:2">
      <c r="A3607" s="14">
        <v>39965</v>
      </c>
      <c r="B3607">
        <v>258.947</v>
      </c>
    </row>
    <row r="3608" spans="1:2">
      <c r="A3608" s="14">
        <v>39966</v>
      </c>
      <c r="B3608">
        <v>257.62599999999998</v>
      </c>
    </row>
    <row r="3609" spans="1:2">
      <c r="A3609" s="14">
        <v>39967</v>
      </c>
      <c r="B3609">
        <v>249.02500000000001</v>
      </c>
    </row>
    <row r="3610" spans="1:2">
      <c r="A3610" s="14">
        <v>39968</v>
      </c>
      <c r="B3610">
        <v>256.65300000000002</v>
      </c>
    </row>
    <row r="3611" spans="1:2">
      <c r="A3611" s="14">
        <v>39969</v>
      </c>
      <c r="B3611">
        <v>254.76499999999999</v>
      </c>
    </row>
    <row r="3612" spans="1:2">
      <c r="A3612" s="14">
        <v>39972</v>
      </c>
      <c r="B3612">
        <v>252.21199999999999</v>
      </c>
    </row>
    <row r="3613" spans="1:2">
      <c r="A3613" s="14">
        <v>39973</v>
      </c>
      <c r="B3613">
        <v>257.13</v>
      </c>
    </row>
    <row r="3614" spans="1:2">
      <c r="A3614" s="14">
        <v>39974</v>
      </c>
      <c r="B3614">
        <v>257.24599999999998</v>
      </c>
    </row>
    <row r="3615" spans="1:2">
      <c r="A3615" s="14">
        <v>39975</v>
      </c>
      <c r="B3615">
        <v>262.90300000000002</v>
      </c>
    </row>
    <row r="3616" spans="1:2">
      <c r="A3616" s="14">
        <v>39976</v>
      </c>
      <c r="B3616">
        <v>258.44400000000002</v>
      </c>
    </row>
    <row r="3617" spans="1:2">
      <c r="A3617" s="14">
        <v>39979</v>
      </c>
      <c r="B3617">
        <v>252.71</v>
      </c>
    </row>
    <row r="3618" spans="1:2">
      <c r="A3618" s="14">
        <v>39980</v>
      </c>
      <c r="B3618">
        <v>252.024</v>
      </c>
    </row>
    <row r="3619" spans="1:2">
      <c r="A3619" s="14">
        <v>39981</v>
      </c>
      <c r="B3619">
        <v>253.56899999999999</v>
      </c>
    </row>
    <row r="3620" spans="1:2">
      <c r="A3620" s="14">
        <v>39982</v>
      </c>
      <c r="B3620">
        <v>253.173</v>
      </c>
    </row>
    <row r="3621" spans="1:2">
      <c r="A3621" s="14">
        <v>39983</v>
      </c>
      <c r="B3621">
        <v>250.107</v>
      </c>
    </row>
    <row r="3622" spans="1:2">
      <c r="A3622" s="14">
        <v>39986</v>
      </c>
      <c r="B3622">
        <v>242.56</v>
      </c>
    </row>
    <row r="3623" spans="1:2">
      <c r="A3623" s="14">
        <v>39987</v>
      </c>
      <c r="B3623">
        <v>246.261</v>
      </c>
    </row>
    <row r="3624" spans="1:2">
      <c r="A3624" s="14">
        <v>39988</v>
      </c>
      <c r="B3624">
        <v>247.322</v>
      </c>
    </row>
    <row r="3625" spans="1:2">
      <c r="A3625" s="14">
        <v>39989</v>
      </c>
      <c r="B3625">
        <v>250.33699999999999</v>
      </c>
    </row>
    <row r="3626" spans="1:2">
      <c r="A3626" s="14">
        <v>39990</v>
      </c>
      <c r="B3626">
        <v>248.49</v>
      </c>
    </row>
    <row r="3627" spans="1:2">
      <c r="A3627" s="14">
        <v>39993</v>
      </c>
      <c r="B3627">
        <v>250.30799999999999</v>
      </c>
    </row>
    <row r="3628" spans="1:2">
      <c r="A3628" s="14">
        <v>39994</v>
      </c>
      <c r="B3628">
        <v>245.72200000000001</v>
      </c>
    </row>
    <row r="3629" spans="1:2">
      <c r="A3629" s="14">
        <v>39995</v>
      </c>
      <c r="B3629">
        <v>247.851</v>
      </c>
    </row>
    <row r="3630" spans="1:2">
      <c r="A3630" s="14">
        <v>39996</v>
      </c>
      <c r="B3630">
        <v>242.68299999999999</v>
      </c>
    </row>
    <row r="3631" spans="1:2">
      <c r="A3631" s="14">
        <v>40000</v>
      </c>
      <c r="B3631">
        <v>236.852</v>
      </c>
    </row>
    <row r="3632" spans="1:2">
      <c r="A3632" s="14">
        <v>40001</v>
      </c>
      <c r="B3632">
        <v>233.126</v>
      </c>
    </row>
    <row r="3633" spans="1:2">
      <c r="A3633" s="14">
        <v>40002</v>
      </c>
      <c r="B3633">
        <v>227.08500000000001</v>
      </c>
    </row>
    <row r="3634" spans="1:2">
      <c r="A3634" s="14">
        <v>40003</v>
      </c>
      <c r="B3634">
        <v>230.227</v>
      </c>
    </row>
    <row r="3635" spans="1:2">
      <c r="A3635" s="14">
        <v>40004</v>
      </c>
      <c r="B3635">
        <v>228.59399999999999</v>
      </c>
    </row>
    <row r="3636" spans="1:2">
      <c r="A3636" s="14">
        <v>40007</v>
      </c>
      <c r="B3636">
        <v>228.77099999999999</v>
      </c>
    </row>
    <row r="3637" spans="1:2">
      <c r="A3637" s="14">
        <v>40008</v>
      </c>
      <c r="B3637">
        <v>231.82900000000001</v>
      </c>
    </row>
    <row r="3638" spans="1:2">
      <c r="A3638" s="14">
        <v>40009</v>
      </c>
      <c r="B3638">
        <v>235.62</v>
      </c>
    </row>
    <row r="3639" spans="1:2">
      <c r="A3639" s="14">
        <v>40010</v>
      </c>
      <c r="B3639">
        <v>237.36600000000001</v>
      </c>
    </row>
    <row r="3640" spans="1:2">
      <c r="A3640" s="14">
        <v>40011</v>
      </c>
      <c r="B3640">
        <v>241.238</v>
      </c>
    </row>
    <row r="3641" spans="1:2">
      <c r="A3641" s="14">
        <v>40014</v>
      </c>
      <c r="B3641">
        <v>243.91800000000001</v>
      </c>
    </row>
    <row r="3642" spans="1:2">
      <c r="A3642" s="14">
        <v>40015</v>
      </c>
      <c r="B3642">
        <v>242.42</v>
      </c>
    </row>
    <row r="3643" spans="1:2">
      <c r="A3643" s="14">
        <v>40016</v>
      </c>
      <c r="B3643">
        <v>243.905</v>
      </c>
    </row>
    <row r="3644" spans="1:2">
      <c r="A3644" s="14">
        <v>40017</v>
      </c>
      <c r="B3644">
        <v>246.922</v>
      </c>
    </row>
    <row r="3645" spans="1:2">
      <c r="A3645" s="14">
        <v>40018</v>
      </c>
      <c r="B3645">
        <v>247.316</v>
      </c>
    </row>
    <row r="3646" spans="1:2">
      <c r="A3646" s="14">
        <v>40021</v>
      </c>
      <c r="B3646">
        <v>248.113</v>
      </c>
    </row>
    <row r="3647" spans="1:2">
      <c r="A3647" s="14">
        <v>40022</v>
      </c>
      <c r="B3647">
        <v>245.70500000000001</v>
      </c>
    </row>
    <row r="3648" spans="1:2">
      <c r="A3648" s="14">
        <v>40023</v>
      </c>
      <c r="B3648">
        <v>239.62200000000001</v>
      </c>
    </row>
    <row r="3649" spans="1:2">
      <c r="A3649" s="14">
        <v>40024</v>
      </c>
      <c r="B3649">
        <v>249.017</v>
      </c>
    </row>
    <row r="3650" spans="1:2">
      <c r="A3650" s="14">
        <v>40025</v>
      </c>
      <c r="B3650">
        <v>253.66300000000001</v>
      </c>
    </row>
    <row r="3651" spans="1:2">
      <c r="A3651" s="14">
        <v>40028</v>
      </c>
      <c r="B3651">
        <v>263.23599999999999</v>
      </c>
    </row>
    <row r="3652" spans="1:2">
      <c r="A3652" s="14">
        <v>40029</v>
      </c>
      <c r="B3652">
        <v>264.28800000000001</v>
      </c>
    </row>
    <row r="3653" spans="1:2">
      <c r="A3653" s="14">
        <v>40030</v>
      </c>
      <c r="B3653">
        <v>266.59199999999998</v>
      </c>
    </row>
    <row r="3654" spans="1:2">
      <c r="A3654" s="14">
        <v>40031</v>
      </c>
      <c r="B3654">
        <v>261.53899999999999</v>
      </c>
    </row>
    <row r="3655" spans="1:2">
      <c r="A3655" s="14">
        <v>40032</v>
      </c>
      <c r="B3655">
        <v>261.22500000000002</v>
      </c>
    </row>
    <row r="3656" spans="1:2">
      <c r="A3656" s="14">
        <v>40035</v>
      </c>
      <c r="B3656">
        <v>260.31799999999998</v>
      </c>
    </row>
    <row r="3657" spans="1:2">
      <c r="A3657" s="14">
        <v>40036</v>
      </c>
      <c r="B3657">
        <v>258.41399999999999</v>
      </c>
    </row>
    <row r="3658" spans="1:2">
      <c r="A3658" s="14">
        <v>40037</v>
      </c>
      <c r="B3658">
        <v>261.30900000000003</v>
      </c>
    </row>
    <row r="3659" spans="1:2">
      <c r="A3659" s="14">
        <v>40038</v>
      </c>
      <c r="B3659">
        <v>262.68</v>
      </c>
    </row>
    <row r="3660" spans="1:2">
      <c r="A3660" s="14">
        <v>40039</v>
      </c>
      <c r="B3660">
        <v>255.75700000000001</v>
      </c>
    </row>
    <row r="3661" spans="1:2">
      <c r="A3661" s="14">
        <v>40042</v>
      </c>
      <c r="B3661">
        <v>251.06700000000001</v>
      </c>
    </row>
    <row r="3662" spans="1:2">
      <c r="A3662" s="14">
        <v>40043</v>
      </c>
      <c r="B3662">
        <v>252.91499999999999</v>
      </c>
    </row>
    <row r="3663" spans="1:2">
      <c r="A3663" s="14">
        <v>40044</v>
      </c>
      <c r="B3663">
        <v>255.26599999999999</v>
      </c>
    </row>
    <row r="3664" spans="1:2">
      <c r="A3664" s="14">
        <v>40045</v>
      </c>
      <c r="B3664">
        <v>252.661</v>
      </c>
    </row>
    <row r="3665" spans="1:2">
      <c r="A3665" s="14">
        <v>40046</v>
      </c>
      <c r="B3665">
        <v>255.922</v>
      </c>
    </row>
    <row r="3666" spans="1:2">
      <c r="A3666" s="14">
        <v>40049</v>
      </c>
      <c r="B3666">
        <v>258.25799999999998</v>
      </c>
    </row>
    <row r="3667" spans="1:2">
      <c r="A3667" s="14">
        <v>40050</v>
      </c>
      <c r="B3667">
        <v>254.59299999999999</v>
      </c>
    </row>
    <row r="3668" spans="1:2">
      <c r="A3668" s="14">
        <v>40051</v>
      </c>
      <c r="B3668">
        <v>253.78299999999999</v>
      </c>
    </row>
    <row r="3669" spans="1:2">
      <c r="A3669" s="14">
        <v>40052</v>
      </c>
      <c r="B3669">
        <v>254.2</v>
      </c>
    </row>
    <row r="3670" spans="1:2">
      <c r="A3670" s="14">
        <v>40053</v>
      </c>
      <c r="B3670">
        <v>256.44400000000002</v>
      </c>
    </row>
    <row r="3671" spans="1:2">
      <c r="A3671" s="14">
        <v>40056</v>
      </c>
      <c r="B3671">
        <v>252.185</v>
      </c>
    </row>
    <row r="3672" spans="1:2">
      <c r="A3672" s="14">
        <v>40057</v>
      </c>
      <c r="B3672">
        <v>247.70500000000001</v>
      </c>
    </row>
    <row r="3673" spans="1:2">
      <c r="A3673" s="14">
        <v>40058</v>
      </c>
      <c r="B3673">
        <v>247.91800000000001</v>
      </c>
    </row>
    <row r="3674" spans="1:2">
      <c r="A3674" s="14">
        <v>40059</v>
      </c>
      <c r="B3674">
        <v>247.93799999999999</v>
      </c>
    </row>
    <row r="3675" spans="1:2">
      <c r="A3675" s="14">
        <v>40060</v>
      </c>
      <c r="B3675">
        <v>246.596</v>
      </c>
    </row>
    <row r="3676" spans="1:2">
      <c r="A3676" s="14">
        <v>40064</v>
      </c>
      <c r="B3676">
        <v>251.65600000000001</v>
      </c>
    </row>
    <row r="3677" spans="1:2">
      <c r="A3677" s="14">
        <v>40065</v>
      </c>
      <c r="B3677">
        <v>251.477</v>
      </c>
    </row>
    <row r="3678" spans="1:2">
      <c r="A3678" s="14">
        <v>40066</v>
      </c>
      <c r="B3678">
        <v>252.48599999999999</v>
      </c>
    </row>
    <row r="3679" spans="1:2">
      <c r="A3679" s="14">
        <v>40067</v>
      </c>
      <c r="B3679">
        <v>248.32900000000001</v>
      </c>
    </row>
    <row r="3680" spans="1:2">
      <c r="A3680" s="14">
        <v>40070</v>
      </c>
      <c r="B3680">
        <v>248.959</v>
      </c>
    </row>
    <row r="3681" spans="1:2">
      <c r="A3681" s="14">
        <v>40071</v>
      </c>
      <c r="B3681">
        <v>253.93</v>
      </c>
    </row>
    <row r="3682" spans="1:2">
      <c r="A3682" s="14">
        <v>40072</v>
      </c>
      <c r="B3682">
        <v>259.863</v>
      </c>
    </row>
    <row r="3683" spans="1:2">
      <c r="A3683" s="14">
        <v>40073</v>
      </c>
      <c r="B3683">
        <v>258.67399999999998</v>
      </c>
    </row>
    <row r="3684" spans="1:2">
      <c r="A3684" s="14">
        <v>40074</v>
      </c>
      <c r="B3684">
        <v>255.79499999999999</v>
      </c>
    </row>
    <row r="3685" spans="1:2">
      <c r="A3685" s="14">
        <v>40077</v>
      </c>
      <c r="B3685">
        <v>251.167</v>
      </c>
    </row>
    <row r="3686" spans="1:2">
      <c r="A3686" s="14">
        <v>40078</v>
      </c>
      <c r="B3686">
        <v>255.489</v>
      </c>
    </row>
    <row r="3687" spans="1:2">
      <c r="A3687" s="14">
        <v>40079</v>
      </c>
      <c r="B3687">
        <v>253.035</v>
      </c>
    </row>
    <row r="3688" spans="1:2">
      <c r="A3688" s="14">
        <v>40080</v>
      </c>
      <c r="B3688">
        <v>248.10900000000001</v>
      </c>
    </row>
    <row r="3689" spans="1:2">
      <c r="A3689" s="14">
        <v>40081</v>
      </c>
      <c r="B3689">
        <v>247.49</v>
      </c>
    </row>
    <row r="3690" spans="1:2">
      <c r="A3690" s="14">
        <v>40084</v>
      </c>
      <c r="B3690">
        <v>248.35400000000001</v>
      </c>
    </row>
    <row r="3691" spans="1:2">
      <c r="A3691" s="14">
        <v>40085</v>
      </c>
      <c r="B3691">
        <v>248.999</v>
      </c>
    </row>
    <row r="3692" spans="1:2">
      <c r="A3692" s="14">
        <v>40086</v>
      </c>
      <c r="B3692">
        <v>256.15300000000002</v>
      </c>
    </row>
    <row r="3693" spans="1:2">
      <c r="A3693" s="14">
        <v>40087</v>
      </c>
      <c r="B3693">
        <v>251.667</v>
      </c>
    </row>
    <row r="3694" spans="1:2">
      <c r="A3694" s="14">
        <v>40088</v>
      </c>
      <c r="B3694">
        <v>249.113</v>
      </c>
    </row>
    <row r="3695" spans="1:2">
      <c r="A3695" s="14">
        <v>40091</v>
      </c>
      <c r="B3695">
        <v>251.86699999999999</v>
      </c>
    </row>
    <row r="3696" spans="1:2">
      <c r="A3696" s="14">
        <v>40092</v>
      </c>
      <c r="B3696">
        <v>255.797</v>
      </c>
    </row>
    <row r="3697" spans="1:2">
      <c r="A3697" s="14">
        <v>40093</v>
      </c>
      <c r="B3697">
        <v>255.113</v>
      </c>
    </row>
    <row r="3698" spans="1:2">
      <c r="A3698" s="14">
        <v>40094</v>
      </c>
      <c r="B3698">
        <v>261.75</v>
      </c>
    </row>
    <row r="3699" spans="1:2">
      <c r="A3699" s="14">
        <v>40095</v>
      </c>
      <c r="B3699">
        <v>259.15499999999997</v>
      </c>
    </row>
    <row r="3700" spans="1:2">
      <c r="A3700" s="14">
        <v>40098</v>
      </c>
      <c r="B3700">
        <v>264.46600000000001</v>
      </c>
    </row>
    <row r="3701" spans="1:2">
      <c r="A3701" s="14">
        <v>40099</v>
      </c>
      <c r="B3701">
        <v>263.62</v>
      </c>
    </row>
    <row r="3702" spans="1:2">
      <c r="A3702" s="14">
        <v>40100</v>
      </c>
      <c r="B3702">
        <v>264.976</v>
      </c>
    </row>
    <row r="3703" spans="1:2">
      <c r="A3703" s="14">
        <v>40101</v>
      </c>
      <c r="B3703">
        <v>267.464</v>
      </c>
    </row>
    <row r="3704" spans="1:2">
      <c r="A3704" s="14">
        <v>40102</v>
      </c>
      <c r="B3704">
        <v>269.47899999999998</v>
      </c>
    </row>
    <row r="3705" spans="1:2">
      <c r="A3705" s="14">
        <v>40105</v>
      </c>
      <c r="B3705">
        <v>273.99099999999999</v>
      </c>
    </row>
    <row r="3706" spans="1:2">
      <c r="A3706" s="14">
        <v>40106</v>
      </c>
      <c r="B3706">
        <v>272.53500000000003</v>
      </c>
    </row>
    <row r="3707" spans="1:2">
      <c r="A3707" s="14">
        <v>40107</v>
      </c>
      <c r="B3707">
        <v>278.68</v>
      </c>
    </row>
    <row r="3708" spans="1:2">
      <c r="A3708" s="14">
        <v>40108</v>
      </c>
      <c r="B3708">
        <v>276.738</v>
      </c>
    </row>
    <row r="3709" spans="1:2">
      <c r="A3709" s="14">
        <v>40109</v>
      </c>
      <c r="B3709">
        <v>275.49599999999998</v>
      </c>
    </row>
    <row r="3710" spans="1:2">
      <c r="A3710" s="14">
        <v>40112</v>
      </c>
      <c r="B3710">
        <v>271.1275</v>
      </c>
    </row>
    <row r="3711" spans="1:2">
      <c r="A3711" s="14">
        <v>40113</v>
      </c>
      <c r="B3711">
        <v>270.58969999999999</v>
      </c>
    </row>
    <row r="3712" spans="1:2">
      <c r="A3712" s="14">
        <v>40114</v>
      </c>
      <c r="B3712">
        <v>264.19420000000002</v>
      </c>
    </row>
    <row r="3713" spans="1:2">
      <c r="A3713" s="14">
        <v>40115</v>
      </c>
      <c r="B3713">
        <v>270.3897</v>
      </c>
    </row>
    <row r="3714" spans="1:2">
      <c r="A3714" s="14">
        <v>40116</v>
      </c>
      <c r="B3714">
        <v>264.5539</v>
      </c>
    </row>
    <row r="3715" spans="1:2">
      <c r="A3715" s="14">
        <v>40119</v>
      </c>
      <c r="B3715">
        <v>267.15129999999999</v>
      </c>
    </row>
    <row r="3716" spans="1:2">
      <c r="A3716" s="14">
        <v>40120</v>
      </c>
      <c r="B3716">
        <v>270.05180000000001</v>
      </c>
    </row>
    <row r="3717" spans="1:2">
      <c r="A3717" s="14">
        <v>40121</v>
      </c>
      <c r="B3717">
        <v>270.6062</v>
      </c>
    </row>
    <row r="3718" spans="1:2">
      <c r="A3718" s="14">
        <v>40122</v>
      </c>
      <c r="B3718">
        <v>268.27460000000002</v>
      </c>
    </row>
    <row r="3719" spans="1:2">
      <c r="A3719" s="14">
        <v>40123</v>
      </c>
      <c r="B3719">
        <v>263.66849999999999</v>
      </c>
    </row>
    <row r="3720" spans="1:2">
      <c r="A3720" s="14">
        <v>40126</v>
      </c>
      <c r="B3720">
        <v>267.91969999999998</v>
      </c>
    </row>
    <row r="3721" spans="1:2">
      <c r="A3721" s="14">
        <v>40127</v>
      </c>
      <c r="B3721">
        <v>266.17360000000002</v>
      </c>
    </row>
    <row r="3722" spans="1:2">
      <c r="A3722" s="14">
        <v>40128</v>
      </c>
      <c r="B3722">
        <v>267.66090000000003</v>
      </c>
    </row>
    <row r="3723" spans="1:2">
      <c r="A3723" s="14">
        <v>40129</v>
      </c>
      <c r="B3723">
        <v>263.77379999999999</v>
      </c>
    </row>
    <row r="3724" spans="1:2">
      <c r="A3724" s="14">
        <v>40130</v>
      </c>
      <c r="B3724">
        <v>264.18560000000002</v>
      </c>
    </row>
    <row r="3725" spans="1:2">
      <c r="A3725" s="14">
        <v>40133</v>
      </c>
      <c r="B3725">
        <v>273.03120000000001</v>
      </c>
    </row>
    <row r="3726" spans="1:2">
      <c r="A3726" s="14">
        <v>40134</v>
      </c>
      <c r="B3726">
        <v>273.69990000000001</v>
      </c>
    </row>
    <row r="3727" spans="1:2">
      <c r="A3727" s="14">
        <v>40135</v>
      </c>
      <c r="B3727">
        <v>273.09390000000002</v>
      </c>
    </row>
    <row r="3728" spans="1:2">
      <c r="A3728" s="14">
        <v>40136</v>
      </c>
      <c r="B3728">
        <v>270.2869</v>
      </c>
    </row>
    <row r="3729" spans="1:2">
      <c r="A3729" s="14">
        <v>40137</v>
      </c>
      <c r="B3729">
        <v>270.66609999999997</v>
      </c>
    </row>
    <row r="3730" spans="1:2">
      <c r="A3730" s="14">
        <v>40140</v>
      </c>
      <c r="B3730">
        <v>271.40589999999997</v>
      </c>
    </row>
    <row r="3731" spans="1:2">
      <c r="A3731" s="14">
        <v>40141</v>
      </c>
      <c r="B3731">
        <v>268.77960000000002</v>
      </c>
    </row>
    <row r="3732" spans="1:2">
      <c r="A3732" s="14">
        <v>40142</v>
      </c>
      <c r="B3732">
        <v>275.36369999999999</v>
      </c>
    </row>
    <row r="3733" spans="1:2">
      <c r="A3733" s="14">
        <v>40144</v>
      </c>
      <c r="B3733">
        <v>271.51119999999997</v>
      </c>
    </row>
    <row r="3734" spans="1:2">
      <c r="A3734" s="14">
        <v>40147</v>
      </c>
      <c r="B3734">
        <v>273.85939999999999</v>
      </c>
    </row>
    <row r="3735" spans="1:2">
      <c r="A3735" s="14">
        <v>40148</v>
      </c>
      <c r="B3735">
        <v>276.02960000000002</v>
      </c>
    </row>
    <row r="3736" spans="1:2">
      <c r="A3736" s="14">
        <v>40149</v>
      </c>
      <c r="B3736">
        <v>274.15519999999998</v>
      </c>
    </row>
    <row r="3737" spans="1:2">
      <c r="A3737" s="14">
        <v>40150</v>
      </c>
      <c r="B3737">
        <v>273.12259999999998</v>
      </c>
    </row>
    <row r="3738" spans="1:2">
      <c r="A3738" s="14">
        <v>40151</v>
      </c>
      <c r="B3738">
        <v>270.44209999999998</v>
      </c>
    </row>
    <row r="3739" spans="1:2">
      <c r="A3739" s="14">
        <v>40154</v>
      </c>
      <c r="B3739">
        <v>270.35599999999999</v>
      </c>
    </row>
    <row r="3740" spans="1:2">
      <c r="A3740" s="14">
        <v>40155</v>
      </c>
      <c r="B3740">
        <v>268.31779999999998</v>
      </c>
    </row>
    <row r="3741" spans="1:2">
      <c r="A3741" s="14">
        <v>40156</v>
      </c>
      <c r="B3741">
        <v>264.02140000000003</v>
      </c>
    </row>
    <row r="3742" spans="1:2">
      <c r="A3742" s="14">
        <v>40157</v>
      </c>
      <c r="B3742">
        <v>265.6755</v>
      </c>
    </row>
    <row r="3743" spans="1:2">
      <c r="A3743" s="14">
        <v>40158</v>
      </c>
      <c r="B3743">
        <v>267.16309999999999</v>
      </c>
    </row>
    <row r="3744" spans="1:2">
      <c r="A3744" s="14">
        <v>40161</v>
      </c>
      <c r="B3744">
        <v>269.75970000000001</v>
      </c>
    </row>
    <row r="3745" spans="1:2">
      <c r="A3745" s="14">
        <v>40162</v>
      </c>
      <c r="B3745">
        <v>270.2996</v>
      </c>
    </row>
    <row r="3746" spans="1:2">
      <c r="A3746" s="14">
        <v>40163</v>
      </c>
      <c r="B3746">
        <v>274.3306</v>
      </c>
    </row>
    <row r="3747" spans="1:2">
      <c r="A3747" s="14">
        <v>40164</v>
      </c>
      <c r="B3747">
        <v>271.00229999999999</v>
      </c>
    </row>
    <row r="3748" spans="1:2">
      <c r="A3748" s="14">
        <v>40165</v>
      </c>
      <c r="B3748">
        <v>271.85399999999998</v>
      </c>
    </row>
    <row r="3749" spans="1:2">
      <c r="A3749" s="14">
        <v>40168</v>
      </c>
      <c r="B3749">
        <v>270.75020000000001</v>
      </c>
    </row>
    <row r="3750" spans="1:2">
      <c r="A3750" s="14">
        <v>40169</v>
      </c>
      <c r="B3750">
        <v>270.57799999999997</v>
      </c>
    </row>
    <row r="3751" spans="1:2">
      <c r="A3751" s="14">
        <v>40170</v>
      </c>
      <c r="B3751">
        <v>275.49020000000002</v>
      </c>
    </row>
    <row r="3752" spans="1:2">
      <c r="A3752" s="14">
        <v>40171</v>
      </c>
      <c r="B3752">
        <v>276.9486</v>
      </c>
    </row>
    <row r="3753" spans="1:2">
      <c r="A3753" s="14">
        <v>40175</v>
      </c>
      <c r="B3753">
        <v>280.99880000000002</v>
      </c>
    </row>
    <row r="3754" spans="1:2">
      <c r="A3754" s="14">
        <v>40176</v>
      </c>
      <c r="B3754">
        <v>280.18209999999999</v>
      </c>
    </row>
    <row r="3755" spans="1:2">
      <c r="A3755" s="14">
        <v>40177</v>
      </c>
      <c r="B3755">
        <v>279.84980000000002</v>
      </c>
    </row>
    <row r="3756" spans="1:2">
      <c r="A3756" s="14">
        <v>40178</v>
      </c>
      <c r="B3756">
        <v>279.27890000000002</v>
      </c>
    </row>
    <row r="3757" spans="1:2">
      <c r="A3757" s="14">
        <v>40182</v>
      </c>
      <c r="B3757">
        <v>285.53059999999999</v>
      </c>
    </row>
    <row r="3758" spans="1:2">
      <c r="A3758" s="14">
        <v>40183</v>
      </c>
      <c r="B3758">
        <v>285.15120000000002</v>
      </c>
    </row>
    <row r="3759" spans="1:2">
      <c r="A3759" s="14">
        <v>40184</v>
      </c>
      <c r="B3759">
        <v>291.00459999999998</v>
      </c>
    </row>
    <row r="3760" spans="1:2">
      <c r="A3760" s="14">
        <v>40185</v>
      </c>
      <c r="B3760">
        <v>286.62479999999999</v>
      </c>
    </row>
    <row r="3761" spans="1:2">
      <c r="A3761" s="14">
        <v>40186</v>
      </c>
      <c r="B3761">
        <v>285.75279999999998</v>
      </c>
    </row>
    <row r="3762" spans="1:2">
      <c r="A3762" s="14">
        <v>40189</v>
      </c>
      <c r="B3762">
        <v>284.94830000000002</v>
      </c>
    </row>
    <row r="3763" spans="1:2">
      <c r="A3763" s="14">
        <v>40190</v>
      </c>
      <c r="B3763">
        <v>279.255</v>
      </c>
    </row>
    <row r="3764" spans="1:2">
      <c r="A3764" s="14">
        <v>40191</v>
      </c>
      <c r="B3764">
        <v>280.9076</v>
      </c>
    </row>
    <row r="3765" spans="1:2">
      <c r="A3765" s="14">
        <v>40192</v>
      </c>
      <c r="B3765">
        <v>279.82870000000003</v>
      </c>
    </row>
    <row r="3766" spans="1:2">
      <c r="A3766" s="14">
        <v>40193</v>
      </c>
      <c r="B3766">
        <v>277.0788</v>
      </c>
    </row>
    <row r="3767" spans="1:2">
      <c r="A3767" s="14">
        <v>40197</v>
      </c>
      <c r="B3767">
        <v>277.87880000000001</v>
      </c>
    </row>
    <row r="3768" spans="1:2">
      <c r="A3768" s="14">
        <v>40198</v>
      </c>
      <c r="B3768">
        <v>273.54160000000002</v>
      </c>
    </row>
    <row r="3769" spans="1:2">
      <c r="A3769" s="14">
        <v>40199</v>
      </c>
      <c r="B3769">
        <v>272.13479999999998</v>
      </c>
    </row>
    <row r="3770" spans="1:2">
      <c r="A3770" s="14">
        <v>40200</v>
      </c>
      <c r="B3770">
        <v>270.67919999999998</v>
      </c>
    </row>
    <row r="3771" spans="1:2">
      <c r="A3771" s="14">
        <v>40203</v>
      </c>
      <c r="B3771">
        <v>271.10890000000001</v>
      </c>
    </row>
    <row r="3772" spans="1:2">
      <c r="A3772" s="14">
        <v>40204</v>
      </c>
      <c r="B3772">
        <v>268.0933</v>
      </c>
    </row>
    <row r="3773" spans="1:2">
      <c r="A3773" s="14">
        <v>40205</v>
      </c>
      <c r="B3773">
        <v>262.721</v>
      </c>
    </row>
    <row r="3774" spans="1:2">
      <c r="A3774" s="14">
        <v>40206</v>
      </c>
      <c r="B3774">
        <v>260.96260000000001</v>
      </c>
    </row>
    <row r="3775" spans="1:2">
      <c r="A3775" s="14">
        <v>40207</v>
      </c>
      <c r="B3775">
        <v>258.95319999999998</v>
      </c>
    </row>
    <row r="3776" spans="1:2">
      <c r="A3776" s="14">
        <v>40210</v>
      </c>
      <c r="B3776">
        <v>262.18430000000001</v>
      </c>
    </row>
    <row r="3777" spans="1:2">
      <c r="A3777" s="14">
        <v>40211</v>
      </c>
      <c r="B3777">
        <v>266.88330000000002</v>
      </c>
    </row>
    <row r="3778" spans="1:2">
      <c r="A3778" s="14">
        <v>40212</v>
      </c>
      <c r="B3778">
        <v>263.22469999999998</v>
      </c>
    </row>
    <row r="3779" spans="1:2">
      <c r="A3779" s="14">
        <v>40213</v>
      </c>
      <c r="B3779">
        <v>257.53210000000001</v>
      </c>
    </row>
    <row r="3780" spans="1:2">
      <c r="A3780" s="14">
        <v>40214</v>
      </c>
      <c r="B3780">
        <v>253.95590000000001</v>
      </c>
    </row>
    <row r="3781" spans="1:2">
      <c r="A3781" s="14">
        <v>40217</v>
      </c>
      <c r="B3781">
        <v>256.81209999999999</v>
      </c>
    </row>
    <row r="3782" spans="1:2">
      <c r="A3782" s="14">
        <v>40218</v>
      </c>
      <c r="B3782">
        <v>259.51690000000002</v>
      </c>
    </row>
    <row r="3783" spans="1:2">
      <c r="A3783" s="14">
        <v>40219</v>
      </c>
      <c r="B3783">
        <v>260.64960000000002</v>
      </c>
    </row>
    <row r="3784" spans="1:2">
      <c r="A3784" s="14">
        <v>40220</v>
      </c>
      <c r="B3784">
        <v>264.24639999999999</v>
      </c>
    </row>
    <row r="3785" spans="1:2">
      <c r="A3785" s="14">
        <v>40221</v>
      </c>
      <c r="B3785">
        <v>262.87090000000001</v>
      </c>
    </row>
    <row r="3786" spans="1:2">
      <c r="A3786" s="14">
        <v>40225</v>
      </c>
      <c r="B3786">
        <v>269.56220000000002</v>
      </c>
    </row>
    <row r="3787" spans="1:2">
      <c r="A3787" s="14">
        <v>40226</v>
      </c>
      <c r="B3787">
        <v>268.75450000000001</v>
      </c>
    </row>
    <row r="3788" spans="1:2">
      <c r="A3788" s="14">
        <v>40227</v>
      </c>
      <c r="B3788">
        <v>269.29939999999999</v>
      </c>
    </row>
    <row r="3789" spans="1:2">
      <c r="A3789" s="14">
        <v>40228</v>
      </c>
      <c r="B3789">
        <v>270.58080000000001</v>
      </c>
    </row>
    <row r="3790" spans="1:2">
      <c r="A3790" s="14">
        <v>40231</v>
      </c>
      <c r="B3790">
        <v>269.64670000000001</v>
      </c>
    </row>
    <row r="3791" spans="1:2">
      <c r="A3791" s="14">
        <v>40232</v>
      </c>
      <c r="B3791">
        <v>265.40280000000001</v>
      </c>
    </row>
    <row r="3792" spans="1:2">
      <c r="A3792" s="14">
        <v>40233</v>
      </c>
      <c r="B3792">
        <v>267.5967</v>
      </c>
    </row>
    <row r="3793" spans="1:2">
      <c r="A3793" s="14">
        <v>40234</v>
      </c>
      <c r="B3793">
        <v>264.15980000000002</v>
      </c>
    </row>
    <row r="3794" spans="1:2">
      <c r="A3794" s="14">
        <v>40235</v>
      </c>
      <c r="B3794">
        <v>268.56740000000002</v>
      </c>
    </row>
    <row r="3795" spans="1:2">
      <c r="A3795" s="14">
        <v>40238</v>
      </c>
      <c r="B3795">
        <v>266.82780000000002</v>
      </c>
    </row>
    <row r="3796" spans="1:2">
      <c r="A3796" s="14">
        <v>40239</v>
      </c>
      <c r="B3796">
        <v>269.68110000000001</v>
      </c>
    </row>
    <row r="3797" spans="1:2">
      <c r="A3797" s="14">
        <v>40240</v>
      </c>
      <c r="B3797">
        <v>272.62950000000001</v>
      </c>
    </row>
    <row r="3798" spans="1:2">
      <c r="A3798" s="14">
        <v>40241</v>
      </c>
      <c r="B3798">
        <v>268.79880000000003</v>
      </c>
    </row>
    <row r="3799" spans="1:2">
      <c r="A3799" s="14">
        <v>40242</v>
      </c>
      <c r="B3799">
        <v>270.27359999999999</v>
      </c>
    </row>
    <row r="3800" spans="1:2">
      <c r="A3800" s="14">
        <v>40245</v>
      </c>
      <c r="B3800">
        <v>269.96350000000001</v>
      </c>
    </row>
    <row r="3801" spans="1:2">
      <c r="A3801" s="14">
        <v>40246</v>
      </c>
      <c r="B3801">
        <v>268.77569999999997</v>
      </c>
    </row>
    <row r="3802" spans="1:2">
      <c r="A3802" s="14">
        <v>40247</v>
      </c>
      <c r="B3802">
        <v>268.13350000000003</v>
      </c>
    </row>
    <row r="3803" spans="1:2">
      <c r="A3803" s="14">
        <v>40248</v>
      </c>
      <c r="B3803">
        <v>266.28100000000001</v>
      </c>
    </row>
    <row r="3804" spans="1:2">
      <c r="A3804" s="14">
        <v>40249</v>
      </c>
      <c r="B3804">
        <v>265.79610000000002</v>
      </c>
    </row>
    <row r="3805" spans="1:2">
      <c r="A3805" s="14">
        <v>40252</v>
      </c>
      <c r="B3805">
        <v>263.6191</v>
      </c>
    </row>
    <row r="3806" spans="1:2">
      <c r="A3806" s="14">
        <v>40253</v>
      </c>
      <c r="B3806">
        <v>266.71710000000002</v>
      </c>
    </row>
    <row r="3807" spans="1:2">
      <c r="A3807" s="14">
        <v>40254</v>
      </c>
      <c r="B3807">
        <v>269.33069999999998</v>
      </c>
    </row>
    <row r="3808" spans="1:2">
      <c r="A3808" s="14">
        <v>40255</v>
      </c>
      <c r="B3808">
        <v>268.03769999999997</v>
      </c>
    </row>
    <row r="3809" spans="1:2">
      <c r="A3809" s="14">
        <v>40256</v>
      </c>
      <c r="B3809">
        <v>265.67959999999999</v>
      </c>
    </row>
    <row r="3810" spans="1:2">
      <c r="A3810" s="14">
        <v>40259</v>
      </c>
      <c r="B3810">
        <v>265.0625</v>
      </c>
    </row>
    <row r="3811" spans="1:2">
      <c r="A3811" s="14">
        <v>40260</v>
      </c>
      <c r="B3811">
        <v>264.50380000000001</v>
      </c>
    </row>
    <row r="3812" spans="1:2">
      <c r="A3812" s="14">
        <v>40261</v>
      </c>
      <c r="B3812">
        <v>262.09300000000002</v>
      </c>
    </row>
    <row r="3813" spans="1:2">
      <c r="A3813" s="14">
        <v>40262</v>
      </c>
      <c r="B3813">
        <v>260.50970000000001</v>
      </c>
    </row>
    <row r="3814" spans="1:2">
      <c r="A3814" s="14">
        <v>40263</v>
      </c>
      <c r="B3814">
        <v>260.31009999999998</v>
      </c>
    </row>
    <row r="3815" spans="1:2">
      <c r="A3815" s="14">
        <v>40266</v>
      </c>
      <c r="B3815">
        <v>265.07029999999997</v>
      </c>
    </row>
    <row r="3816" spans="1:2">
      <c r="A3816" s="14">
        <v>40267</v>
      </c>
      <c r="B3816">
        <v>266.27809999999999</v>
      </c>
    </row>
    <row r="3817" spans="1:2">
      <c r="A3817" s="14">
        <v>40268</v>
      </c>
      <c r="B3817">
        <v>265.23079999999999</v>
      </c>
    </row>
    <row r="3818" spans="1:2">
      <c r="A3818" s="14">
        <v>40269</v>
      </c>
      <c r="B3818">
        <v>268.65199999999999</v>
      </c>
    </row>
    <row r="3819" spans="1:2">
      <c r="A3819" s="14">
        <v>40273</v>
      </c>
      <c r="B3819">
        <v>271.82960000000003</v>
      </c>
    </row>
    <row r="3820" spans="1:2">
      <c r="A3820" s="14">
        <v>40274</v>
      </c>
      <c r="B3820">
        <v>271.15120000000002</v>
      </c>
    </row>
    <row r="3821" spans="1:2">
      <c r="A3821" s="14">
        <v>40275</v>
      </c>
      <c r="B3821">
        <v>271.12610000000001</v>
      </c>
    </row>
    <row r="3822" spans="1:2">
      <c r="A3822" s="14">
        <v>40276</v>
      </c>
      <c r="B3822">
        <v>268.84359999999998</v>
      </c>
    </row>
    <row r="3823" spans="1:2">
      <c r="A3823" s="14">
        <v>40277</v>
      </c>
      <c r="B3823">
        <v>270.42099999999999</v>
      </c>
    </row>
    <row r="3824" spans="1:2">
      <c r="A3824" s="14">
        <v>40280</v>
      </c>
      <c r="B3824">
        <v>270.26519999999999</v>
      </c>
    </row>
    <row r="3825" spans="1:2">
      <c r="A3825" s="14">
        <v>40281</v>
      </c>
      <c r="B3825">
        <v>271.61500000000001</v>
      </c>
    </row>
    <row r="3826" spans="1:2">
      <c r="A3826" s="14">
        <v>40282</v>
      </c>
      <c r="B3826">
        <v>274.10509999999999</v>
      </c>
    </row>
    <row r="3827" spans="1:2">
      <c r="A3827" s="14">
        <v>40283</v>
      </c>
      <c r="B3827">
        <v>274.48719999999997</v>
      </c>
    </row>
    <row r="3828" spans="1:2">
      <c r="A3828" s="14">
        <v>40284</v>
      </c>
      <c r="B3828">
        <v>271.22919999999999</v>
      </c>
    </row>
    <row r="3829" spans="1:2">
      <c r="A3829" s="14">
        <v>40287</v>
      </c>
      <c r="B3829">
        <v>267.4384</v>
      </c>
    </row>
    <row r="3830" spans="1:2">
      <c r="A3830" s="14">
        <v>40288</v>
      </c>
      <c r="B3830">
        <v>269.9477</v>
      </c>
    </row>
    <row r="3831" spans="1:2">
      <c r="A3831" s="14">
        <v>40289</v>
      </c>
      <c r="B3831">
        <v>270.9606</v>
      </c>
    </row>
    <row r="3832" spans="1:2">
      <c r="A3832" s="14">
        <v>40290</v>
      </c>
      <c r="B3832">
        <v>271.73399999999998</v>
      </c>
    </row>
    <row r="3833" spans="1:2">
      <c r="A3833" s="14">
        <v>40291</v>
      </c>
      <c r="B3833">
        <v>273.08760000000001</v>
      </c>
    </row>
    <row r="3834" spans="1:2">
      <c r="A3834" s="14">
        <v>40294</v>
      </c>
      <c r="B3834">
        <v>272.50689999999997</v>
      </c>
    </row>
    <row r="3835" spans="1:2">
      <c r="A3835" s="14">
        <v>40295</v>
      </c>
      <c r="B3835">
        <v>267.69420000000002</v>
      </c>
    </row>
    <row r="3836" spans="1:2">
      <c r="A3836" s="14">
        <v>40296</v>
      </c>
      <c r="B3836">
        <v>268.76690000000002</v>
      </c>
    </row>
    <row r="3837" spans="1:2">
      <c r="A3837" s="14">
        <v>40297</v>
      </c>
      <c r="B3837">
        <v>267.97899999999998</v>
      </c>
    </row>
    <row r="3838" spans="1:2">
      <c r="A3838" s="14">
        <v>40298</v>
      </c>
      <c r="B3838">
        <v>270.38760000000002</v>
      </c>
    </row>
    <row r="3839" spans="1:2">
      <c r="A3839" s="14">
        <v>40301</v>
      </c>
      <c r="B3839">
        <v>271.09480000000002</v>
      </c>
    </row>
    <row r="3840" spans="1:2">
      <c r="A3840" s="14">
        <v>40302</v>
      </c>
      <c r="B3840">
        <v>265.13330000000002</v>
      </c>
    </row>
    <row r="3841" spans="1:2">
      <c r="A3841" s="14">
        <v>40303</v>
      </c>
      <c r="B3841">
        <v>261.31509999999997</v>
      </c>
    </row>
    <row r="3842" spans="1:2">
      <c r="A3842" s="14">
        <v>40304</v>
      </c>
      <c r="B3842">
        <v>257.56360000000001</v>
      </c>
    </row>
    <row r="3843" spans="1:2">
      <c r="A3843" s="14">
        <v>40305</v>
      </c>
      <c r="B3843">
        <v>258.26589999999999</v>
      </c>
    </row>
    <row r="3844" spans="1:2">
      <c r="A3844" s="14">
        <v>40308</v>
      </c>
      <c r="B3844">
        <v>261.42899999999997</v>
      </c>
    </row>
    <row r="3845" spans="1:2">
      <c r="A3845" s="14">
        <v>40309</v>
      </c>
      <c r="B3845">
        <v>261.56959999999998</v>
      </c>
    </row>
    <row r="3846" spans="1:2">
      <c r="A3846" s="14">
        <v>40310</v>
      </c>
      <c r="B3846">
        <v>263.55189999999999</v>
      </c>
    </row>
    <row r="3847" spans="1:2">
      <c r="A3847" s="14">
        <v>40311</v>
      </c>
      <c r="B3847">
        <v>262.90550000000002</v>
      </c>
    </row>
    <row r="3848" spans="1:2">
      <c r="A3848" s="14">
        <v>40312</v>
      </c>
      <c r="B3848">
        <v>256.63209999999998</v>
      </c>
    </row>
    <row r="3849" spans="1:2">
      <c r="A3849" s="14">
        <v>40315</v>
      </c>
      <c r="B3849">
        <v>251.13499999999999</v>
      </c>
    </row>
    <row r="3850" spans="1:2">
      <c r="A3850" s="14">
        <v>40316</v>
      </c>
      <c r="B3850">
        <v>252.47579999999999</v>
      </c>
    </row>
    <row r="3851" spans="1:2">
      <c r="A3851" s="14">
        <v>40317</v>
      </c>
      <c r="B3851">
        <v>249.05529999999999</v>
      </c>
    </row>
    <row r="3852" spans="1:2">
      <c r="A3852" s="14">
        <v>40318</v>
      </c>
      <c r="B3852">
        <v>246.92910000000001</v>
      </c>
    </row>
    <row r="3853" spans="1:2">
      <c r="A3853" s="14">
        <v>40319</v>
      </c>
      <c r="B3853">
        <v>247.61170000000001</v>
      </c>
    </row>
    <row r="3854" spans="1:2">
      <c r="A3854" s="14">
        <v>40322</v>
      </c>
      <c r="B3854">
        <v>249.13730000000001</v>
      </c>
    </row>
    <row r="3855" spans="1:2">
      <c r="A3855" s="14">
        <v>40323</v>
      </c>
      <c r="B3855">
        <v>245.7072</v>
      </c>
    </row>
    <row r="3856" spans="1:2">
      <c r="A3856" s="14">
        <v>40324</v>
      </c>
      <c r="B3856">
        <v>249.6095</v>
      </c>
    </row>
    <row r="3857" spans="1:2">
      <c r="A3857" s="14">
        <v>40325</v>
      </c>
      <c r="B3857">
        <v>254.2578</v>
      </c>
    </row>
    <row r="3858" spans="1:2">
      <c r="A3858" s="14">
        <v>40326</v>
      </c>
      <c r="B3858">
        <v>251.6688</v>
      </c>
    </row>
    <row r="3859" spans="1:2">
      <c r="A3859" s="14">
        <v>40330</v>
      </c>
      <c r="B3859">
        <v>248.86250000000001</v>
      </c>
    </row>
    <row r="3860" spans="1:2">
      <c r="A3860" s="14">
        <v>40331</v>
      </c>
      <c r="B3860">
        <v>248.8441</v>
      </c>
    </row>
    <row r="3861" spans="1:2">
      <c r="A3861" s="14">
        <v>40332</v>
      </c>
      <c r="B3861">
        <v>250.23259999999999</v>
      </c>
    </row>
    <row r="3862" spans="1:2">
      <c r="A3862" s="14">
        <v>40333</v>
      </c>
      <c r="B3862">
        <v>244.9742</v>
      </c>
    </row>
    <row r="3863" spans="1:2">
      <c r="A3863" s="14">
        <v>40336</v>
      </c>
      <c r="B3863">
        <v>245.53460000000001</v>
      </c>
    </row>
    <row r="3864" spans="1:2">
      <c r="A3864" s="14">
        <v>40337</v>
      </c>
      <c r="B3864">
        <v>246.58629999999999</v>
      </c>
    </row>
    <row r="3865" spans="1:2">
      <c r="A3865" s="14">
        <v>40338</v>
      </c>
      <c r="B3865">
        <v>248.2192</v>
      </c>
    </row>
    <row r="3866" spans="1:2">
      <c r="A3866" s="14">
        <v>40339</v>
      </c>
      <c r="B3866">
        <v>249.3115</v>
      </c>
    </row>
    <row r="3867" spans="1:2">
      <c r="A3867" s="14">
        <v>40340</v>
      </c>
      <c r="B3867">
        <v>251.08009999999999</v>
      </c>
    </row>
    <row r="3868" spans="1:2">
      <c r="A3868" s="14">
        <v>40343</v>
      </c>
      <c r="B3868">
        <v>255.29660000000001</v>
      </c>
    </row>
    <row r="3869" spans="1:2">
      <c r="A3869" s="14">
        <v>40344</v>
      </c>
      <c r="B3869">
        <v>258.56330000000003</v>
      </c>
    </row>
    <row r="3870" spans="1:2">
      <c r="A3870" s="14">
        <v>40345</v>
      </c>
      <c r="B3870">
        <v>258.54270000000002</v>
      </c>
    </row>
    <row r="3871" spans="1:2">
      <c r="A3871" s="14">
        <v>40346</v>
      </c>
      <c r="B3871">
        <v>258.62599999999998</v>
      </c>
    </row>
    <row r="3872" spans="1:2">
      <c r="A3872" s="14">
        <v>40347</v>
      </c>
      <c r="B3872">
        <v>257.89170000000001</v>
      </c>
    </row>
    <row r="3873" spans="1:2">
      <c r="A3873" s="14">
        <v>40350</v>
      </c>
      <c r="B3873">
        <v>257.77870000000001</v>
      </c>
    </row>
    <row r="3874" spans="1:2">
      <c r="A3874" s="14">
        <v>40351</v>
      </c>
      <c r="B3874">
        <v>256.61700000000002</v>
      </c>
    </row>
    <row r="3875" spans="1:2">
      <c r="A3875" s="14">
        <v>40352</v>
      </c>
      <c r="B3875">
        <v>254.13159999999999</v>
      </c>
    </row>
    <row r="3876" spans="1:2">
      <c r="A3876" s="14">
        <v>40353</v>
      </c>
      <c r="B3876">
        <v>255.1942</v>
      </c>
    </row>
    <row r="3877" spans="1:2">
      <c r="A3877" s="14">
        <v>40354</v>
      </c>
      <c r="B3877">
        <v>258.49549999999999</v>
      </c>
    </row>
    <row r="3878" spans="1:2">
      <c r="A3878" s="14">
        <v>40357</v>
      </c>
      <c r="B3878">
        <v>256.19819999999999</v>
      </c>
    </row>
    <row r="3879" spans="1:2">
      <c r="A3879" s="14">
        <v>40358</v>
      </c>
      <c r="B3879">
        <v>249.41900000000001</v>
      </c>
    </row>
    <row r="3880" spans="1:2">
      <c r="A3880" s="14">
        <v>40359</v>
      </c>
      <c r="B3880">
        <v>252.46969999999999</v>
      </c>
    </row>
    <row r="3881" spans="1:2">
      <c r="A3881" s="14">
        <v>40360</v>
      </c>
      <c r="B3881">
        <v>250.37909999999999</v>
      </c>
    </row>
    <row r="3882" spans="1:2">
      <c r="A3882" s="14">
        <v>40361</v>
      </c>
      <c r="B3882">
        <v>248.93809999999999</v>
      </c>
    </row>
    <row r="3883" spans="1:2">
      <c r="A3883" s="14">
        <v>40365</v>
      </c>
      <c r="B3883">
        <v>248.92320000000001</v>
      </c>
    </row>
    <row r="3884" spans="1:2">
      <c r="A3884" s="14">
        <v>40366</v>
      </c>
      <c r="B3884">
        <v>252.70349999999999</v>
      </c>
    </row>
    <row r="3885" spans="1:2">
      <c r="A3885" s="14">
        <v>40367</v>
      </c>
      <c r="B3885">
        <v>253.69309999999999</v>
      </c>
    </row>
    <row r="3886" spans="1:2">
      <c r="A3886" s="14">
        <v>40368</v>
      </c>
      <c r="B3886">
        <v>254.88470000000001</v>
      </c>
    </row>
    <row r="3887" spans="1:2">
      <c r="A3887" s="14">
        <v>40371</v>
      </c>
      <c r="B3887">
        <v>252.52209999999999</v>
      </c>
    </row>
    <row r="3888" spans="1:2">
      <c r="A3888" s="14">
        <v>40372</v>
      </c>
      <c r="B3888">
        <v>255.24959999999999</v>
      </c>
    </row>
    <row r="3889" spans="1:2">
      <c r="A3889" s="14">
        <v>40373</v>
      </c>
      <c r="B3889">
        <v>255.5402</v>
      </c>
    </row>
    <row r="3890" spans="1:2">
      <c r="A3890" s="14">
        <v>40374</v>
      </c>
      <c r="B3890">
        <v>258.85739999999998</v>
      </c>
    </row>
    <row r="3891" spans="1:2">
      <c r="A3891" s="14">
        <v>40375</v>
      </c>
      <c r="B3891">
        <v>256.1259</v>
      </c>
    </row>
    <row r="3892" spans="1:2">
      <c r="A3892" s="14">
        <v>40378</v>
      </c>
      <c r="B3892">
        <v>255.09100000000001</v>
      </c>
    </row>
    <row r="3893" spans="1:2">
      <c r="A3893" s="14">
        <v>40379</v>
      </c>
      <c r="B3893">
        <v>256.05110000000002</v>
      </c>
    </row>
    <row r="3894" spans="1:2">
      <c r="A3894" s="14">
        <v>40380</v>
      </c>
      <c r="B3894">
        <v>256.90280000000001</v>
      </c>
    </row>
    <row r="3895" spans="1:2">
      <c r="A3895" s="14">
        <v>40381</v>
      </c>
      <c r="B3895">
        <v>261.6234</v>
      </c>
    </row>
    <row r="3896" spans="1:2">
      <c r="A3896" s="14">
        <v>40382</v>
      </c>
      <c r="B3896">
        <v>260.834</v>
      </c>
    </row>
    <row r="3897" spans="1:2">
      <c r="A3897" s="14">
        <v>40385</v>
      </c>
      <c r="B3897">
        <v>260.5763</v>
      </c>
    </row>
    <row r="3898" spans="1:2">
      <c r="A3898" s="14">
        <v>40386</v>
      </c>
      <c r="B3898">
        <v>258.61079999999998</v>
      </c>
    </row>
    <row r="3899" spans="1:2">
      <c r="A3899" s="14">
        <v>40387</v>
      </c>
      <c r="B3899">
        <v>260.90019999999998</v>
      </c>
    </row>
    <row r="3900" spans="1:2">
      <c r="A3900" s="14">
        <v>40388</v>
      </c>
      <c r="B3900">
        <v>264.69159999999999</v>
      </c>
    </row>
    <row r="3901" spans="1:2">
      <c r="A3901" s="14">
        <v>40389</v>
      </c>
      <c r="B3901">
        <v>269.57260000000002</v>
      </c>
    </row>
    <row r="3902" spans="1:2">
      <c r="A3902" s="14">
        <v>40392</v>
      </c>
      <c r="B3902">
        <v>272.28339999999997</v>
      </c>
    </row>
    <row r="3903" spans="1:2">
      <c r="A3903" s="14">
        <v>40393</v>
      </c>
      <c r="B3903">
        <v>271.73570000000001</v>
      </c>
    </row>
    <row r="3904" spans="1:2">
      <c r="A3904" s="14">
        <v>40394</v>
      </c>
      <c r="B3904">
        <v>275.11770000000001</v>
      </c>
    </row>
    <row r="3905" spans="1:2">
      <c r="A3905" s="14">
        <v>40395</v>
      </c>
      <c r="B3905">
        <v>274.80889999999999</v>
      </c>
    </row>
    <row r="3906" spans="1:2">
      <c r="A3906" s="14">
        <v>40396</v>
      </c>
      <c r="B3906">
        <v>271.72289999999998</v>
      </c>
    </row>
    <row r="3907" spans="1:2">
      <c r="A3907" s="14">
        <v>40399</v>
      </c>
      <c r="B3907">
        <v>271.06610000000001</v>
      </c>
    </row>
    <row r="3908" spans="1:2">
      <c r="A3908" s="14">
        <v>40400</v>
      </c>
      <c r="B3908">
        <v>268.35719999999998</v>
      </c>
    </row>
    <row r="3909" spans="1:2">
      <c r="A3909" s="14">
        <v>40401</v>
      </c>
      <c r="B3909">
        <v>265.67959999999999</v>
      </c>
    </row>
    <row r="3910" spans="1:2">
      <c r="A3910" s="14">
        <v>40402</v>
      </c>
      <c r="B3910">
        <v>266.64999999999998</v>
      </c>
    </row>
    <row r="3911" spans="1:2">
      <c r="A3911" s="14">
        <v>40403</v>
      </c>
      <c r="B3911">
        <v>266.60109999999997</v>
      </c>
    </row>
    <row r="3912" spans="1:2">
      <c r="A3912" s="14">
        <v>40406</v>
      </c>
      <c r="B3912">
        <v>265.15559999999999</v>
      </c>
    </row>
    <row r="3913" spans="1:2">
      <c r="A3913" s="14">
        <v>40407</v>
      </c>
      <c r="B3913">
        <v>267.08550000000002</v>
      </c>
    </row>
    <row r="3914" spans="1:2">
      <c r="A3914" s="14">
        <v>40408</v>
      </c>
      <c r="B3914">
        <v>266.92829999999998</v>
      </c>
    </row>
    <row r="3915" spans="1:2">
      <c r="A3915" s="14">
        <v>40409</v>
      </c>
      <c r="B3915">
        <v>265.32420000000002</v>
      </c>
    </row>
    <row r="3916" spans="1:2">
      <c r="A3916" s="14">
        <v>40410</v>
      </c>
      <c r="B3916">
        <v>263.851</v>
      </c>
    </row>
    <row r="3917" spans="1:2">
      <c r="A3917" s="14">
        <v>40413</v>
      </c>
      <c r="B3917">
        <v>263.05450000000002</v>
      </c>
    </row>
    <row r="3918" spans="1:2">
      <c r="A3918" s="14">
        <v>40414</v>
      </c>
      <c r="B3918">
        <v>259.74489999999997</v>
      </c>
    </row>
    <row r="3919" spans="1:2">
      <c r="A3919" s="14">
        <v>40415</v>
      </c>
      <c r="B3919">
        <v>258.61309999999997</v>
      </c>
    </row>
    <row r="3920" spans="1:2">
      <c r="A3920" s="14">
        <v>40416</v>
      </c>
      <c r="B3920">
        <v>261.3811</v>
      </c>
    </row>
    <row r="3921" spans="1:2">
      <c r="A3921" s="14">
        <v>40417</v>
      </c>
      <c r="B3921">
        <v>264.25569999999999</v>
      </c>
    </row>
    <row r="3922" spans="1:2">
      <c r="A3922" s="14">
        <v>40420</v>
      </c>
      <c r="B3922">
        <v>265.41800000000001</v>
      </c>
    </row>
    <row r="3923" spans="1:2">
      <c r="A3923" s="14">
        <v>40421</v>
      </c>
      <c r="B3923">
        <v>262.71159999999998</v>
      </c>
    </row>
    <row r="3924" spans="1:2">
      <c r="A3924" s="14">
        <v>40422</v>
      </c>
      <c r="B3924">
        <v>266.0197</v>
      </c>
    </row>
    <row r="3925" spans="1:2">
      <c r="A3925" s="14">
        <v>40423</v>
      </c>
      <c r="B3925">
        <v>268.22179999999997</v>
      </c>
    </row>
    <row r="3926" spans="1:2">
      <c r="A3926" s="14">
        <v>40424</v>
      </c>
      <c r="B3926">
        <v>271.09980000000002</v>
      </c>
    </row>
    <row r="3927" spans="1:2">
      <c r="A3927" s="14">
        <v>40428</v>
      </c>
      <c r="B3927">
        <v>271.94889999999998</v>
      </c>
    </row>
    <row r="3928" spans="1:2">
      <c r="A3928" s="14">
        <v>40429</v>
      </c>
      <c r="B3928">
        <v>271.98329999999999</v>
      </c>
    </row>
    <row r="3929" spans="1:2">
      <c r="A3929" s="14">
        <v>40430</v>
      </c>
      <c r="B3929">
        <v>271.23790000000002</v>
      </c>
    </row>
    <row r="3930" spans="1:2">
      <c r="A3930" s="14">
        <v>40431</v>
      </c>
      <c r="B3930">
        <v>272.37119999999999</v>
      </c>
    </row>
    <row r="3931" spans="1:2">
      <c r="A3931" s="14">
        <v>40434</v>
      </c>
      <c r="B3931">
        <v>274.84859999999998</v>
      </c>
    </row>
    <row r="3932" spans="1:2">
      <c r="A3932" s="14">
        <v>40435</v>
      </c>
      <c r="B3932">
        <v>277.07670000000002</v>
      </c>
    </row>
    <row r="3933" spans="1:2">
      <c r="A3933" s="14">
        <v>40436</v>
      </c>
      <c r="B3933">
        <v>276.37860000000001</v>
      </c>
    </row>
    <row r="3934" spans="1:2">
      <c r="A3934" s="14">
        <v>40437</v>
      </c>
      <c r="B3934">
        <v>276.05509999999998</v>
      </c>
    </row>
    <row r="3935" spans="1:2">
      <c r="A3935" s="14">
        <v>40438</v>
      </c>
      <c r="B3935">
        <v>277.99630000000002</v>
      </c>
    </row>
    <row r="3936" spans="1:2">
      <c r="A3936" s="14">
        <v>40441</v>
      </c>
      <c r="B3936">
        <v>277.57100000000003</v>
      </c>
    </row>
    <row r="3937" spans="1:2">
      <c r="A3937" s="14">
        <v>40442</v>
      </c>
      <c r="B3937">
        <v>275.66930000000002</v>
      </c>
    </row>
    <row r="3938" spans="1:2">
      <c r="A3938" s="14">
        <v>40443</v>
      </c>
      <c r="B3938">
        <v>277.22980000000001</v>
      </c>
    </row>
    <row r="3939" spans="1:2">
      <c r="A3939" s="14">
        <v>40444</v>
      </c>
      <c r="B3939">
        <v>278.27999999999997</v>
      </c>
    </row>
    <row r="3940" spans="1:2">
      <c r="A3940" s="14">
        <v>40445</v>
      </c>
      <c r="B3940">
        <v>281.64229999999998</v>
      </c>
    </row>
    <row r="3941" spans="1:2">
      <c r="A3941" s="14">
        <v>40448</v>
      </c>
      <c r="B3941">
        <v>280.81740000000002</v>
      </c>
    </row>
    <row r="3942" spans="1:2">
      <c r="A3942" s="14">
        <v>40449</v>
      </c>
      <c r="B3942">
        <v>280.55020000000002</v>
      </c>
    </row>
    <row r="3943" spans="1:2">
      <c r="A3943" s="14">
        <v>40450</v>
      </c>
      <c r="B3943">
        <v>281.58210000000003</v>
      </c>
    </row>
    <row r="3944" spans="1:2">
      <c r="A3944" s="14">
        <v>40451</v>
      </c>
      <c r="B3944">
        <v>281.78530000000001</v>
      </c>
    </row>
    <row r="3945" spans="1:2">
      <c r="A3945" s="14">
        <v>40452</v>
      </c>
      <c r="B3945">
        <v>279.45979999999997</v>
      </c>
    </row>
    <row r="3946" spans="1:2">
      <c r="A3946" s="14">
        <v>40455</v>
      </c>
      <c r="B3946">
        <v>278.1343</v>
      </c>
    </row>
    <row r="3947" spans="1:2">
      <c r="A3947" s="14">
        <v>40456</v>
      </c>
      <c r="B3947">
        <v>283.16649999999998</v>
      </c>
    </row>
    <row r="3948" spans="1:2">
      <c r="A3948" s="14">
        <v>40457</v>
      </c>
      <c r="B3948">
        <v>284.08010000000002</v>
      </c>
    </row>
    <row r="3949" spans="1:2">
      <c r="A3949" s="14">
        <v>40458</v>
      </c>
      <c r="B3949">
        <v>280.98700000000002</v>
      </c>
    </row>
    <row r="3950" spans="1:2">
      <c r="A3950" s="14">
        <v>40459</v>
      </c>
      <c r="B3950">
        <v>290.03050000000002</v>
      </c>
    </row>
    <row r="3951" spans="1:2">
      <c r="A3951" s="14">
        <v>40462</v>
      </c>
      <c r="B3951">
        <v>291.4633</v>
      </c>
    </row>
    <row r="3952" spans="1:2">
      <c r="A3952" s="14">
        <v>40463</v>
      </c>
      <c r="B3952">
        <v>293.32740000000001</v>
      </c>
    </row>
    <row r="3953" spans="1:2">
      <c r="A3953" s="14">
        <v>40464</v>
      </c>
      <c r="B3953">
        <v>294.93650000000002</v>
      </c>
    </row>
    <row r="3954" spans="1:2">
      <c r="A3954" s="14">
        <v>40465</v>
      </c>
      <c r="B3954">
        <v>295.1155</v>
      </c>
    </row>
    <row r="3955" spans="1:2">
      <c r="A3955" s="14">
        <v>40466</v>
      </c>
      <c r="B3955">
        <v>292.60890000000001</v>
      </c>
    </row>
    <row r="3956" spans="1:2">
      <c r="A3956" s="14">
        <v>40469</v>
      </c>
      <c r="B3956">
        <v>293.6902</v>
      </c>
    </row>
    <row r="3957" spans="1:2">
      <c r="A3957" s="14">
        <v>40470</v>
      </c>
      <c r="B3957">
        <v>288.17700000000002</v>
      </c>
    </row>
    <row r="3958" spans="1:2">
      <c r="A3958" s="14">
        <v>40471</v>
      </c>
      <c r="B3958">
        <v>293.87419999999997</v>
      </c>
    </row>
    <row r="3959" spans="1:2">
      <c r="A3959" s="14">
        <v>40472</v>
      </c>
      <c r="B3959">
        <v>290.19260000000003</v>
      </c>
    </row>
    <row r="3960" spans="1:2">
      <c r="A3960" s="14">
        <v>40473</v>
      </c>
      <c r="B3960">
        <v>290.93079999999998</v>
      </c>
    </row>
    <row r="3961" spans="1:2">
      <c r="A3961" s="14">
        <v>40476</v>
      </c>
      <c r="B3961">
        <v>293.80029999999999</v>
      </c>
    </row>
    <row r="3962" spans="1:2">
      <c r="A3962" s="14">
        <v>40477</v>
      </c>
      <c r="B3962">
        <v>295.4366</v>
      </c>
    </row>
    <row r="3963" spans="1:2">
      <c r="A3963" s="14">
        <v>40478</v>
      </c>
      <c r="B3963">
        <v>293.31060000000002</v>
      </c>
    </row>
    <row r="3964" spans="1:2">
      <c r="A3964" s="14">
        <v>40479</v>
      </c>
      <c r="B3964">
        <v>295.00839999999999</v>
      </c>
    </row>
    <row r="3965" spans="1:2">
      <c r="A3965" s="14">
        <v>40480</v>
      </c>
      <c r="B3965">
        <v>295.82600000000002</v>
      </c>
    </row>
    <row r="3966" spans="1:2">
      <c r="A3966" s="14">
        <v>40483</v>
      </c>
      <c r="B3966">
        <v>295.8485</v>
      </c>
    </row>
    <row r="3967" spans="1:2">
      <c r="A3967" s="14">
        <v>40484</v>
      </c>
      <c r="B3967">
        <v>298.10759999999999</v>
      </c>
    </row>
    <row r="3968" spans="1:2">
      <c r="A3968" s="14">
        <v>40485</v>
      </c>
      <c r="B3968">
        <v>297.63099999999997</v>
      </c>
    </row>
    <row r="3969" spans="1:2">
      <c r="A3969" s="14">
        <v>40486</v>
      </c>
      <c r="B3969">
        <v>305.65320000000003</v>
      </c>
    </row>
    <row r="3970" spans="1:2">
      <c r="A3970" s="14">
        <v>40487</v>
      </c>
      <c r="B3970">
        <v>307.77350000000001</v>
      </c>
    </row>
    <row r="3971" spans="1:2">
      <c r="A3971" s="14">
        <v>40490</v>
      </c>
      <c r="B3971">
        <v>308.95299999999997</v>
      </c>
    </row>
    <row r="3972" spans="1:2">
      <c r="A3972" s="14">
        <v>40491</v>
      </c>
      <c r="B3972">
        <v>313.12419999999997</v>
      </c>
    </row>
    <row r="3973" spans="1:2">
      <c r="A3973" s="14">
        <v>40492</v>
      </c>
      <c r="B3973">
        <v>309.73289999999997</v>
      </c>
    </row>
    <row r="3974" spans="1:2">
      <c r="A3974" s="14">
        <v>40493</v>
      </c>
      <c r="B3974">
        <v>308.83069999999998</v>
      </c>
    </row>
    <row r="3975" spans="1:2">
      <c r="A3975" s="14">
        <v>40494</v>
      </c>
      <c r="B3975">
        <v>296.90100000000001</v>
      </c>
    </row>
    <row r="3976" spans="1:2">
      <c r="A3976" s="14">
        <v>40497</v>
      </c>
      <c r="B3976">
        <v>299.0496</v>
      </c>
    </row>
    <row r="3977" spans="1:2">
      <c r="A3977" s="14">
        <v>40498</v>
      </c>
      <c r="B3977">
        <v>287.56319999999999</v>
      </c>
    </row>
    <row r="3978" spans="1:2">
      <c r="A3978" s="14">
        <v>40499</v>
      </c>
      <c r="B3978">
        <v>287.51080000000002</v>
      </c>
    </row>
    <row r="3979" spans="1:2">
      <c r="A3979" s="14">
        <v>40500</v>
      </c>
      <c r="B3979">
        <v>294.4178</v>
      </c>
    </row>
    <row r="3980" spans="1:2">
      <c r="A3980" s="14">
        <v>40501</v>
      </c>
      <c r="B3980">
        <v>291.4939</v>
      </c>
    </row>
    <row r="3981" spans="1:2">
      <c r="A3981" s="14">
        <v>40504</v>
      </c>
      <c r="B3981">
        <v>291.29000000000002</v>
      </c>
    </row>
    <row r="3982" spans="1:2">
      <c r="A3982" s="14">
        <v>40505</v>
      </c>
      <c r="B3982">
        <v>291.56240000000003</v>
      </c>
    </row>
    <row r="3983" spans="1:2">
      <c r="A3983" s="14">
        <v>40506</v>
      </c>
      <c r="B3983">
        <v>295.50099999999998</v>
      </c>
    </row>
    <row r="3984" spans="1:2">
      <c r="A3984" s="14">
        <v>40508</v>
      </c>
      <c r="B3984">
        <v>293.99489999999997</v>
      </c>
    </row>
    <row r="3985" spans="1:2">
      <c r="A3985" s="14">
        <v>40511</v>
      </c>
      <c r="B3985">
        <v>294.74849999999998</v>
      </c>
    </row>
    <row r="3986" spans="1:2">
      <c r="A3986" s="14">
        <v>40512</v>
      </c>
      <c r="B3986">
        <v>294.77870000000001</v>
      </c>
    </row>
    <row r="3987" spans="1:2">
      <c r="A3987" s="14">
        <v>40513</v>
      </c>
      <c r="B3987">
        <v>302.80189999999999</v>
      </c>
    </row>
    <row r="3988" spans="1:2">
      <c r="A3988" s="14">
        <v>40514</v>
      </c>
      <c r="B3988">
        <v>305.01260000000002</v>
      </c>
    </row>
    <row r="3989" spans="1:2">
      <c r="A3989" s="14">
        <v>40515</v>
      </c>
      <c r="B3989">
        <v>309.00580000000002</v>
      </c>
    </row>
    <row r="3990" spans="1:2">
      <c r="A3990" s="14">
        <v>40518</v>
      </c>
      <c r="B3990">
        <v>309.81630000000001</v>
      </c>
    </row>
    <row r="3991" spans="1:2">
      <c r="A3991" s="14">
        <v>40519</v>
      </c>
      <c r="B3991">
        <v>308.53199999999998</v>
      </c>
    </row>
    <row r="3992" spans="1:2">
      <c r="A3992" s="14">
        <v>40520</v>
      </c>
      <c r="B3992">
        <v>309.8125</v>
      </c>
    </row>
    <row r="3993" spans="1:2">
      <c r="A3993" s="14">
        <v>40521</v>
      </c>
      <c r="B3993">
        <v>309.1164</v>
      </c>
    </row>
    <row r="3994" spans="1:2">
      <c r="A3994" s="14">
        <v>40522</v>
      </c>
      <c r="B3994">
        <v>308.2321</v>
      </c>
    </row>
    <row r="3995" spans="1:2">
      <c r="A3995" s="14">
        <v>40525</v>
      </c>
      <c r="B3995">
        <v>313.40309999999999</v>
      </c>
    </row>
    <row r="3996" spans="1:2">
      <c r="A3996" s="14">
        <v>40526</v>
      </c>
      <c r="B3996">
        <v>312.34620000000001</v>
      </c>
    </row>
    <row r="3997" spans="1:2">
      <c r="A3997" s="14">
        <v>40527</v>
      </c>
      <c r="B3997">
        <v>310.6345</v>
      </c>
    </row>
    <row r="3998" spans="1:2">
      <c r="A3998" s="14">
        <v>40528</v>
      </c>
      <c r="B3998">
        <v>308.423</v>
      </c>
    </row>
    <row r="3999" spans="1:2">
      <c r="A3999" s="14">
        <v>40529</v>
      </c>
      <c r="B3999">
        <v>311.78879999999998</v>
      </c>
    </row>
    <row r="4000" spans="1:2">
      <c r="A4000" s="14">
        <v>40532</v>
      </c>
      <c r="B4000">
        <v>315.37130000000002</v>
      </c>
    </row>
    <row r="4001" spans="1:2">
      <c r="A4001" s="14">
        <v>40533</v>
      </c>
      <c r="B4001">
        <v>317.15010000000001</v>
      </c>
    </row>
    <row r="4002" spans="1:2">
      <c r="A4002" s="14">
        <v>40534</v>
      </c>
      <c r="B4002">
        <v>318.81470000000002</v>
      </c>
    </row>
    <row r="4003" spans="1:2">
      <c r="A4003" s="14">
        <v>40535</v>
      </c>
      <c r="B4003">
        <v>319.23820000000001</v>
      </c>
    </row>
    <row r="4004" spans="1:2">
      <c r="A4004" s="14">
        <v>40539</v>
      </c>
      <c r="B4004">
        <v>319.58460000000002</v>
      </c>
    </row>
    <row r="4005" spans="1:2">
      <c r="A4005" s="14">
        <v>40540</v>
      </c>
      <c r="B4005">
        <v>322.64850000000001</v>
      </c>
    </row>
    <row r="4006" spans="1:2">
      <c r="A4006" s="14">
        <v>40541</v>
      </c>
      <c r="B4006">
        <v>322.79020000000003</v>
      </c>
    </row>
    <row r="4007" spans="1:2">
      <c r="A4007" s="14">
        <v>40542</v>
      </c>
      <c r="B4007">
        <v>320.85480000000001</v>
      </c>
    </row>
    <row r="4008" spans="1:2">
      <c r="A4008" s="14">
        <v>40543</v>
      </c>
      <c r="B4008">
        <v>326.28750000000002</v>
      </c>
    </row>
    <row r="4009" spans="1:2">
      <c r="A4009" s="14">
        <v>40546</v>
      </c>
      <c r="B4009">
        <v>326.39510000000001</v>
      </c>
    </row>
    <row r="4010" spans="1:2">
      <c r="A4010" s="14">
        <v>40547</v>
      </c>
      <c r="B4010">
        <v>321.51049999999998</v>
      </c>
    </row>
    <row r="4011" spans="1:2">
      <c r="A4011" s="14">
        <v>40548</v>
      </c>
      <c r="B4011">
        <v>322.95170000000002</v>
      </c>
    </row>
    <row r="4012" spans="1:2">
      <c r="A4012" s="14">
        <v>40549</v>
      </c>
      <c r="B4012">
        <v>319.29640000000001</v>
      </c>
    </row>
    <row r="4013" spans="1:2">
      <c r="A4013" s="14">
        <v>40550</v>
      </c>
      <c r="B4013">
        <v>317.18709999999999</v>
      </c>
    </row>
    <row r="4014" spans="1:2">
      <c r="A4014" s="14">
        <v>40553</v>
      </c>
      <c r="B4014">
        <v>318.89609999999999</v>
      </c>
    </row>
    <row r="4015" spans="1:2">
      <c r="A4015" s="14">
        <v>40554</v>
      </c>
      <c r="B4015">
        <v>322.2441</v>
      </c>
    </row>
    <row r="4016" spans="1:2">
      <c r="A4016" s="14">
        <v>40555</v>
      </c>
      <c r="B4016">
        <v>326.73660000000001</v>
      </c>
    </row>
    <row r="4017" spans="1:2">
      <c r="A4017" s="14">
        <v>40556</v>
      </c>
      <c r="B4017">
        <v>325.27159999999998</v>
      </c>
    </row>
    <row r="4018" spans="1:2">
      <c r="A4018" s="14">
        <v>40557</v>
      </c>
      <c r="B4018">
        <v>324.85770000000002</v>
      </c>
    </row>
    <row r="4019" spans="1:2">
      <c r="A4019" s="14">
        <v>40561</v>
      </c>
      <c r="B4019">
        <v>325.67540000000002</v>
      </c>
    </row>
    <row r="4020" spans="1:2">
      <c r="A4020" s="14">
        <v>40562</v>
      </c>
      <c r="B4020">
        <v>325.18150000000003</v>
      </c>
    </row>
    <row r="4021" spans="1:2">
      <c r="A4021" s="14">
        <v>40563</v>
      </c>
      <c r="B4021">
        <v>323.45150000000001</v>
      </c>
    </row>
    <row r="4022" spans="1:2">
      <c r="A4022" s="14">
        <v>40564</v>
      </c>
      <c r="B4022">
        <v>325.34980000000002</v>
      </c>
    </row>
    <row r="4023" spans="1:2">
      <c r="A4023" s="14">
        <v>40567</v>
      </c>
      <c r="B4023">
        <v>323.27120000000002</v>
      </c>
    </row>
    <row r="4024" spans="1:2">
      <c r="A4024" s="14">
        <v>40568</v>
      </c>
      <c r="B4024">
        <v>317.73219999999998</v>
      </c>
    </row>
    <row r="4025" spans="1:2">
      <c r="A4025" s="14">
        <v>40569</v>
      </c>
      <c r="B4025">
        <v>322.48719999999997</v>
      </c>
    </row>
    <row r="4026" spans="1:2">
      <c r="A4026" s="14">
        <v>40570</v>
      </c>
      <c r="B4026">
        <v>320.43290000000002</v>
      </c>
    </row>
    <row r="4027" spans="1:2">
      <c r="A4027" s="14">
        <v>40571</v>
      </c>
      <c r="B4027">
        <v>324.1105</v>
      </c>
    </row>
    <row r="4028" spans="1:2">
      <c r="A4028" s="14">
        <v>40574</v>
      </c>
      <c r="B4028">
        <v>329.56020000000001</v>
      </c>
    </row>
    <row r="4029" spans="1:2">
      <c r="A4029" s="14">
        <v>40575</v>
      </c>
      <c r="B4029">
        <v>330.73450000000003</v>
      </c>
    </row>
    <row r="4030" spans="1:2">
      <c r="A4030" s="14">
        <v>40576</v>
      </c>
      <c r="B4030">
        <v>332.25139999999999</v>
      </c>
    </row>
    <row r="4031" spans="1:2">
      <c r="A4031" s="14">
        <v>40577</v>
      </c>
      <c r="B4031">
        <v>330.07679999999999</v>
      </c>
    </row>
    <row r="4032" spans="1:2">
      <c r="A4032" s="14">
        <v>40578</v>
      </c>
      <c r="B4032">
        <v>329.52</v>
      </c>
    </row>
    <row r="4033" spans="1:2">
      <c r="A4033" s="14">
        <v>40581</v>
      </c>
      <c r="B4033">
        <v>327.08150000000001</v>
      </c>
    </row>
    <row r="4034" spans="1:2">
      <c r="A4034" s="14">
        <v>40582</v>
      </c>
      <c r="B4034">
        <v>327.31389999999999</v>
      </c>
    </row>
    <row r="4035" spans="1:2">
      <c r="A4035" s="14">
        <v>40583</v>
      </c>
      <c r="B4035">
        <v>329.18029999999999</v>
      </c>
    </row>
    <row r="4036" spans="1:2">
      <c r="A4036" s="14">
        <v>40584</v>
      </c>
      <c r="B4036">
        <v>328.09280000000001</v>
      </c>
    </row>
    <row r="4037" spans="1:2">
      <c r="A4037" s="14">
        <v>40585</v>
      </c>
      <c r="B4037">
        <v>326.4776</v>
      </c>
    </row>
    <row r="4038" spans="1:2">
      <c r="A4038" s="14">
        <v>40588</v>
      </c>
      <c r="B4038">
        <v>327.5206</v>
      </c>
    </row>
    <row r="4039" spans="1:2">
      <c r="A4039" s="14">
        <v>40589</v>
      </c>
      <c r="B4039">
        <v>324.84559999999999</v>
      </c>
    </row>
    <row r="4040" spans="1:2">
      <c r="A4040" s="14">
        <v>40590</v>
      </c>
      <c r="B4040">
        <v>324.9984</v>
      </c>
    </row>
    <row r="4041" spans="1:2">
      <c r="A4041" s="14">
        <v>40591</v>
      </c>
      <c r="B4041">
        <v>327.66500000000002</v>
      </c>
    </row>
    <row r="4042" spans="1:2">
      <c r="A4042" s="14">
        <v>40592</v>
      </c>
      <c r="B4042">
        <v>327.53399999999999</v>
      </c>
    </row>
    <row r="4043" spans="1:2">
      <c r="A4043" s="14">
        <v>40596</v>
      </c>
      <c r="B4043">
        <v>325.3075</v>
      </c>
    </row>
    <row r="4044" spans="1:2">
      <c r="A4044" s="14">
        <v>40597</v>
      </c>
      <c r="B4044">
        <v>328.52550000000002</v>
      </c>
    </row>
    <row r="4045" spans="1:2">
      <c r="A4045" s="14">
        <v>40598</v>
      </c>
      <c r="B4045">
        <v>326.28089999999997</v>
      </c>
    </row>
    <row r="4046" spans="1:2">
      <c r="A4046" s="14">
        <v>40599</v>
      </c>
      <c r="B4046">
        <v>332.28480000000002</v>
      </c>
    </row>
    <row r="4047" spans="1:2">
      <c r="A4047" s="14">
        <v>40602</v>
      </c>
      <c r="B4047">
        <v>333.90350000000001</v>
      </c>
    </row>
    <row r="4048" spans="1:2">
      <c r="A4048" s="14">
        <v>40603</v>
      </c>
      <c r="B4048">
        <v>335.59379999999999</v>
      </c>
    </row>
    <row r="4049" spans="1:2">
      <c r="A4049" s="14">
        <v>40604</v>
      </c>
      <c r="B4049">
        <v>337.39269999999999</v>
      </c>
    </row>
    <row r="4050" spans="1:2">
      <c r="A4050" s="14">
        <v>40605</v>
      </c>
      <c r="B4050">
        <v>338.1508</v>
      </c>
    </row>
    <row r="4051" spans="1:2">
      <c r="A4051" s="14">
        <v>40606</v>
      </c>
      <c r="B4051">
        <v>340.21050000000002</v>
      </c>
    </row>
    <row r="4052" spans="1:2">
      <c r="A4052" s="14">
        <v>40609</v>
      </c>
      <c r="B4052">
        <v>338.55579999999998</v>
      </c>
    </row>
    <row r="4053" spans="1:2">
      <c r="A4053" s="14">
        <v>40610</v>
      </c>
      <c r="B4053">
        <v>336.45780000000002</v>
      </c>
    </row>
    <row r="4054" spans="1:2">
      <c r="A4054" s="14">
        <v>40611</v>
      </c>
      <c r="B4054">
        <v>335.0659</v>
      </c>
    </row>
    <row r="4055" spans="1:2">
      <c r="A4055" s="14">
        <v>40612</v>
      </c>
      <c r="B4055">
        <v>330.40170000000001</v>
      </c>
    </row>
    <row r="4056" spans="1:2">
      <c r="A4056" s="14">
        <v>40613</v>
      </c>
      <c r="B4056">
        <v>328.30029999999999</v>
      </c>
    </row>
    <row r="4057" spans="1:2">
      <c r="A4057" s="14">
        <v>40616</v>
      </c>
      <c r="B4057">
        <v>327.87830000000002</v>
      </c>
    </row>
    <row r="4058" spans="1:2">
      <c r="A4058" s="14">
        <v>40617</v>
      </c>
      <c r="B4058">
        <v>316.69970000000001</v>
      </c>
    </row>
    <row r="4059" spans="1:2">
      <c r="A4059" s="14">
        <v>40618</v>
      </c>
      <c r="B4059">
        <v>317.11860000000001</v>
      </c>
    </row>
    <row r="4060" spans="1:2">
      <c r="A4060" s="14">
        <v>40619</v>
      </c>
      <c r="B4060">
        <v>327.36750000000001</v>
      </c>
    </row>
    <row r="4061" spans="1:2">
      <c r="A4061" s="14">
        <v>40620</v>
      </c>
      <c r="B4061">
        <v>331.23869999999999</v>
      </c>
    </row>
    <row r="4062" spans="1:2">
      <c r="A4062" s="14">
        <v>40623</v>
      </c>
      <c r="B4062">
        <v>332.68630000000002</v>
      </c>
    </row>
    <row r="4063" spans="1:2">
      <c r="A4063" s="14">
        <v>40624</v>
      </c>
      <c r="B4063">
        <v>335.25400000000002</v>
      </c>
    </row>
    <row r="4064" spans="1:2">
      <c r="A4064" s="14">
        <v>40625</v>
      </c>
      <c r="B4064">
        <v>336.82159999999999</v>
      </c>
    </row>
    <row r="4065" spans="1:2">
      <c r="A4065" s="14">
        <v>40626</v>
      </c>
      <c r="B4065">
        <v>338.35210000000001</v>
      </c>
    </row>
    <row r="4066" spans="1:2">
      <c r="A4066" s="14">
        <v>40627</v>
      </c>
      <c r="B4066">
        <v>339.1386</v>
      </c>
    </row>
    <row r="4067" spans="1:2">
      <c r="A4067" s="14">
        <v>40630</v>
      </c>
      <c r="B4067">
        <v>334.89589999999998</v>
      </c>
    </row>
    <row r="4068" spans="1:2">
      <c r="A4068" s="14">
        <v>40631</v>
      </c>
      <c r="B4068">
        <v>334.75</v>
      </c>
    </row>
    <row r="4069" spans="1:2">
      <c r="A4069" s="14">
        <v>40632</v>
      </c>
      <c r="B4069">
        <v>334.80439999999999</v>
      </c>
    </row>
    <row r="4070" spans="1:2">
      <c r="A4070" s="14">
        <v>40633</v>
      </c>
      <c r="B4070">
        <v>340.7971</v>
      </c>
    </row>
    <row r="4071" spans="1:2">
      <c r="A4071" s="14">
        <v>40634</v>
      </c>
      <c r="B4071">
        <v>341.71820000000002</v>
      </c>
    </row>
    <row r="4072" spans="1:2">
      <c r="A4072" s="14">
        <v>40637</v>
      </c>
      <c r="B4072">
        <v>343.40069999999997</v>
      </c>
    </row>
    <row r="4073" spans="1:2">
      <c r="A4073" s="14">
        <v>40638</v>
      </c>
      <c r="B4073">
        <v>344.19920000000002</v>
      </c>
    </row>
    <row r="4074" spans="1:2">
      <c r="A4074" s="14">
        <v>40639</v>
      </c>
      <c r="B4074">
        <v>344.58159999999998</v>
      </c>
    </row>
    <row r="4075" spans="1:2">
      <c r="A4075" s="14">
        <v>40640</v>
      </c>
      <c r="B4075">
        <v>344.50830000000002</v>
      </c>
    </row>
    <row r="4076" spans="1:2">
      <c r="A4076" s="14">
        <v>40641</v>
      </c>
      <c r="B4076">
        <v>349.49220000000003</v>
      </c>
    </row>
    <row r="4077" spans="1:2">
      <c r="A4077" s="14">
        <v>40644</v>
      </c>
      <c r="B4077">
        <v>347.44510000000002</v>
      </c>
    </row>
    <row r="4078" spans="1:2">
      <c r="A4078" s="14">
        <v>40645</v>
      </c>
      <c r="B4078">
        <v>340.16910000000001</v>
      </c>
    </row>
    <row r="4079" spans="1:2">
      <c r="A4079" s="14">
        <v>40646</v>
      </c>
      <c r="B4079">
        <v>340.48599999999999</v>
      </c>
    </row>
    <row r="4080" spans="1:2">
      <c r="A4080" s="14">
        <v>40647</v>
      </c>
      <c r="B4080">
        <v>341.48779999999999</v>
      </c>
    </row>
    <row r="4081" spans="1:2">
      <c r="A4081" s="14">
        <v>40648</v>
      </c>
      <c r="B4081">
        <v>343.03339999999997</v>
      </c>
    </row>
    <row r="4082" spans="1:2">
      <c r="A4082" s="14">
        <v>40651</v>
      </c>
      <c r="B4082">
        <v>341.33800000000002</v>
      </c>
    </row>
    <row r="4083" spans="1:2">
      <c r="A4083" s="14">
        <v>40652</v>
      </c>
      <c r="B4083">
        <v>343.3134</v>
      </c>
    </row>
    <row r="4084" spans="1:2">
      <c r="A4084" s="14">
        <v>40653</v>
      </c>
      <c r="B4084">
        <v>347.14819999999997</v>
      </c>
    </row>
    <row r="4085" spans="1:2">
      <c r="A4085" s="14">
        <v>40654</v>
      </c>
      <c r="B4085">
        <v>350.1771</v>
      </c>
    </row>
    <row r="4086" spans="1:2">
      <c r="A4086" s="14">
        <v>40658</v>
      </c>
      <c r="B4086">
        <v>350.78820000000002</v>
      </c>
    </row>
    <row r="4087" spans="1:2">
      <c r="A4087" s="14">
        <v>40659</v>
      </c>
      <c r="B4087">
        <v>349.14049999999997</v>
      </c>
    </row>
    <row r="4088" spans="1:2">
      <c r="A4088" s="14">
        <v>40660</v>
      </c>
      <c r="B4088">
        <v>347.92230000000001</v>
      </c>
    </row>
    <row r="4089" spans="1:2">
      <c r="A4089" s="14">
        <v>40661</v>
      </c>
      <c r="B4089">
        <v>347.76990000000001</v>
      </c>
    </row>
    <row r="4090" spans="1:2">
      <c r="A4090" s="14">
        <v>40662</v>
      </c>
      <c r="B4090">
        <v>352.59910000000002</v>
      </c>
    </row>
    <row r="4091" spans="1:2">
      <c r="A4091" s="14">
        <v>40665</v>
      </c>
      <c r="B4091">
        <v>350.13240000000002</v>
      </c>
    </row>
    <row r="4092" spans="1:2">
      <c r="A4092" s="14">
        <v>40666</v>
      </c>
      <c r="B4092">
        <v>346.10919999999999</v>
      </c>
    </row>
    <row r="4093" spans="1:2">
      <c r="A4093" s="14">
        <v>40667</v>
      </c>
      <c r="B4093">
        <v>339.51150000000001</v>
      </c>
    </row>
    <row r="4094" spans="1:2">
      <c r="A4094" s="14">
        <v>40668</v>
      </c>
      <c r="B4094">
        <v>323.65499999999997</v>
      </c>
    </row>
    <row r="4095" spans="1:2">
      <c r="A4095" s="14">
        <v>40669</v>
      </c>
      <c r="B4095">
        <v>320.60969999999998</v>
      </c>
    </row>
    <row r="4096" spans="1:2">
      <c r="A4096" s="14">
        <v>40672</v>
      </c>
      <c r="B4096">
        <v>326.77069999999998</v>
      </c>
    </row>
    <row r="4097" spans="1:2">
      <c r="A4097" s="14">
        <v>40673</v>
      </c>
      <c r="B4097">
        <v>330.85820000000001</v>
      </c>
    </row>
    <row r="4098" spans="1:2">
      <c r="A4098" s="14">
        <v>40674</v>
      </c>
      <c r="B4098">
        <v>320.91820000000001</v>
      </c>
    </row>
    <row r="4099" spans="1:2">
      <c r="A4099" s="14">
        <v>40675</v>
      </c>
      <c r="B4099">
        <v>321.35570000000001</v>
      </c>
    </row>
    <row r="4100" spans="1:2">
      <c r="A4100" s="14">
        <v>40676</v>
      </c>
      <c r="B4100">
        <v>321.28559999999999</v>
      </c>
    </row>
    <row r="4101" spans="1:2">
      <c r="A4101" s="14">
        <v>40679</v>
      </c>
      <c r="B4101">
        <v>320.04809999999998</v>
      </c>
    </row>
    <row r="4102" spans="1:2">
      <c r="A4102" s="14">
        <v>40680</v>
      </c>
      <c r="B4102">
        <v>319.42180000000002</v>
      </c>
    </row>
    <row r="4103" spans="1:2">
      <c r="A4103" s="14">
        <v>40681</v>
      </c>
      <c r="B4103">
        <v>327.39749999999998</v>
      </c>
    </row>
    <row r="4104" spans="1:2">
      <c r="A4104" s="14">
        <v>40682</v>
      </c>
      <c r="B4104">
        <v>323.33010000000002</v>
      </c>
    </row>
    <row r="4105" spans="1:2">
      <c r="A4105" s="14">
        <v>40683</v>
      </c>
      <c r="B4105">
        <v>326.33769999999998</v>
      </c>
    </row>
    <row r="4106" spans="1:2">
      <c r="A4106" s="14">
        <v>40686</v>
      </c>
      <c r="B4106">
        <v>323.1311</v>
      </c>
    </row>
    <row r="4107" spans="1:2">
      <c r="A4107" s="14">
        <v>40687</v>
      </c>
      <c r="B4107">
        <v>324.613</v>
      </c>
    </row>
    <row r="4108" spans="1:2">
      <c r="A4108" s="14">
        <v>40688</v>
      </c>
      <c r="B4108">
        <v>329.2783</v>
      </c>
    </row>
    <row r="4109" spans="1:2">
      <c r="A4109" s="14">
        <v>40689</v>
      </c>
      <c r="B4109">
        <v>328.62270000000001</v>
      </c>
    </row>
    <row r="4110" spans="1:2">
      <c r="A4110" s="14">
        <v>40690</v>
      </c>
      <c r="B4110">
        <v>332.3596</v>
      </c>
    </row>
    <row r="4111" spans="1:2">
      <c r="A4111" s="14">
        <v>40694</v>
      </c>
      <c r="B4111">
        <v>334.76389999999998</v>
      </c>
    </row>
    <row r="4112" spans="1:2">
      <c r="A4112" s="14">
        <v>40695</v>
      </c>
      <c r="B4112">
        <v>331.63510000000002</v>
      </c>
    </row>
    <row r="4113" spans="1:2">
      <c r="A4113" s="14">
        <v>40696</v>
      </c>
      <c r="B4113">
        <v>333.02420000000001</v>
      </c>
    </row>
    <row r="4114" spans="1:2">
      <c r="A4114" s="14">
        <v>40697</v>
      </c>
      <c r="B4114">
        <v>333.44589999999999</v>
      </c>
    </row>
    <row r="4115" spans="1:2">
      <c r="A4115" s="14">
        <v>40700</v>
      </c>
      <c r="B4115">
        <v>331.05340000000001</v>
      </c>
    </row>
    <row r="4116" spans="1:2">
      <c r="A4116" s="14">
        <v>40701</v>
      </c>
      <c r="B4116">
        <v>332.19069999999999</v>
      </c>
    </row>
    <row r="4117" spans="1:2">
      <c r="A4117" s="14">
        <v>40702</v>
      </c>
      <c r="B4117">
        <v>334.14299999999997</v>
      </c>
    </row>
    <row r="4118" spans="1:2">
      <c r="A4118" s="14">
        <v>40703</v>
      </c>
      <c r="B4118">
        <v>335.17529999999999</v>
      </c>
    </row>
    <row r="4119" spans="1:2">
      <c r="A4119" s="14">
        <v>40704</v>
      </c>
      <c r="B4119">
        <v>332.8766</v>
      </c>
    </row>
    <row r="4120" spans="1:2">
      <c r="A4120" s="14">
        <v>40707</v>
      </c>
      <c r="B4120">
        <v>329.02510000000001</v>
      </c>
    </row>
    <row r="4121" spans="1:2">
      <c r="A4121" s="14">
        <v>40708</v>
      </c>
      <c r="B4121">
        <v>330.17180000000002</v>
      </c>
    </row>
    <row r="4122" spans="1:2">
      <c r="A4122" s="14">
        <v>40709</v>
      </c>
      <c r="B4122">
        <v>324.27679999999998</v>
      </c>
    </row>
    <row r="4123" spans="1:2">
      <c r="A4123" s="14">
        <v>40710</v>
      </c>
      <c r="B4123">
        <v>321.40499999999997</v>
      </c>
    </row>
    <row r="4124" spans="1:2">
      <c r="A4124" s="14">
        <v>40711</v>
      </c>
      <c r="B4124">
        <v>319.61169999999998</v>
      </c>
    </row>
    <row r="4125" spans="1:2">
      <c r="A4125" s="14">
        <v>40714</v>
      </c>
      <c r="B4125">
        <v>319.44670000000002</v>
      </c>
    </row>
    <row r="4126" spans="1:2">
      <c r="A4126" s="14">
        <v>40715</v>
      </c>
      <c r="B4126">
        <v>321.84269999999998</v>
      </c>
    </row>
    <row r="4127" spans="1:2">
      <c r="A4127" s="14">
        <v>40716</v>
      </c>
      <c r="B4127">
        <v>320.76850000000002</v>
      </c>
    </row>
    <row r="4128" spans="1:2">
      <c r="A4128" s="14">
        <v>40717</v>
      </c>
      <c r="B4128">
        <v>313.51740000000001</v>
      </c>
    </row>
    <row r="4129" spans="1:2">
      <c r="A4129" s="14">
        <v>40718</v>
      </c>
      <c r="B4129">
        <v>312.59829999999999</v>
      </c>
    </row>
    <row r="4130" spans="1:2">
      <c r="A4130" s="14">
        <v>40721</v>
      </c>
      <c r="B4130">
        <v>310.89620000000002</v>
      </c>
    </row>
    <row r="4131" spans="1:2">
      <c r="A4131" s="14">
        <v>40722</v>
      </c>
      <c r="B4131">
        <v>316.02350000000001</v>
      </c>
    </row>
    <row r="4132" spans="1:2">
      <c r="A4132" s="14">
        <v>40723</v>
      </c>
      <c r="B4132">
        <v>319.66910000000001</v>
      </c>
    </row>
    <row r="4133" spans="1:2">
      <c r="A4133" s="14">
        <v>40724</v>
      </c>
      <c r="B4133">
        <v>317.87759999999997</v>
      </c>
    </row>
    <row r="4134" spans="1:2">
      <c r="A4134" s="14">
        <v>40725</v>
      </c>
      <c r="B4134">
        <v>315.32810000000001</v>
      </c>
    </row>
    <row r="4135" spans="1:2">
      <c r="A4135" s="14">
        <v>40729</v>
      </c>
      <c r="B4135">
        <v>320.48899999999998</v>
      </c>
    </row>
    <row r="4136" spans="1:2">
      <c r="A4136" s="14">
        <v>40730</v>
      </c>
      <c r="B4136">
        <v>319.06830000000002</v>
      </c>
    </row>
    <row r="4137" spans="1:2">
      <c r="A4137" s="14">
        <v>40731</v>
      </c>
      <c r="B4137">
        <v>323.8227</v>
      </c>
    </row>
    <row r="4138" spans="1:2">
      <c r="A4138" s="14">
        <v>40732</v>
      </c>
      <c r="B4138">
        <v>323.29809999999998</v>
      </c>
    </row>
    <row r="4139" spans="1:2">
      <c r="A4139" s="14">
        <v>40735</v>
      </c>
      <c r="B4139">
        <v>321.63060000000002</v>
      </c>
    </row>
    <row r="4140" spans="1:2">
      <c r="A4140" s="14">
        <v>40736</v>
      </c>
      <c r="B4140">
        <v>325.58960000000002</v>
      </c>
    </row>
    <row r="4141" spans="1:2">
      <c r="A4141" s="14">
        <v>40737</v>
      </c>
      <c r="B4141">
        <v>331.00470000000001</v>
      </c>
    </row>
    <row r="4142" spans="1:2">
      <c r="A4142" s="14">
        <v>40738</v>
      </c>
      <c r="B4142">
        <v>328.39920000000001</v>
      </c>
    </row>
    <row r="4143" spans="1:2">
      <c r="A4143" s="14">
        <v>40739</v>
      </c>
      <c r="B4143">
        <v>330.7663</v>
      </c>
    </row>
    <row r="4144" spans="1:2">
      <c r="A4144" s="14">
        <v>40742</v>
      </c>
      <c r="B4144">
        <v>329.7604</v>
      </c>
    </row>
    <row r="4145" spans="1:2">
      <c r="A4145" s="14">
        <v>40743</v>
      </c>
      <c r="B4145">
        <v>331.72789999999998</v>
      </c>
    </row>
    <row r="4146" spans="1:2">
      <c r="A4146" s="14">
        <v>40744</v>
      </c>
      <c r="B4146">
        <v>330.73509999999999</v>
      </c>
    </row>
    <row r="4147" spans="1:2">
      <c r="A4147" s="14">
        <v>40745</v>
      </c>
      <c r="B4147">
        <v>328.78390000000002</v>
      </c>
    </row>
    <row r="4148" spans="1:2">
      <c r="A4148" s="14">
        <v>40746</v>
      </c>
      <c r="B4148">
        <v>332.24020000000002</v>
      </c>
    </row>
    <row r="4149" spans="1:2">
      <c r="A4149" s="14">
        <v>40749</v>
      </c>
      <c r="B4149">
        <v>330.87040000000002</v>
      </c>
    </row>
    <row r="4150" spans="1:2">
      <c r="A4150" s="14">
        <v>40750</v>
      </c>
      <c r="B4150">
        <v>333.34309999999999</v>
      </c>
    </row>
    <row r="4151" spans="1:2">
      <c r="A4151" s="14">
        <v>40751</v>
      </c>
      <c r="B4151">
        <v>331.74380000000002</v>
      </c>
    </row>
    <row r="4152" spans="1:2">
      <c r="A4152" s="14">
        <v>40752</v>
      </c>
      <c r="B4152">
        <v>329.78050000000002</v>
      </c>
    </row>
    <row r="4153" spans="1:2">
      <c r="A4153" s="14">
        <v>40753</v>
      </c>
      <c r="B4153">
        <v>327.29239999999999</v>
      </c>
    </row>
    <row r="4154" spans="1:2">
      <c r="A4154" s="14">
        <v>40756</v>
      </c>
      <c r="B4154">
        <v>326.63069999999999</v>
      </c>
    </row>
    <row r="4155" spans="1:2">
      <c r="A4155" s="14">
        <v>40757</v>
      </c>
      <c r="B4155">
        <v>328.57119999999998</v>
      </c>
    </row>
    <row r="4156" spans="1:2">
      <c r="A4156" s="14">
        <v>40758</v>
      </c>
      <c r="B4156">
        <v>325.25889999999998</v>
      </c>
    </row>
    <row r="4157" spans="1:2">
      <c r="A4157" s="14">
        <v>40759</v>
      </c>
      <c r="B4157">
        <v>316.19580000000002</v>
      </c>
    </row>
    <row r="4158" spans="1:2">
      <c r="A4158" s="14">
        <v>40760</v>
      </c>
      <c r="B4158">
        <v>313.8997</v>
      </c>
    </row>
    <row r="4159" spans="1:2">
      <c r="A4159" s="14">
        <v>40763</v>
      </c>
      <c r="B4159">
        <v>307.69099999999997</v>
      </c>
    </row>
    <row r="4160" spans="1:2">
      <c r="A4160" s="14">
        <v>40764</v>
      </c>
      <c r="B4160">
        <v>307.23719999999997</v>
      </c>
    </row>
    <row r="4161" spans="1:2">
      <c r="A4161" s="14">
        <v>40765</v>
      </c>
      <c r="B4161">
        <v>311.14589999999998</v>
      </c>
    </row>
    <row r="4162" spans="1:2">
      <c r="A4162" s="14">
        <v>40766</v>
      </c>
      <c r="B4162">
        <v>316.19749999999999</v>
      </c>
    </row>
    <row r="4163" spans="1:2">
      <c r="A4163" s="14">
        <v>40767</v>
      </c>
      <c r="B4163">
        <v>315.67689999999999</v>
      </c>
    </row>
    <row r="4164" spans="1:2">
      <c r="A4164" s="14">
        <v>40770</v>
      </c>
      <c r="B4164">
        <v>318.41789999999997</v>
      </c>
    </row>
    <row r="4165" spans="1:2">
      <c r="A4165" s="14">
        <v>40771</v>
      </c>
      <c r="B4165">
        <v>318.3929</v>
      </c>
    </row>
    <row r="4166" spans="1:2">
      <c r="A4166" s="14">
        <v>40772</v>
      </c>
      <c r="B4166">
        <v>321.05</v>
      </c>
    </row>
    <row r="4167" spans="1:2">
      <c r="A4167" s="14">
        <v>40773</v>
      </c>
      <c r="B4167">
        <v>315.79610000000002</v>
      </c>
    </row>
    <row r="4168" spans="1:2">
      <c r="A4168" s="14">
        <v>40774</v>
      </c>
      <c r="B4168">
        <v>319.64370000000002</v>
      </c>
    </row>
    <row r="4169" spans="1:2">
      <c r="A4169" s="14">
        <v>40777</v>
      </c>
      <c r="B4169">
        <v>321.40969999999999</v>
      </c>
    </row>
    <row r="4170" spans="1:2">
      <c r="A4170" s="14">
        <v>40778</v>
      </c>
      <c r="B4170">
        <v>323.03309999999999</v>
      </c>
    </row>
    <row r="4171" spans="1:2">
      <c r="A4171" s="14">
        <v>40779</v>
      </c>
      <c r="B4171">
        <v>318.37920000000003</v>
      </c>
    </row>
    <row r="4172" spans="1:2">
      <c r="A4172" s="14">
        <v>40780</v>
      </c>
      <c r="B4172">
        <v>320.20690000000002</v>
      </c>
    </row>
    <row r="4173" spans="1:2">
      <c r="A4173" s="14">
        <v>40781</v>
      </c>
      <c r="B4173">
        <v>323.94439999999997</v>
      </c>
    </row>
    <row r="4174" spans="1:2">
      <c r="A4174" s="14">
        <v>40784</v>
      </c>
      <c r="B4174">
        <v>324.48869999999999</v>
      </c>
    </row>
    <row r="4175" spans="1:2">
      <c r="A4175" s="14">
        <v>40785</v>
      </c>
      <c r="B4175">
        <v>328.55189999999999</v>
      </c>
    </row>
    <row r="4176" spans="1:2">
      <c r="A4176" s="14">
        <v>40786</v>
      </c>
      <c r="B4176">
        <v>330.5607</v>
      </c>
    </row>
    <row r="4177" spans="1:2">
      <c r="A4177" s="14">
        <v>40787</v>
      </c>
      <c r="B4177">
        <v>327.50229999999999</v>
      </c>
    </row>
    <row r="4178" spans="1:2">
      <c r="A4178" s="14">
        <v>40788</v>
      </c>
      <c r="B4178">
        <v>326.70569999999998</v>
      </c>
    </row>
    <row r="4179" spans="1:2">
      <c r="A4179" s="14">
        <v>40792</v>
      </c>
      <c r="B4179">
        <v>324.10939999999999</v>
      </c>
    </row>
    <row r="4180" spans="1:2">
      <c r="A4180" s="14">
        <v>40793</v>
      </c>
      <c r="B4180">
        <v>326.21499999999997</v>
      </c>
    </row>
    <row r="4181" spans="1:2">
      <c r="A4181" s="14">
        <v>40794</v>
      </c>
      <c r="B4181">
        <v>327.17320000000001</v>
      </c>
    </row>
    <row r="4182" spans="1:2">
      <c r="A4182" s="14">
        <v>40795</v>
      </c>
      <c r="B4182">
        <v>322.8603</v>
      </c>
    </row>
    <row r="4183" spans="1:2">
      <c r="A4183" s="14">
        <v>40798</v>
      </c>
      <c r="B4183">
        <v>321.11529999999999</v>
      </c>
    </row>
    <row r="4184" spans="1:2">
      <c r="A4184" s="14">
        <v>40799</v>
      </c>
      <c r="B4184">
        <v>322.0403</v>
      </c>
    </row>
    <row r="4185" spans="1:2">
      <c r="A4185" s="14">
        <v>40800</v>
      </c>
      <c r="B4185">
        <v>321.00940000000003</v>
      </c>
    </row>
    <row r="4186" spans="1:2">
      <c r="A4186" s="14">
        <v>40801</v>
      </c>
      <c r="B4186">
        <v>318.1927</v>
      </c>
    </row>
    <row r="4187" spans="1:2">
      <c r="A4187" s="14">
        <v>40802</v>
      </c>
      <c r="B4187">
        <v>316.58600000000001</v>
      </c>
    </row>
    <row r="4188" spans="1:2">
      <c r="A4188" s="14">
        <v>40805</v>
      </c>
      <c r="B4188">
        <v>311.01929999999999</v>
      </c>
    </row>
    <row r="4189" spans="1:2">
      <c r="A4189" s="14">
        <v>40806</v>
      </c>
      <c r="B4189">
        <v>312.1114</v>
      </c>
    </row>
    <row r="4190" spans="1:2">
      <c r="A4190" s="14">
        <v>40807</v>
      </c>
      <c r="B4190">
        <v>309.58300000000003</v>
      </c>
    </row>
    <row r="4191" spans="1:2">
      <c r="A4191" s="14">
        <v>40808</v>
      </c>
      <c r="B4191">
        <v>295.93939999999998</v>
      </c>
    </row>
    <row r="4192" spans="1:2">
      <c r="A4192" s="14">
        <v>40809</v>
      </c>
      <c r="B4192">
        <v>287.65089999999998</v>
      </c>
    </row>
    <row r="4193" spans="1:2">
      <c r="A4193" s="14">
        <v>40812</v>
      </c>
      <c r="B4193">
        <v>288.0059</v>
      </c>
    </row>
    <row r="4194" spans="1:2">
      <c r="A4194" s="14">
        <v>40813</v>
      </c>
      <c r="B4194">
        <v>295.67320000000001</v>
      </c>
    </row>
    <row r="4195" spans="1:2">
      <c r="A4195" s="14">
        <v>40814</v>
      </c>
      <c r="B4195">
        <v>287.9461</v>
      </c>
    </row>
    <row r="4196" spans="1:2">
      <c r="A4196" s="14">
        <v>40815</v>
      </c>
      <c r="B4196">
        <v>289.40039999999999</v>
      </c>
    </row>
    <row r="4197" spans="1:2">
      <c r="A4197" s="14">
        <v>40816</v>
      </c>
      <c r="B4197">
        <v>281.8526</v>
      </c>
    </row>
    <row r="4198" spans="1:2">
      <c r="A4198" s="14">
        <v>40819</v>
      </c>
      <c r="B4198">
        <v>282.04669999999999</v>
      </c>
    </row>
    <row r="4199" spans="1:2">
      <c r="A4199" s="14">
        <v>40820</v>
      </c>
      <c r="B4199">
        <v>278.13619999999997</v>
      </c>
    </row>
    <row r="4200" spans="1:2">
      <c r="A4200" s="14">
        <v>40821</v>
      </c>
      <c r="B4200">
        <v>282.25490000000002</v>
      </c>
    </row>
    <row r="4201" spans="1:2">
      <c r="A4201" s="14">
        <v>40822</v>
      </c>
      <c r="B4201">
        <v>287.05869999999999</v>
      </c>
    </row>
    <row r="4202" spans="1:2">
      <c r="A4202" s="14">
        <v>40823</v>
      </c>
      <c r="B4202">
        <v>285.09030000000001</v>
      </c>
    </row>
    <row r="4203" spans="1:2">
      <c r="A4203" s="14">
        <v>40826</v>
      </c>
      <c r="B4203">
        <v>290.12869999999998</v>
      </c>
    </row>
    <row r="4204" spans="1:2">
      <c r="A4204" s="14">
        <v>40827</v>
      </c>
      <c r="B4204">
        <v>293.31970000000001</v>
      </c>
    </row>
    <row r="4205" spans="1:2">
      <c r="A4205" s="14">
        <v>40828</v>
      </c>
      <c r="B4205">
        <v>293.64519999999999</v>
      </c>
    </row>
    <row r="4206" spans="1:2">
      <c r="A4206" s="14">
        <v>40829</v>
      </c>
      <c r="B4206">
        <v>292.63720000000001</v>
      </c>
    </row>
    <row r="4207" spans="1:2">
      <c r="A4207" s="14">
        <v>40830</v>
      </c>
      <c r="B4207">
        <v>297.9522</v>
      </c>
    </row>
    <row r="4208" spans="1:2">
      <c r="A4208" s="14">
        <v>40833</v>
      </c>
      <c r="B4208">
        <v>295.8347</v>
      </c>
    </row>
    <row r="4209" spans="1:2">
      <c r="A4209" s="14">
        <v>40834</v>
      </c>
      <c r="B4209">
        <v>295.29180000000002</v>
      </c>
    </row>
    <row r="4210" spans="1:2">
      <c r="A4210" s="14">
        <v>40835</v>
      </c>
      <c r="B4210">
        <v>291.3648</v>
      </c>
    </row>
    <row r="4211" spans="1:2">
      <c r="A4211" s="14">
        <v>40836</v>
      </c>
      <c r="B4211">
        <v>288.37720000000002</v>
      </c>
    </row>
    <row r="4212" spans="1:2">
      <c r="A4212" s="14">
        <v>40837</v>
      </c>
      <c r="B4212">
        <v>291.3965</v>
      </c>
    </row>
    <row r="4213" spans="1:2">
      <c r="A4213" s="14">
        <v>40840</v>
      </c>
      <c r="B4213">
        <v>297.14359999999999</v>
      </c>
    </row>
    <row r="4214" spans="1:2">
      <c r="A4214" s="14">
        <v>40841</v>
      </c>
      <c r="B4214">
        <v>298.9803</v>
      </c>
    </row>
    <row r="4215" spans="1:2">
      <c r="A4215" s="14">
        <v>40842</v>
      </c>
      <c r="B4215">
        <v>295.99369999999999</v>
      </c>
    </row>
    <row r="4216" spans="1:2">
      <c r="A4216" s="14">
        <v>40843</v>
      </c>
      <c r="B4216">
        <v>303.2756</v>
      </c>
    </row>
    <row r="4217" spans="1:2">
      <c r="A4217" s="14">
        <v>40844</v>
      </c>
      <c r="B4217">
        <v>303.31369999999998</v>
      </c>
    </row>
    <row r="4218" spans="1:2">
      <c r="A4218" s="14">
        <v>40847</v>
      </c>
      <c r="B4218">
        <v>300.50659999999999</v>
      </c>
    </row>
    <row r="4219" spans="1:2">
      <c r="A4219" s="14">
        <v>40848</v>
      </c>
      <c r="B4219">
        <v>295.99209999999999</v>
      </c>
    </row>
    <row r="4220" spans="1:2">
      <c r="A4220" s="14">
        <v>40849</v>
      </c>
      <c r="B4220">
        <v>296.65280000000001</v>
      </c>
    </row>
    <row r="4221" spans="1:2">
      <c r="A4221" s="14">
        <v>40850</v>
      </c>
      <c r="B4221">
        <v>300.5849</v>
      </c>
    </row>
    <row r="4222" spans="1:2">
      <c r="A4222" s="14">
        <v>40851</v>
      </c>
      <c r="B4222">
        <v>300.51740000000001</v>
      </c>
    </row>
    <row r="4223" spans="1:2">
      <c r="A4223" s="14">
        <v>40854</v>
      </c>
      <c r="B4223">
        <v>300.90710000000001</v>
      </c>
    </row>
    <row r="4224" spans="1:2">
      <c r="A4224" s="14">
        <v>40855</v>
      </c>
      <c r="B4224">
        <v>302.98200000000003</v>
      </c>
    </row>
    <row r="4225" spans="1:2">
      <c r="A4225" s="14">
        <v>40856</v>
      </c>
      <c r="B4225">
        <v>298.89940000000001</v>
      </c>
    </row>
    <row r="4226" spans="1:2">
      <c r="A4226" s="14">
        <v>40857</v>
      </c>
      <c r="B4226">
        <v>297.83499999999998</v>
      </c>
    </row>
    <row r="4227" spans="1:2">
      <c r="A4227" s="14">
        <v>40858</v>
      </c>
      <c r="B4227">
        <v>299.40469999999999</v>
      </c>
    </row>
    <row r="4228" spans="1:2">
      <c r="A4228" s="14">
        <v>40861</v>
      </c>
      <c r="B4228">
        <v>297.30799999999999</v>
      </c>
    </row>
    <row r="4229" spans="1:2">
      <c r="A4229" s="14">
        <v>40862</v>
      </c>
      <c r="B4229">
        <v>299.42380000000003</v>
      </c>
    </row>
    <row r="4230" spans="1:2">
      <c r="A4230" s="14">
        <v>40863</v>
      </c>
      <c r="B4230">
        <v>299.91989999999998</v>
      </c>
    </row>
    <row r="4231" spans="1:2">
      <c r="A4231" s="14">
        <v>40864</v>
      </c>
      <c r="B4231">
        <v>292.44069999999999</v>
      </c>
    </row>
    <row r="4232" spans="1:2">
      <c r="A4232" s="14">
        <v>40865</v>
      </c>
      <c r="B4232">
        <v>291.30040000000002</v>
      </c>
    </row>
    <row r="4233" spans="1:2">
      <c r="A4233" s="14">
        <v>40868</v>
      </c>
      <c r="B4233">
        <v>287.65179999999998</v>
      </c>
    </row>
    <row r="4234" spans="1:2">
      <c r="A4234" s="14">
        <v>40869</v>
      </c>
      <c r="B4234">
        <v>290.17559999999997</v>
      </c>
    </row>
    <row r="4235" spans="1:2">
      <c r="A4235" s="14">
        <v>40870</v>
      </c>
      <c r="B4235">
        <v>286.33440000000002</v>
      </c>
    </row>
    <row r="4236" spans="1:2">
      <c r="A4236" s="14">
        <v>40872</v>
      </c>
      <c r="B4236">
        <v>284.94459999999998</v>
      </c>
    </row>
    <row r="4237" spans="1:2">
      <c r="A4237" s="14">
        <v>40875</v>
      </c>
      <c r="B4237">
        <v>287.53129999999999</v>
      </c>
    </row>
    <row r="4238" spans="1:2">
      <c r="A4238" s="14">
        <v>40876</v>
      </c>
      <c r="B4238">
        <v>290.31240000000003</v>
      </c>
    </row>
    <row r="4239" spans="1:2">
      <c r="A4239" s="14">
        <v>40877</v>
      </c>
      <c r="B4239">
        <v>293.8383</v>
      </c>
    </row>
    <row r="4240" spans="1:2">
      <c r="A4240" s="14">
        <v>40878</v>
      </c>
      <c r="B4240">
        <v>293.30930000000001</v>
      </c>
    </row>
    <row r="4241" spans="1:2">
      <c r="A4241" s="14">
        <v>40879</v>
      </c>
      <c r="B4241">
        <v>294.09780000000001</v>
      </c>
    </row>
    <row r="4242" spans="1:2">
      <c r="A4242" s="14">
        <v>40882</v>
      </c>
      <c r="B4242">
        <v>292.52420000000001</v>
      </c>
    </row>
    <row r="4243" spans="1:2">
      <c r="A4243" s="14">
        <v>40883</v>
      </c>
      <c r="B4243">
        <v>293.20229999999998</v>
      </c>
    </row>
    <row r="4244" spans="1:2">
      <c r="A4244" s="14">
        <v>40884</v>
      </c>
      <c r="B4244">
        <v>290.72199999999998</v>
      </c>
    </row>
    <row r="4245" spans="1:2">
      <c r="A4245" s="14">
        <v>40885</v>
      </c>
      <c r="B4245">
        <v>288.45089999999999</v>
      </c>
    </row>
    <row r="4246" spans="1:2">
      <c r="A4246" s="14">
        <v>40886</v>
      </c>
      <c r="B4246">
        <v>287.45499999999998</v>
      </c>
    </row>
    <row r="4247" spans="1:2">
      <c r="A4247" s="14">
        <v>40889</v>
      </c>
      <c r="B4247">
        <v>283.00020000000001</v>
      </c>
    </row>
    <row r="4248" spans="1:2">
      <c r="A4248" s="14">
        <v>40890</v>
      </c>
      <c r="B4248">
        <v>284.76010000000002</v>
      </c>
    </row>
    <row r="4249" spans="1:2">
      <c r="A4249" s="14">
        <v>40891</v>
      </c>
      <c r="B4249">
        <v>274.48180000000002</v>
      </c>
    </row>
    <row r="4250" spans="1:2">
      <c r="A4250" s="14">
        <v>40892</v>
      </c>
      <c r="B4250">
        <v>273.94650000000001</v>
      </c>
    </row>
    <row r="4251" spans="1:2">
      <c r="A4251" s="14">
        <v>40893</v>
      </c>
      <c r="B4251">
        <v>275.43830000000003</v>
      </c>
    </row>
    <row r="4252" spans="1:2">
      <c r="A4252" s="14">
        <v>40896</v>
      </c>
      <c r="B4252">
        <v>275.95519999999999</v>
      </c>
    </row>
    <row r="4253" spans="1:2">
      <c r="A4253" s="14">
        <v>40897</v>
      </c>
      <c r="B4253">
        <v>280.59289999999999</v>
      </c>
    </row>
    <row r="4254" spans="1:2">
      <c r="A4254" s="14">
        <v>40898</v>
      </c>
      <c r="B4254">
        <v>282.21899999999999</v>
      </c>
    </row>
    <row r="4255" spans="1:2">
      <c r="A4255" s="14">
        <v>40899</v>
      </c>
      <c r="B4255">
        <v>283.63959999999997</v>
      </c>
    </row>
    <row r="4256" spans="1:2">
      <c r="A4256" s="14">
        <v>40900</v>
      </c>
      <c r="B4256">
        <v>283.86520000000002</v>
      </c>
    </row>
    <row r="4257" spans="1:2">
      <c r="A4257" s="14">
        <v>40904</v>
      </c>
      <c r="B4257">
        <v>285.73899999999998</v>
      </c>
    </row>
    <row r="4258" spans="1:2">
      <c r="A4258" s="14">
        <v>40905</v>
      </c>
      <c r="B4258">
        <v>282.8544</v>
      </c>
    </row>
    <row r="4259" spans="1:2">
      <c r="A4259" s="14">
        <v>40906</v>
      </c>
      <c r="B4259">
        <v>281.41359999999997</v>
      </c>
    </row>
    <row r="4260" spans="1:2">
      <c r="A4260" s="14">
        <v>40907</v>
      </c>
      <c r="B4260">
        <v>282.82549999999998</v>
      </c>
    </row>
    <row r="4261" spans="1:2">
      <c r="A4261" s="14">
        <v>40911</v>
      </c>
      <c r="B4261">
        <v>289.8193</v>
      </c>
    </row>
    <row r="4262" spans="1:2">
      <c r="A4262" s="14">
        <v>40912</v>
      </c>
      <c r="B4262">
        <v>290.49450000000002</v>
      </c>
    </row>
    <row r="4263" spans="1:2">
      <c r="A4263" s="14">
        <v>40913</v>
      </c>
      <c r="B4263">
        <v>286.15359999999998</v>
      </c>
    </row>
    <row r="4264" spans="1:2">
      <c r="A4264" s="14">
        <v>40914</v>
      </c>
      <c r="B4264">
        <v>286.58530000000002</v>
      </c>
    </row>
    <row r="4265" spans="1:2">
      <c r="A4265" s="14">
        <v>40917</v>
      </c>
      <c r="B4265">
        <v>287.65890000000002</v>
      </c>
    </row>
    <row r="4266" spans="1:2">
      <c r="A4266" s="14">
        <v>40918</v>
      </c>
      <c r="B4266">
        <v>289.93029999999999</v>
      </c>
    </row>
    <row r="4267" spans="1:2">
      <c r="A4267" s="14">
        <v>40919</v>
      </c>
      <c r="B4267">
        <v>287.83550000000002</v>
      </c>
    </row>
    <row r="4268" spans="1:2">
      <c r="A4268" s="14">
        <v>40920</v>
      </c>
      <c r="B4268">
        <v>284.69110000000001</v>
      </c>
    </row>
    <row r="4269" spans="1:2">
      <c r="A4269" s="14">
        <v>40921</v>
      </c>
      <c r="B4269">
        <v>282.47590000000002</v>
      </c>
    </row>
    <row r="4270" spans="1:2">
      <c r="A4270" s="14">
        <v>40925</v>
      </c>
      <c r="B4270">
        <v>284.43689999999998</v>
      </c>
    </row>
    <row r="4271" spans="1:2">
      <c r="A4271" s="14">
        <v>40926</v>
      </c>
      <c r="B4271">
        <v>283.7731</v>
      </c>
    </row>
    <row r="4272" spans="1:2">
      <c r="A4272" s="14">
        <v>40927</v>
      </c>
      <c r="B4272">
        <v>284.64749999999998</v>
      </c>
    </row>
    <row r="4273" spans="1:2">
      <c r="A4273" s="14">
        <v>40928</v>
      </c>
      <c r="B4273">
        <v>283.95760000000001</v>
      </c>
    </row>
    <row r="4274" spans="1:2">
      <c r="A4274" s="14">
        <v>40931</v>
      </c>
      <c r="B4274">
        <v>288.55700000000002</v>
      </c>
    </row>
    <row r="4275" spans="1:2">
      <c r="A4275" s="14">
        <v>40932</v>
      </c>
      <c r="B4275">
        <v>289.47539999999998</v>
      </c>
    </row>
    <row r="4276" spans="1:2">
      <c r="A4276" s="14">
        <v>40933</v>
      </c>
      <c r="B4276">
        <v>292.72230000000002</v>
      </c>
    </row>
    <row r="4277" spans="1:2">
      <c r="A4277" s="14">
        <v>40934</v>
      </c>
      <c r="B4277">
        <v>294.036</v>
      </c>
    </row>
    <row r="4278" spans="1:2">
      <c r="A4278" s="14">
        <v>40935</v>
      </c>
      <c r="B4278">
        <v>294.77749999999997</v>
      </c>
    </row>
    <row r="4279" spans="1:2">
      <c r="A4279" s="14">
        <v>40938</v>
      </c>
      <c r="B4279">
        <v>291.625</v>
      </c>
    </row>
    <row r="4280" spans="1:2">
      <c r="A4280" s="14">
        <v>40939</v>
      </c>
      <c r="B4280">
        <v>289.81939999999997</v>
      </c>
    </row>
    <row r="4281" spans="1:2">
      <c r="A4281" s="14">
        <v>40940</v>
      </c>
      <c r="B4281">
        <v>290.15100000000001</v>
      </c>
    </row>
    <row r="4282" spans="1:2">
      <c r="A4282" s="14">
        <v>40941</v>
      </c>
      <c r="B4282">
        <v>290.41849999999999</v>
      </c>
    </row>
    <row r="4283" spans="1:2">
      <c r="A4283" s="14">
        <v>40942</v>
      </c>
      <c r="B4283">
        <v>292.61149999999998</v>
      </c>
    </row>
    <row r="4284" spans="1:2">
      <c r="A4284" s="14">
        <v>40945</v>
      </c>
      <c r="B4284">
        <v>293.2167</v>
      </c>
    </row>
    <row r="4285" spans="1:2">
      <c r="A4285" s="14">
        <v>40946</v>
      </c>
      <c r="B4285">
        <v>293.61669999999998</v>
      </c>
    </row>
    <row r="4286" spans="1:2">
      <c r="A4286" s="14">
        <v>40947</v>
      </c>
      <c r="B4286">
        <v>293.30560000000003</v>
      </c>
    </row>
    <row r="4287" spans="1:2">
      <c r="A4287" s="14">
        <v>40948</v>
      </c>
      <c r="B4287">
        <v>294.62860000000001</v>
      </c>
    </row>
    <row r="4288" spans="1:2">
      <c r="A4288" s="14">
        <v>40949</v>
      </c>
      <c r="B4288">
        <v>291.29379999999998</v>
      </c>
    </row>
    <row r="4289" spans="1:2">
      <c r="A4289" s="14">
        <v>40952</v>
      </c>
      <c r="B4289">
        <v>292.09089999999998</v>
      </c>
    </row>
    <row r="4290" spans="1:2">
      <c r="A4290" s="14">
        <v>40953</v>
      </c>
      <c r="B4290">
        <v>291.36059999999998</v>
      </c>
    </row>
    <row r="4291" spans="1:2">
      <c r="A4291" s="14">
        <v>40954</v>
      </c>
      <c r="B4291">
        <v>290.9271</v>
      </c>
    </row>
    <row r="4292" spans="1:2">
      <c r="A4292" s="14">
        <v>40955</v>
      </c>
      <c r="B4292">
        <v>291.9477</v>
      </c>
    </row>
    <row r="4293" spans="1:2">
      <c r="A4293" s="14">
        <v>40956</v>
      </c>
      <c r="B4293">
        <v>293.04689999999999</v>
      </c>
    </row>
    <row r="4294" spans="1:2">
      <c r="A4294" s="14">
        <v>40960</v>
      </c>
      <c r="B4294">
        <v>296.99740000000003</v>
      </c>
    </row>
    <row r="4295" spans="1:2">
      <c r="A4295" s="14">
        <v>40961</v>
      </c>
      <c r="B4295">
        <v>298.14870000000002</v>
      </c>
    </row>
    <row r="4296" spans="1:2">
      <c r="A4296" s="14">
        <v>40962</v>
      </c>
      <c r="B4296">
        <v>298.7448</v>
      </c>
    </row>
    <row r="4297" spans="1:2">
      <c r="A4297" s="14">
        <v>40963</v>
      </c>
      <c r="B4297">
        <v>300.28100000000001</v>
      </c>
    </row>
    <row r="4298" spans="1:2">
      <c r="A4298" s="14">
        <v>40966</v>
      </c>
      <c r="B4298">
        <v>299.6669</v>
      </c>
    </row>
    <row r="4299" spans="1:2">
      <c r="A4299" s="14">
        <v>40967</v>
      </c>
      <c r="B4299">
        <v>299.01</v>
      </c>
    </row>
    <row r="4300" spans="1:2">
      <c r="A4300" s="14">
        <v>40968</v>
      </c>
      <c r="B4300">
        <v>297.64069999999998</v>
      </c>
    </row>
    <row r="4301" spans="1:2">
      <c r="A4301" s="14">
        <v>40969</v>
      </c>
      <c r="B4301">
        <v>298.69459999999998</v>
      </c>
    </row>
    <row r="4302" spans="1:2">
      <c r="A4302" s="14">
        <v>40970</v>
      </c>
      <c r="B4302">
        <v>296.9504</v>
      </c>
    </row>
    <row r="4303" spans="1:2">
      <c r="A4303" s="14">
        <v>40973</v>
      </c>
      <c r="B4303">
        <v>294.32499999999999</v>
      </c>
    </row>
    <row r="4304" spans="1:2">
      <c r="A4304" s="14">
        <v>40974</v>
      </c>
      <c r="B4304">
        <v>289.44490000000002</v>
      </c>
    </row>
    <row r="4305" spans="1:2">
      <c r="A4305" s="14">
        <v>40975</v>
      </c>
      <c r="B4305">
        <v>288.92739999999998</v>
      </c>
    </row>
    <row r="4306" spans="1:2">
      <c r="A4306" s="14">
        <v>40976</v>
      </c>
      <c r="B4306">
        <v>289.97149999999999</v>
      </c>
    </row>
    <row r="4307" spans="1:2">
      <c r="A4307" s="14">
        <v>40977</v>
      </c>
      <c r="B4307">
        <v>292.3433</v>
      </c>
    </row>
    <row r="4308" spans="1:2">
      <c r="A4308" s="14">
        <v>40980</v>
      </c>
      <c r="B4308">
        <v>291.2953</v>
      </c>
    </row>
    <row r="4309" spans="1:2">
      <c r="A4309" s="14">
        <v>40981</v>
      </c>
      <c r="B4309">
        <v>293.52350000000001</v>
      </c>
    </row>
    <row r="4310" spans="1:2">
      <c r="A4310" s="14">
        <v>40982</v>
      </c>
      <c r="B4310">
        <v>290.80680000000001</v>
      </c>
    </row>
    <row r="4311" spans="1:2">
      <c r="A4311" s="14">
        <v>40983</v>
      </c>
      <c r="B4311">
        <v>292.71039999999999</v>
      </c>
    </row>
    <row r="4312" spans="1:2">
      <c r="A4312" s="14">
        <v>40984</v>
      </c>
      <c r="B4312">
        <v>294.01190000000003</v>
      </c>
    </row>
    <row r="4313" spans="1:2">
      <c r="A4313" s="14">
        <v>40987</v>
      </c>
      <c r="B4313">
        <v>294.52080000000001</v>
      </c>
    </row>
    <row r="4314" spans="1:2">
      <c r="A4314" s="14">
        <v>40988</v>
      </c>
      <c r="B4314">
        <v>290.20429999999999</v>
      </c>
    </row>
    <row r="4315" spans="1:2">
      <c r="A4315" s="14">
        <v>40989</v>
      </c>
      <c r="B4315">
        <v>290.26100000000002</v>
      </c>
    </row>
    <row r="4316" spans="1:2">
      <c r="A4316" s="14">
        <v>40990</v>
      </c>
      <c r="B4316">
        <v>287.40719999999999</v>
      </c>
    </row>
    <row r="4317" spans="1:2">
      <c r="A4317" s="14">
        <v>40991</v>
      </c>
      <c r="B4317">
        <v>289.661</v>
      </c>
    </row>
    <row r="4318" spans="1:2">
      <c r="A4318" s="14">
        <v>40994</v>
      </c>
      <c r="B4318">
        <v>290.48919999999998</v>
      </c>
    </row>
    <row r="4319" spans="1:2">
      <c r="A4319" s="14">
        <v>40995</v>
      </c>
      <c r="B4319">
        <v>289.54790000000003</v>
      </c>
    </row>
    <row r="4320" spans="1:2">
      <c r="A4320" s="14">
        <v>40996</v>
      </c>
      <c r="B4320">
        <v>285.9819</v>
      </c>
    </row>
    <row r="4321" spans="1:2">
      <c r="A4321" s="14">
        <v>40997</v>
      </c>
      <c r="B4321">
        <v>281.39030000000002</v>
      </c>
    </row>
    <row r="4322" spans="1:2">
      <c r="A4322" s="14">
        <v>40998</v>
      </c>
      <c r="B4322">
        <v>285.32870000000003</v>
      </c>
    </row>
    <row r="4323" spans="1:2">
      <c r="A4323" s="14">
        <v>41001</v>
      </c>
      <c r="B4323">
        <v>289.07940000000002</v>
      </c>
    </row>
    <row r="4324" spans="1:2">
      <c r="A4324" s="14">
        <v>41002</v>
      </c>
      <c r="B4324">
        <v>288.74529999999999</v>
      </c>
    </row>
    <row r="4325" spans="1:2">
      <c r="A4325" s="14">
        <v>41003</v>
      </c>
      <c r="B4325">
        <v>283.22570000000002</v>
      </c>
    </row>
    <row r="4326" spans="1:2">
      <c r="A4326" s="14">
        <v>41004</v>
      </c>
      <c r="B4326">
        <v>284.8544</v>
      </c>
    </row>
    <row r="4327" spans="1:2">
      <c r="A4327" s="14">
        <v>41008</v>
      </c>
      <c r="B4327">
        <v>283.84989999999999</v>
      </c>
    </row>
    <row r="4328" spans="1:2">
      <c r="A4328" s="14">
        <v>41009</v>
      </c>
      <c r="B4328">
        <v>280.2679</v>
      </c>
    </row>
    <row r="4329" spans="1:2">
      <c r="A4329" s="14">
        <v>41010</v>
      </c>
      <c r="B4329">
        <v>280.7577</v>
      </c>
    </row>
    <row r="4330" spans="1:2">
      <c r="A4330" s="14">
        <v>41011</v>
      </c>
      <c r="B4330">
        <v>284.23430000000002</v>
      </c>
    </row>
    <row r="4331" spans="1:2">
      <c r="A4331" s="14">
        <v>41012</v>
      </c>
      <c r="B4331">
        <v>280.43110000000001</v>
      </c>
    </row>
    <row r="4332" spans="1:2">
      <c r="A4332" s="14">
        <v>41015</v>
      </c>
      <c r="B4332">
        <v>277.98169999999999</v>
      </c>
    </row>
    <row r="4333" spans="1:2">
      <c r="A4333" s="14">
        <v>41016</v>
      </c>
      <c r="B4333">
        <v>278.41640000000001</v>
      </c>
    </row>
    <row r="4334" spans="1:2">
      <c r="A4334" s="14">
        <v>41017</v>
      </c>
      <c r="B4334">
        <v>275.82040000000001</v>
      </c>
    </row>
    <row r="4335" spans="1:2">
      <c r="A4335" s="14">
        <v>41018</v>
      </c>
      <c r="B4335">
        <v>276.5351</v>
      </c>
    </row>
    <row r="4336" spans="1:2">
      <c r="A4336" s="14">
        <v>41019</v>
      </c>
      <c r="B4336">
        <v>277.89769999999999</v>
      </c>
    </row>
    <row r="4337" spans="1:2">
      <c r="A4337" s="14">
        <v>41022</v>
      </c>
      <c r="B4337">
        <v>277.31799999999998</v>
      </c>
    </row>
    <row r="4338" spans="1:2">
      <c r="A4338" s="14">
        <v>41023</v>
      </c>
      <c r="B4338">
        <v>277.77749999999997</v>
      </c>
    </row>
    <row r="4339" spans="1:2">
      <c r="A4339" s="14">
        <v>41024</v>
      </c>
      <c r="B4339">
        <v>279.11270000000002</v>
      </c>
    </row>
    <row r="4340" spans="1:2">
      <c r="A4340" s="14">
        <v>41025</v>
      </c>
      <c r="B4340">
        <v>280.63580000000002</v>
      </c>
    </row>
    <row r="4341" spans="1:2">
      <c r="A4341" s="14">
        <v>41026</v>
      </c>
      <c r="B4341">
        <v>282.79770000000002</v>
      </c>
    </row>
    <row r="4342" spans="1:2">
      <c r="A4342" s="14">
        <v>41029</v>
      </c>
      <c r="B4342">
        <v>284.12110000000001</v>
      </c>
    </row>
    <row r="4343" spans="1:2">
      <c r="A4343" s="14">
        <v>41030</v>
      </c>
      <c r="B4343">
        <v>284.6019</v>
      </c>
    </row>
    <row r="4344" spans="1:2">
      <c r="A4344" s="14">
        <v>41031</v>
      </c>
      <c r="B4344">
        <v>279.928</v>
      </c>
    </row>
    <row r="4345" spans="1:2">
      <c r="A4345" s="14">
        <v>41032</v>
      </c>
      <c r="B4345">
        <v>278.2747</v>
      </c>
    </row>
    <row r="4346" spans="1:2">
      <c r="A4346" s="14">
        <v>41033</v>
      </c>
      <c r="B4346">
        <v>275.76819999999998</v>
      </c>
    </row>
    <row r="4347" spans="1:2">
      <c r="A4347" s="14">
        <v>41036</v>
      </c>
      <c r="B4347">
        <v>276.12389999999999</v>
      </c>
    </row>
    <row r="4348" spans="1:2">
      <c r="A4348" s="14">
        <v>41037</v>
      </c>
      <c r="B4348">
        <v>274.0369</v>
      </c>
    </row>
    <row r="4349" spans="1:2">
      <c r="A4349" s="14">
        <v>41038</v>
      </c>
      <c r="B4349">
        <v>273.30160000000001</v>
      </c>
    </row>
    <row r="4350" spans="1:2">
      <c r="A4350" s="14">
        <v>41039</v>
      </c>
      <c r="B4350">
        <v>273.51190000000003</v>
      </c>
    </row>
    <row r="4351" spans="1:2">
      <c r="A4351" s="14">
        <v>41040</v>
      </c>
      <c r="B4351">
        <v>270.9819</v>
      </c>
    </row>
    <row r="4352" spans="1:2">
      <c r="A4352" s="14">
        <v>41043</v>
      </c>
      <c r="B4352">
        <v>267.69990000000001</v>
      </c>
    </row>
    <row r="4353" spans="1:2">
      <c r="A4353" s="14">
        <v>41044</v>
      </c>
      <c r="B4353">
        <v>269.22840000000002</v>
      </c>
    </row>
    <row r="4354" spans="1:2">
      <c r="A4354" s="14">
        <v>41045</v>
      </c>
      <c r="B4354">
        <v>270.11340000000001</v>
      </c>
    </row>
    <row r="4355" spans="1:2">
      <c r="A4355" s="14">
        <v>41046</v>
      </c>
      <c r="B4355">
        <v>271.5763</v>
      </c>
    </row>
    <row r="4356" spans="1:2">
      <c r="A4356" s="14">
        <v>41047</v>
      </c>
      <c r="B4356">
        <v>273.49380000000002</v>
      </c>
    </row>
    <row r="4357" spans="1:2">
      <c r="A4357" s="14">
        <v>41050</v>
      </c>
      <c r="B4357">
        <v>272.93430000000001</v>
      </c>
    </row>
    <row r="4358" spans="1:2">
      <c r="A4358" s="14">
        <v>41051</v>
      </c>
      <c r="B4358">
        <v>270.3725</v>
      </c>
    </row>
    <row r="4359" spans="1:2">
      <c r="A4359" s="14">
        <v>41052</v>
      </c>
      <c r="B4359">
        <v>266.17189999999999</v>
      </c>
    </row>
    <row r="4360" spans="1:2">
      <c r="A4360" s="14">
        <v>41053</v>
      </c>
      <c r="B4360">
        <v>266.23660000000001</v>
      </c>
    </row>
    <row r="4361" spans="1:2">
      <c r="A4361" s="14">
        <v>41054</v>
      </c>
      <c r="B4361">
        <v>266.68700000000001</v>
      </c>
    </row>
    <row r="4362" spans="1:2">
      <c r="A4362" s="14">
        <v>41058</v>
      </c>
      <c r="B4362">
        <v>263.70890000000003</v>
      </c>
    </row>
    <row r="4363" spans="1:2">
      <c r="A4363" s="14">
        <v>41059</v>
      </c>
      <c r="B4363">
        <v>260.27589999999998</v>
      </c>
    </row>
    <row r="4364" spans="1:2">
      <c r="A4364" s="14">
        <v>41060</v>
      </c>
      <c r="B4364">
        <v>258.17520000000002</v>
      </c>
    </row>
    <row r="4365" spans="1:2">
      <c r="A4365" s="14">
        <v>41061</v>
      </c>
      <c r="B4365">
        <v>255.02529999999999</v>
      </c>
    </row>
    <row r="4366" spans="1:2">
      <c r="A4366" s="14">
        <v>41064</v>
      </c>
      <c r="B4366">
        <v>256.50940000000003</v>
      </c>
    </row>
    <row r="4367" spans="1:2">
      <c r="A4367" s="14">
        <v>41065</v>
      </c>
      <c r="B4367">
        <v>256.75</v>
      </c>
    </row>
    <row r="4368" spans="1:2">
      <c r="A4368" s="14">
        <v>41066</v>
      </c>
      <c r="B4368">
        <v>260.30360000000002</v>
      </c>
    </row>
    <row r="4369" spans="1:2">
      <c r="A4369" s="14">
        <v>41067</v>
      </c>
      <c r="B4369">
        <v>259.92039999999997</v>
      </c>
    </row>
    <row r="4370" spans="1:2">
      <c r="A4370" s="14">
        <v>41068</v>
      </c>
      <c r="B4370">
        <v>259.03190000000001</v>
      </c>
    </row>
    <row r="4371" spans="1:2">
      <c r="A4371" s="14">
        <v>41071</v>
      </c>
      <c r="B4371">
        <v>258.09469999999999</v>
      </c>
    </row>
    <row r="4372" spans="1:2">
      <c r="A4372" s="14">
        <v>41072</v>
      </c>
      <c r="B4372">
        <v>257.8116</v>
      </c>
    </row>
    <row r="4373" spans="1:2">
      <c r="A4373" s="14">
        <v>41073</v>
      </c>
      <c r="B4373">
        <v>256.1037</v>
      </c>
    </row>
    <row r="4374" spans="1:2">
      <c r="A4374" s="14">
        <v>41074</v>
      </c>
      <c r="B4374">
        <v>259.08870000000002</v>
      </c>
    </row>
    <row r="4375" spans="1:2">
      <c r="A4375" s="14">
        <v>41075</v>
      </c>
      <c r="B4375">
        <v>259.00900000000001</v>
      </c>
    </row>
    <row r="4376" spans="1:2">
      <c r="A4376" s="14">
        <v>41078</v>
      </c>
      <c r="B4376">
        <v>261.69819999999999</v>
      </c>
    </row>
    <row r="4377" spans="1:2">
      <c r="A4377" s="14">
        <v>41079</v>
      </c>
      <c r="B4377">
        <v>264.35719999999998</v>
      </c>
    </row>
    <row r="4378" spans="1:2">
      <c r="A4378" s="14">
        <v>41080</v>
      </c>
      <c r="B4378">
        <v>262.27050000000003</v>
      </c>
    </row>
    <row r="4379" spans="1:2">
      <c r="A4379" s="14">
        <v>41081</v>
      </c>
      <c r="B4379">
        <v>257.09309999999999</v>
      </c>
    </row>
    <row r="4380" spans="1:2">
      <c r="A4380" s="14">
        <v>41082</v>
      </c>
      <c r="B4380">
        <v>257.97739999999999</v>
      </c>
    </row>
    <row r="4381" spans="1:2">
      <c r="A4381" s="14">
        <v>41085</v>
      </c>
      <c r="B4381">
        <v>262.58550000000002</v>
      </c>
    </row>
    <row r="4382" spans="1:2">
      <c r="A4382" s="14">
        <v>41086</v>
      </c>
      <c r="B4382">
        <v>263.93970000000002</v>
      </c>
    </row>
    <row r="4383" spans="1:2">
      <c r="A4383" s="14">
        <v>41087</v>
      </c>
      <c r="B4383">
        <v>265.43770000000001</v>
      </c>
    </row>
    <row r="4384" spans="1:2">
      <c r="A4384" s="14">
        <v>41088</v>
      </c>
      <c r="B4384">
        <v>262.45729999999998</v>
      </c>
    </row>
    <row r="4385" spans="1:2">
      <c r="A4385" s="14">
        <v>41089</v>
      </c>
      <c r="B4385">
        <v>272.35669999999999</v>
      </c>
    </row>
    <row r="4386" spans="1:2">
      <c r="A4386" s="14">
        <v>41092</v>
      </c>
      <c r="B4386">
        <v>272.86880000000002</v>
      </c>
    </row>
    <row r="4387" spans="1:2">
      <c r="A4387" s="14">
        <v>41093</v>
      </c>
      <c r="B4387">
        <v>280.18979999999999</v>
      </c>
    </row>
    <row r="4388" spans="1:2">
      <c r="A4388" s="14">
        <v>41095</v>
      </c>
      <c r="B4388">
        <v>281.75560000000002</v>
      </c>
    </row>
    <row r="4389" spans="1:2">
      <c r="A4389" s="14">
        <v>41096</v>
      </c>
      <c r="B4389">
        <v>275.30619999999999</v>
      </c>
    </row>
    <row r="4390" spans="1:2">
      <c r="A4390" s="14">
        <v>41099</v>
      </c>
      <c r="B4390">
        <v>280.85059999999999</v>
      </c>
    </row>
    <row r="4391" spans="1:2">
      <c r="A4391" s="14">
        <v>41100</v>
      </c>
      <c r="B4391">
        <v>276.54500000000002</v>
      </c>
    </row>
    <row r="4392" spans="1:2">
      <c r="A4392" s="14">
        <v>41101</v>
      </c>
      <c r="B4392">
        <v>278.30810000000002</v>
      </c>
    </row>
    <row r="4393" spans="1:2">
      <c r="A4393" s="14">
        <v>41102</v>
      </c>
      <c r="B4393">
        <v>279.15660000000003</v>
      </c>
    </row>
    <row r="4394" spans="1:2">
      <c r="A4394" s="14">
        <v>41103</v>
      </c>
      <c r="B4394">
        <v>282.26519999999999</v>
      </c>
    </row>
    <row r="4395" spans="1:2">
      <c r="A4395" s="14">
        <v>41106</v>
      </c>
      <c r="B4395">
        <v>285.02609999999999</v>
      </c>
    </row>
    <row r="4396" spans="1:2">
      <c r="A4396" s="14">
        <v>41107</v>
      </c>
      <c r="B4396">
        <v>284.49329999999998</v>
      </c>
    </row>
    <row r="4397" spans="1:2">
      <c r="A4397" s="14">
        <v>41108</v>
      </c>
      <c r="B4397">
        <v>288.31869999999998</v>
      </c>
    </row>
    <row r="4398" spans="1:2">
      <c r="A4398" s="14">
        <v>41109</v>
      </c>
      <c r="B4398">
        <v>293.3338</v>
      </c>
    </row>
    <row r="4399" spans="1:2">
      <c r="A4399" s="14">
        <v>41110</v>
      </c>
      <c r="B4399">
        <v>294.0367</v>
      </c>
    </row>
    <row r="4400" spans="1:2">
      <c r="A4400" s="14">
        <v>41113</v>
      </c>
      <c r="B4400">
        <v>288.98349999999999</v>
      </c>
    </row>
    <row r="4401" spans="1:2">
      <c r="A4401" s="14">
        <v>41114</v>
      </c>
      <c r="B4401">
        <v>285.83699999999999</v>
      </c>
    </row>
    <row r="4402" spans="1:2">
      <c r="A4402" s="14">
        <v>41115</v>
      </c>
      <c r="B4402">
        <v>287.48320000000001</v>
      </c>
    </row>
    <row r="4403" spans="1:2">
      <c r="A4403" s="14">
        <v>41116</v>
      </c>
      <c r="B4403">
        <v>286.45179999999999</v>
      </c>
    </row>
    <row r="4404" spans="1:2">
      <c r="A4404" s="14">
        <v>41117</v>
      </c>
      <c r="B4404">
        <v>288.57799999999997</v>
      </c>
    </row>
    <row r="4405" spans="1:2">
      <c r="A4405" s="14">
        <v>41120</v>
      </c>
      <c r="B4405">
        <v>292.89339999999999</v>
      </c>
    </row>
    <row r="4406" spans="1:2">
      <c r="A4406" s="14">
        <v>41121</v>
      </c>
      <c r="B4406">
        <v>289.9744</v>
      </c>
    </row>
    <row r="4407" spans="1:2">
      <c r="A4407" s="14">
        <v>41122</v>
      </c>
      <c r="B4407">
        <v>288.38619999999997</v>
      </c>
    </row>
    <row r="4408" spans="1:2">
      <c r="A4408" s="14">
        <v>41123</v>
      </c>
      <c r="B4408">
        <v>283.07319999999999</v>
      </c>
    </row>
    <row r="4409" spans="1:2">
      <c r="A4409" s="14">
        <v>41124</v>
      </c>
      <c r="B4409">
        <v>287.47230000000002</v>
      </c>
    </row>
    <row r="4410" spans="1:2">
      <c r="A4410" s="14">
        <v>41127</v>
      </c>
      <c r="B4410">
        <v>287.65870000000001</v>
      </c>
    </row>
    <row r="4411" spans="1:2">
      <c r="A4411" s="14">
        <v>41128</v>
      </c>
      <c r="B4411">
        <v>288.94760000000002</v>
      </c>
    </row>
    <row r="4412" spans="1:2">
      <c r="A4412" s="14">
        <v>41129</v>
      </c>
      <c r="B4412">
        <v>289.62869999999998</v>
      </c>
    </row>
    <row r="4413" spans="1:2">
      <c r="A4413" s="14">
        <v>41130</v>
      </c>
      <c r="B4413">
        <v>291.13029999999998</v>
      </c>
    </row>
    <row r="4414" spans="1:2">
      <c r="A4414" s="14">
        <v>41131</v>
      </c>
      <c r="B4414">
        <v>288.03570000000002</v>
      </c>
    </row>
    <row r="4415" spans="1:2">
      <c r="A4415" s="14">
        <v>41134</v>
      </c>
      <c r="B4415">
        <v>284.91899999999998</v>
      </c>
    </row>
    <row r="4416" spans="1:2">
      <c r="A4416" s="14">
        <v>41135</v>
      </c>
      <c r="B4416">
        <v>285.30220000000003</v>
      </c>
    </row>
    <row r="4417" spans="1:2">
      <c r="A4417" s="14">
        <v>41136</v>
      </c>
      <c r="B4417">
        <v>286.1773</v>
      </c>
    </row>
    <row r="4418" spans="1:2">
      <c r="A4418" s="14">
        <v>41137</v>
      </c>
      <c r="B4418">
        <v>287.07470000000001</v>
      </c>
    </row>
    <row r="4419" spans="1:2">
      <c r="A4419" s="14">
        <v>41138</v>
      </c>
      <c r="B4419">
        <v>287.86849999999998</v>
      </c>
    </row>
    <row r="4420" spans="1:2">
      <c r="A4420" s="14">
        <v>41141</v>
      </c>
      <c r="B4420">
        <v>289.8245</v>
      </c>
    </row>
    <row r="4421" spans="1:2">
      <c r="A4421" s="14">
        <v>41142</v>
      </c>
      <c r="B4421">
        <v>293.32760000000002</v>
      </c>
    </row>
    <row r="4422" spans="1:2">
      <c r="A4422" s="14">
        <v>41143</v>
      </c>
      <c r="B4422">
        <v>293.91399999999999</v>
      </c>
    </row>
    <row r="4423" spans="1:2">
      <c r="A4423" s="14">
        <v>41144</v>
      </c>
      <c r="B4423">
        <v>293.63060000000002</v>
      </c>
    </row>
    <row r="4424" spans="1:2">
      <c r="A4424" s="14">
        <v>41145</v>
      </c>
      <c r="B4424">
        <v>292.3845</v>
      </c>
    </row>
    <row r="4425" spans="1:2">
      <c r="A4425" s="14">
        <v>41148</v>
      </c>
      <c r="B4425">
        <v>291.04669999999999</v>
      </c>
    </row>
    <row r="4426" spans="1:2">
      <c r="A4426" s="14">
        <v>41149</v>
      </c>
      <c r="B4426">
        <v>290.47879999999998</v>
      </c>
    </row>
    <row r="4427" spans="1:2">
      <c r="A4427" s="14">
        <v>41150</v>
      </c>
      <c r="B4427">
        <v>292.12740000000002</v>
      </c>
    </row>
    <row r="4428" spans="1:2">
      <c r="A4428" s="14">
        <v>41151</v>
      </c>
      <c r="B4428">
        <v>291.75</v>
      </c>
    </row>
    <row r="4429" spans="1:2">
      <c r="A4429" s="14">
        <v>41152</v>
      </c>
      <c r="B4429">
        <v>293.73930000000001</v>
      </c>
    </row>
    <row r="4430" spans="1:2">
      <c r="A4430" s="14">
        <v>41156</v>
      </c>
      <c r="B4430">
        <v>294.82729999999998</v>
      </c>
    </row>
    <row r="4431" spans="1:2">
      <c r="A4431" s="14">
        <v>41157</v>
      </c>
      <c r="B4431">
        <v>292.99009999999998</v>
      </c>
    </row>
    <row r="4432" spans="1:2">
      <c r="A4432" s="14">
        <v>41158</v>
      </c>
      <c r="B4432">
        <v>293.67759999999998</v>
      </c>
    </row>
    <row r="4433" spans="1:2">
      <c r="A4433" s="14">
        <v>41159</v>
      </c>
      <c r="B4433">
        <v>296.22710000000001</v>
      </c>
    </row>
    <row r="4434" spans="1:2">
      <c r="A4434" s="14">
        <v>41162</v>
      </c>
      <c r="B4434">
        <v>297.3845</v>
      </c>
    </row>
    <row r="4435" spans="1:2">
      <c r="A4435" s="14">
        <v>41163</v>
      </c>
      <c r="B4435">
        <v>299.0668</v>
      </c>
    </row>
    <row r="4436" spans="1:2">
      <c r="A4436" s="14">
        <v>41164</v>
      </c>
      <c r="B4436">
        <v>300.71929999999998</v>
      </c>
    </row>
    <row r="4437" spans="1:2">
      <c r="A4437" s="14">
        <v>41165</v>
      </c>
      <c r="B4437">
        <v>302.75799999999998</v>
      </c>
    </row>
    <row r="4438" spans="1:2">
      <c r="A4438" s="14">
        <v>41166</v>
      </c>
      <c r="B4438">
        <v>305.7912</v>
      </c>
    </row>
    <row r="4439" spans="1:2">
      <c r="A4439" s="14">
        <v>41169</v>
      </c>
      <c r="B4439">
        <v>299.1268</v>
      </c>
    </row>
    <row r="4440" spans="1:2">
      <c r="A4440" s="14">
        <v>41170</v>
      </c>
      <c r="B4440">
        <v>296.56130000000002</v>
      </c>
    </row>
    <row r="4441" spans="1:2">
      <c r="A4441" s="14">
        <v>41171</v>
      </c>
      <c r="B4441">
        <v>295.78269999999998</v>
      </c>
    </row>
    <row r="4442" spans="1:2">
      <c r="A4442" s="14">
        <v>41172</v>
      </c>
      <c r="B4442">
        <v>294.31099999999998</v>
      </c>
    </row>
    <row r="4443" spans="1:2">
      <c r="A4443" s="14">
        <v>41173</v>
      </c>
      <c r="B4443">
        <v>297.029</v>
      </c>
    </row>
    <row r="4444" spans="1:2">
      <c r="A4444" s="14">
        <v>41176</v>
      </c>
      <c r="B4444">
        <v>294.36110000000002</v>
      </c>
    </row>
    <row r="4445" spans="1:2">
      <c r="A4445" s="14">
        <v>41177</v>
      </c>
      <c r="B4445">
        <v>295.49579999999997</v>
      </c>
    </row>
    <row r="4446" spans="1:2">
      <c r="A4446" s="14">
        <v>41178</v>
      </c>
      <c r="B4446">
        <v>292.7937</v>
      </c>
    </row>
    <row r="4447" spans="1:2">
      <c r="A4447" s="14">
        <v>41179</v>
      </c>
      <c r="B4447">
        <v>295.55560000000003</v>
      </c>
    </row>
    <row r="4448" spans="1:2">
      <c r="A4448" s="14">
        <v>41180</v>
      </c>
      <c r="B4448">
        <v>298.74919999999997</v>
      </c>
    </row>
    <row r="4449" spans="1:2">
      <c r="A4449" s="14">
        <v>41183</v>
      </c>
      <c r="B4449">
        <v>300.32</v>
      </c>
    </row>
    <row r="4450" spans="1:2">
      <c r="A4450" s="14">
        <v>41184</v>
      </c>
      <c r="B4450">
        <v>299.70400000000001</v>
      </c>
    </row>
    <row r="4451" spans="1:2">
      <c r="A4451" s="14">
        <v>41185</v>
      </c>
      <c r="B4451">
        <v>296.26600000000002</v>
      </c>
    </row>
    <row r="4452" spans="1:2">
      <c r="A4452" s="14">
        <v>41186</v>
      </c>
      <c r="B4452">
        <v>299.38749999999999</v>
      </c>
    </row>
    <row r="4453" spans="1:2">
      <c r="A4453" s="14">
        <v>41187</v>
      </c>
      <c r="B4453">
        <v>297.31169999999997</v>
      </c>
    </row>
    <row r="4454" spans="1:2">
      <c r="A4454" s="14">
        <v>41190</v>
      </c>
      <c r="B4454">
        <v>295.75420000000003</v>
      </c>
    </row>
    <row r="4455" spans="1:2">
      <c r="A4455" s="14">
        <v>41191</v>
      </c>
      <c r="B4455">
        <v>297.3562</v>
      </c>
    </row>
    <row r="4456" spans="1:2">
      <c r="A4456" s="14">
        <v>41192</v>
      </c>
      <c r="B4456">
        <v>295.92489999999998</v>
      </c>
    </row>
    <row r="4457" spans="1:2">
      <c r="A4457" s="14">
        <v>41193</v>
      </c>
      <c r="B4457">
        <v>299.29300000000001</v>
      </c>
    </row>
    <row r="4458" spans="1:2">
      <c r="A4458" s="14">
        <v>41194</v>
      </c>
      <c r="B4458">
        <v>295.5641</v>
      </c>
    </row>
    <row r="4459" spans="1:2">
      <c r="A4459" s="14">
        <v>41197</v>
      </c>
      <c r="B4459">
        <v>292.48320000000001</v>
      </c>
    </row>
    <row r="4460" spans="1:2">
      <c r="A4460" s="14">
        <v>41198</v>
      </c>
      <c r="B4460">
        <v>293.01220000000001</v>
      </c>
    </row>
    <row r="4461" spans="1:2">
      <c r="A4461" s="14">
        <v>41199</v>
      </c>
      <c r="B4461">
        <v>295.2953</v>
      </c>
    </row>
    <row r="4462" spans="1:2">
      <c r="A4462" s="14">
        <v>41200</v>
      </c>
      <c r="B4462">
        <v>297.02670000000001</v>
      </c>
    </row>
    <row r="4463" spans="1:2">
      <c r="A4463" s="14">
        <v>41201</v>
      </c>
      <c r="B4463">
        <v>294.47089999999997</v>
      </c>
    </row>
    <row r="4464" spans="1:2">
      <c r="A4464" s="14">
        <v>41204</v>
      </c>
      <c r="B4464">
        <v>291.97039999999998</v>
      </c>
    </row>
    <row r="4465" spans="1:2">
      <c r="A4465" s="14">
        <v>41205</v>
      </c>
      <c r="B4465">
        <v>290.04320000000001</v>
      </c>
    </row>
    <row r="4466" spans="1:2">
      <c r="A4466" s="14">
        <v>41206</v>
      </c>
      <c r="B4466">
        <v>289.27949999999998</v>
      </c>
    </row>
    <row r="4467" spans="1:2">
      <c r="A4467" s="14">
        <v>41207</v>
      </c>
      <c r="B4467">
        <v>288.73849999999999</v>
      </c>
    </row>
    <row r="4468" spans="1:2">
      <c r="A4468" s="14">
        <v>41208</v>
      </c>
      <c r="B4468">
        <v>287.69380000000001</v>
      </c>
    </row>
    <row r="4469" spans="1:2">
      <c r="A4469" s="14">
        <v>41211</v>
      </c>
      <c r="B4469">
        <v>286.71129999999999</v>
      </c>
    </row>
    <row r="4470" spans="1:2">
      <c r="A4470" s="14">
        <v>41212</v>
      </c>
      <c r="B4470">
        <v>286.1309</v>
      </c>
    </row>
    <row r="4471" spans="1:2">
      <c r="A4471" s="14">
        <v>41213</v>
      </c>
      <c r="B4471">
        <v>287.17899999999997</v>
      </c>
    </row>
    <row r="4472" spans="1:2">
      <c r="A4472" s="14">
        <v>41214</v>
      </c>
      <c r="B4472">
        <v>287.86880000000002</v>
      </c>
    </row>
    <row r="4473" spans="1:2">
      <c r="A4473" s="14">
        <v>41215</v>
      </c>
      <c r="B4473">
        <v>282.4008</v>
      </c>
    </row>
    <row r="4474" spans="1:2">
      <c r="A4474" s="14">
        <v>41218</v>
      </c>
      <c r="B4474">
        <v>282.12950000000001</v>
      </c>
    </row>
    <row r="4475" spans="1:2">
      <c r="A4475" s="14">
        <v>41219</v>
      </c>
      <c r="B4475">
        <v>286.62959999999998</v>
      </c>
    </row>
    <row r="4476" spans="1:2">
      <c r="A4476" s="14">
        <v>41220</v>
      </c>
      <c r="B4476">
        <v>283.65839999999997</v>
      </c>
    </row>
    <row r="4477" spans="1:2">
      <c r="A4477" s="14">
        <v>41221</v>
      </c>
      <c r="B4477">
        <v>284.78410000000002</v>
      </c>
    </row>
    <row r="4478" spans="1:2">
      <c r="A4478" s="14">
        <v>41222</v>
      </c>
      <c r="B4478">
        <v>283.25990000000002</v>
      </c>
    </row>
    <row r="4479" spans="1:2">
      <c r="A4479" s="14">
        <v>41225</v>
      </c>
      <c r="B4479">
        <v>282.548</v>
      </c>
    </row>
    <row r="4480" spans="1:2">
      <c r="A4480" s="14">
        <v>41226</v>
      </c>
      <c r="B4480">
        <v>283.60419999999999</v>
      </c>
    </row>
    <row r="4481" spans="1:2">
      <c r="A4481" s="14">
        <v>41227</v>
      </c>
      <c r="B4481">
        <v>284.7011</v>
      </c>
    </row>
    <row r="4482" spans="1:2">
      <c r="A4482" s="14">
        <v>41228</v>
      </c>
      <c r="B4482">
        <v>282.96800000000002</v>
      </c>
    </row>
    <row r="4483" spans="1:2">
      <c r="A4483" s="14">
        <v>41229</v>
      </c>
      <c r="B4483">
        <v>283.58069999999998</v>
      </c>
    </row>
    <row r="4484" spans="1:2">
      <c r="A4484" s="14">
        <v>41232</v>
      </c>
      <c r="B4484">
        <v>287.12189999999998</v>
      </c>
    </row>
    <row r="4485" spans="1:2">
      <c r="A4485" s="14">
        <v>41233</v>
      </c>
      <c r="B4485">
        <v>287.08449999999999</v>
      </c>
    </row>
    <row r="4486" spans="1:2">
      <c r="A4486" s="14">
        <v>41234</v>
      </c>
      <c r="B4486">
        <v>287.93540000000002</v>
      </c>
    </row>
    <row r="4487" spans="1:2">
      <c r="A4487" s="14">
        <v>41236</v>
      </c>
      <c r="B4487">
        <v>289.88729999999998</v>
      </c>
    </row>
    <row r="4488" spans="1:2">
      <c r="A4488" s="14">
        <v>41239</v>
      </c>
      <c r="B4488">
        <v>288.34449999999998</v>
      </c>
    </row>
    <row r="4489" spans="1:2">
      <c r="A4489" s="14">
        <v>41240</v>
      </c>
      <c r="B4489">
        <v>289.79169999999999</v>
      </c>
    </row>
    <row r="4490" spans="1:2">
      <c r="A4490" s="14">
        <v>41241</v>
      </c>
      <c r="B4490">
        <v>288.12709999999998</v>
      </c>
    </row>
    <row r="4491" spans="1:2">
      <c r="A4491" s="14">
        <v>41242</v>
      </c>
      <c r="B4491">
        <v>288.84100000000001</v>
      </c>
    </row>
    <row r="4492" spans="1:2">
      <c r="A4492" s="14">
        <v>41243</v>
      </c>
      <c r="B4492">
        <v>287.3272</v>
      </c>
    </row>
    <row r="4493" spans="1:2">
      <c r="A4493" s="14">
        <v>41246</v>
      </c>
      <c r="B4493">
        <v>288.4828</v>
      </c>
    </row>
    <row r="4494" spans="1:2">
      <c r="A4494" s="14">
        <v>41247</v>
      </c>
      <c r="B4494">
        <v>285.90910000000002</v>
      </c>
    </row>
    <row r="4495" spans="1:2">
      <c r="A4495" s="14">
        <v>41248</v>
      </c>
      <c r="B4495">
        <v>288.15980000000002</v>
      </c>
    </row>
    <row r="4496" spans="1:2">
      <c r="A4496" s="14">
        <v>41249</v>
      </c>
      <c r="B4496">
        <v>286.64080000000001</v>
      </c>
    </row>
    <row r="4497" spans="1:2">
      <c r="A4497" s="14">
        <v>41250</v>
      </c>
      <c r="B4497">
        <v>284.73669999999998</v>
      </c>
    </row>
    <row r="4498" spans="1:2">
      <c r="A4498" s="14">
        <v>41253</v>
      </c>
      <c r="B4498">
        <v>284.05799999999999</v>
      </c>
    </row>
    <row r="4499" spans="1:2">
      <c r="A4499" s="14">
        <v>41254</v>
      </c>
      <c r="B4499">
        <v>282.94049999999999</v>
      </c>
    </row>
    <row r="4500" spans="1:2">
      <c r="A4500" s="14">
        <v>41255</v>
      </c>
      <c r="B4500">
        <v>283.50700000000001</v>
      </c>
    </row>
    <row r="4501" spans="1:2">
      <c r="A4501" s="14">
        <v>41256</v>
      </c>
      <c r="B4501">
        <v>280.95490000000001</v>
      </c>
    </row>
    <row r="4502" spans="1:2">
      <c r="A4502" s="14">
        <v>41257</v>
      </c>
      <c r="B4502">
        <v>282.77670000000001</v>
      </c>
    </row>
    <row r="4503" spans="1:2">
      <c r="A4503" s="14">
        <v>41260</v>
      </c>
      <c r="B4503">
        <v>282.6293</v>
      </c>
    </row>
    <row r="4504" spans="1:2">
      <c r="A4504" s="14">
        <v>41261</v>
      </c>
      <c r="B4504">
        <v>282.36950000000002</v>
      </c>
    </row>
    <row r="4505" spans="1:2">
      <c r="A4505" s="14">
        <v>41262</v>
      </c>
      <c r="B4505">
        <v>280.7876</v>
      </c>
    </row>
    <row r="4506" spans="1:2">
      <c r="A4506" s="14">
        <v>41263</v>
      </c>
      <c r="B4506">
        <v>279.50139999999999</v>
      </c>
    </row>
    <row r="4507" spans="1:2">
      <c r="A4507" s="14">
        <v>41264</v>
      </c>
      <c r="B4507">
        <v>280.21589999999998</v>
      </c>
    </row>
    <row r="4508" spans="1:2">
      <c r="A4508" s="14">
        <v>41267</v>
      </c>
      <c r="B4508">
        <v>279.01490000000001</v>
      </c>
    </row>
    <row r="4509" spans="1:2">
      <c r="A4509" s="14">
        <v>41269</v>
      </c>
      <c r="B4509">
        <v>279.95699999999999</v>
      </c>
    </row>
    <row r="4510" spans="1:2">
      <c r="A4510" s="14">
        <v>41270</v>
      </c>
      <c r="B4510">
        <v>279.93529999999998</v>
      </c>
    </row>
    <row r="4511" spans="1:2">
      <c r="A4511" s="14">
        <v>41271</v>
      </c>
      <c r="B4511">
        <v>279.8605</v>
      </c>
    </row>
    <row r="4512" spans="1:2">
      <c r="A4512" s="14">
        <v>41274</v>
      </c>
      <c r="B4512">
        <v>279.83620000000002</v>
      </c>
    </row>
    <row r="4513" spans="1:2">
      <c r="A4513" s="14">
        <v>41276</v>
      </c>
      <c r="B4513">
        <v>281.08300000000003</v>
      </c>
    </row>
    <row r="4514" spans="1:2">
      <c r="A4514" s="14">
        <v>41277</v>
      </c>
      <c r="B4514">
        <v>279.05619999999999</v>
      </c>
    </row>
    <row r="4515" spans="1:2">
      <c r="A4515" s="14">
        <v>41278</v>
      </c>
      <c r="B4515">
        <v>277.14909999999998</v>
      </c>
    </row>
    <row r="4516" spans="1:2">
      <c r="A4516" s="14">
        <v>41281</v>
      </c>
      <c r="B4516">
        <v>277.61270000000002</v>
      </c>
    </row>
    <row r="4517" spans="1:2">
      <c r="A4517" s="14">
        <v>41282</v>
      </c>
      <c r="B4517">
        <v>277.51639999999998</v>
      </c>
    </row>
    <row r="4518" spans="1:2">
      <c r="A4518" s="14">
        <v>41283</v>
      </c>
      <c r="B4518">
        <v>276.28219999999999</v>
      </c>
    </row>
    <row r="4519" spans="1:2">
      <c r="A4519" s="14">
        <v>41284</v>
      </c>
      <c r="B4519">
        <v>278.58510000000001</v>
      </c>
    </row>
    <row r="4520" spans="1:2">
      <c r="A4520" s="14">
        <v>41285</v>
      </c>
      <c r="B4520">
        <v>278.7851</v>
      </c>
    </row>
    <row r="4521" spans="1:2">
      <c r="A4521" s="14">
        <v>41288</v>
      </c>
      <c r="B4521">
        <v>280.9427</v>
      </c>
    </row>
    <row r="4522" spans="1:2">
      <c r="A4522" s="14">
        <v>41289</v>
      </c>
      <c r="B4522">
        <v>281.55680000000001</v>
      </c>
    </row>
    <row r="4523" spans="1:2">
      <c r="A4523" s="14">
        <v>41290</v>
      </c>
      <c r="B4523">
        <v>281.75330000000002</v>
      </c>
    </row>
    <row r="4524" spans="1:2">
      <c r="A4524" s="14">
        <v>41291</v>
      </c>
      <c r="B4524">
        <v>283.4203</v>
      </c>
    </row>
    <row r="4525" spans="1:2">
      <c r="A4525" s="14">
        <v>41292</v>
      </c>
      <c r="B4525">
        <v>284.68810000000002</v>
      </c>
    </row>
    <row r="4526" spans="1:2">
      <c r="A4526" s="14">
        <v>41296</v>
      </c>
      <c r="B4526">
        <v>285.52170000000001</v>
      </c>
    </row>
    <row r="4527" spans="1:2">
      <c r="A4527" s="14">
        <v>41297</v>
      </c>
      <c r="B4527">
        <v>284.93259999999998</v>
      </c>
    </row>
    <row r="4528" spans="1:2">
      <c r="A4528" s="14">
        <v>41298</v>
      </c>
      <c r="B4528">
        <v>283.85239999999999</v>
      </c>
    </row>
    <row r="4529" spans="1:2">
      <c r="A4529" s="14">
        <v>41299</v>
      </c>
      <c r="B4529">
        <v>283.02300000000002</v>
      </c>
    </row>
    <row r="4530" spans="1:2">
      <c r="A4530" s="14">
        <v>41302</v>
      </c>
      <c r="B4530">
        <v>282.78949999999998</v>
      </c>
    </row>
    <row r="4531" spans="1:2">
      <c r="A4531" s="14">
        <v>41303</v>
      </c>
      <c r="B4531">
        <v>283.68959999999998</v>
      </c>
    </row>
    <row r="4532" spans="1:2">
      <c r="A4532" s="14">
        <v>41304</v>
      </c>
      <c r="B4532">
        <v>287.6875</v>
      </c>
    </row>
    <row r="4533" spans="1:2">
      <c r="A4533" s="14">
        <v>41305</v>
      </c>
      <c r="B4533">
        <v>286.5446</v>
      </c>
    </row>
    <row r="4534" spans="1:2">
      <c r="A4534" s="14">
        <v>41306</v>
      </c>
      <c r="B4534">
        <v>287.5385</v>
      </c>
    </row>
    <row r="4535" spans="1:2">
      <c r="A4535" s="14">
        <v>41309</v>
      </c>
      <c r="B4535">
        <v>286.62290000000002</v>
      </c>
    </row>
    <row r="4536" spans="1:2">
      <c r="A4536" s="14">
        <v>41310</v>
      </c>
      <c r="B4536">
        <v>287.48070000000001</v>
      </c>
    </row>
    <row r="4537" spans="1:2">
      <c r="A4537" s="14">
        <v>41311</v>
      </c>
      <c r="B4537">
        <v>286.59910000000002</v>
      </c>
    </row>
    <row r="4538" spans="1:2">
      <c r="A4538" s="14">
        <v>41312</v>
      </c>
      <c r="B4538">
        <v>284.09820000000002</v>
      </c>
    </row>
    <row r="4539" spans="1:2">
      <c r="A4539" s="14">
        <v>41313</v>
      </c>
      <c r="B4539">
        <v>284.15890000000002</v>
      </c>
    </row>
    <row r="4540" spans="1:2">
      <c r="A4540" s="14">
        <v>41316</v>
      </c>
      <c r="B4540">
        <v>282.75839999999999</v>
      </c>
    </row>
    <row r="4541" spans="1:2">
      <c r="A4541" s="14">
        <v>41317</v>
      </c>
      <c r="B4541">
        <v>282.2509</v>
      </c>
    </row>
    <row r="4542" spans="1:2">
      <c r="A4542" s="14">
        <v>41318</v>
      </c>
      <c r="B4542">
        <v>282.72210000000001</v>
      </c>
    </row>
    <row r="4543" spans="1:2">
      <c r="A4543" s="14">
        <v>41319</v>
      </c>
      <c r="B4543">
        <v>280.94920000000002</v>
      </c>
    </row>
    <row r="4544" spans="1:2">
      <c r="A4544" s="14">
        <v>41320</v>
      </c>
      <c r="B4544">
        <v>280.11750000000001</v>
      </c>
    </row>
    <row r="4545" spans="1:2">
      <c r="A4545" s="14">
        <v>41324</v>
      </c>
      <c r="B4545">
        <v>280.21019999999999</v>
      </c>
    </row>
    <row r="4546" spans="1:2">
      <c r="A4546" s="14">
        <v>41325</v>
      </c>
      <c r="B4546">
        <v>278.52940000000001</v>
      </c>
    </row>
    <row r="4547" spans="1:2">
      <c r="A4547" s="14">
        <v>41326</v>
      </c>
      <c r="B4547">
        <v>275.3639</v>
      </c>
    </row>
    <row r="4548" spans="1:2">
      <c r="A4548" s="14">
        <v>41327</v>
      </c>
      <c r="B4548">
        <v>275.07749999999999</v>
      </c>
    </row>
    <row r="4549" spans="1:2">
      <c r="A4549" s="14">
        <v>41330</v>
      </c>
      <c r="B4549">
        <v>275.94420000000002</v>
      </c>
    </row>
    <row r="4550" spans="1:2">
      <c r="A4550" s="14">
        <v>41331</v>
      </c>
      <c r="B4550">
        <v>275.86380000000003</v>
      </c>
    </row>
    <row r="4551" spans="1:2">
      <c r="A4551" s="14">
        <v>41332</v>
      </c>
      <c r="B4551">
        <v>274.87130000000002</v>
      </c>
    </row>
    <row r="4552" spans="1:2">
      <c r="A4552" s="14">
        <v>41333</v>
      </c>
      <c r="B4552">
        <v>274.83409999999998</v>
      </c>
    </row>
    <row r="4553" spans="1:2">
      <c r="A4553" s="14">
        <v>41334</v>
      </c>
      <c r="B4553">
        <v>273.22320000000002</v>
      </c>
    </row>
    <row r="4554" spans="1:2">
      <c r="A4554" s="14">
        <v>41337</v>
      </c>
      <c r="B4554">
        <v>273.59019999999998</v>
      </c>
    </row>
    <row r="4555" spans="1:2">
      <c r="A4555" s="14">
        <v>41338</v>
      </c>
      <c r="B4555">
        <v>274.7038</v>
      </c>
    </row>
    <row r="4556" spans="1:2">
      <c r="A4556" s="14">
        <v>41339</v>
      </c>
      <c r="B4556">
        <v>272.62939999999998</v>
      </c>
    </row>
    <row r="4557" spans="1:2">
      <c r="A4557" s="14">
        <v>41340</v>
      </c>
      <c r="B4557">
        <v>275.25850000000003</v>
      </c>
    </row>
    <row r="4558" spans="1:2">
      <c r="A4558" s="14">
        <v>41341</v>
      </c>
      <c r="B4558">
        <v>276.22199999999998</v>
      </c>
    </row>
    <row r="4559" spans="1:2">
      <c r="A4559" s="14">
        <v>41344</v>
      </c>
      <c r="B4559">
        <v>276.54680000000002</v>
      </c>
    </row>
    <row r="4560" spans="1:2">
      <c r="A4560" s="14">
        <v>41345</v>
      </c>
      <c r="B4560">
        <v>277.25549999999998</v>
      </c>
    </row>
    <row r="4561" spans="1:2">
      <c r="A4561" s="14">
        <v>41346</v>
      </c>
      <c r="B4561">
        <v>276.30450000000002</v>
      </c>
    </row>
    <row r="4562" spans="1:2">
      <c r="A4562" s="14">
        <v>41347</v>
      </c>
      <c r="B4562">
        <v>278.20139999999998</v>
      </c>
    </row>
    <row r="4563" spans="1:2">
      <c r="A4563" s="14">
        <v>41348</v>
      </c>
      <c r="B4563">
        <v>278.46629999999999</v>
      </c>
    </row>
    <row r="4564" spans="1:2">
      <c r="A4564" s="14">
        <v>41351</v>
      </c>
      <c r="B4564">
        <v>276.76889999999997</v>
      </c>
    </row>
    <row r="4565" spans="1:2">
      <c r="A4565" s="14">
        <v>41352</v>
      </c>
      <c r="B4565">
        <v>276.48169999999999</v>
      </c>
    </row>
    <row r="4566" spans="1:2">
      <c r="A4566" s="14">
        <v>41353</v>
      </c>
      <c r="B4566">
        <v>278.01319999999998</v>
      </c>
    </row>
    <row r="4567" spans="1:2">
      <c r="A4567" s="14">
        <v>41354</v>
      </c>
      <c r="B4567">
        <v>277.74400000000003</v>
      </c>
    </row>
    <row r="4568" spans="1:2">
      <c r="A4568" s="14">
        <v>41355</v>
      </c>
      <c r="B4568">
        <v>277.75569999999999</v>
      </c>
    </row>
    <row r="4569" spans="1:2">
      <c r="A4569" s="14">
        <v>41358</v>
      </c>
      <c r="B4569">
        <v>277.32190000000003</v>
      </c>
    </row>
    <row r="4570" spans="1:2">
      <c r="A4570" s="14">
        <v>41359</v>
      </c>
      <c r="B4570">
        <v>278.75510000000003</v>
      </c>
    </row>
    <row r="4571" spans="1:2">
      <c r="A4571" s="14">
        <v>41360</v>
      </c>
      <c r="B4571">
        <v>280.41820000000001</v>
      </c>
    </row>
    <row r="4572" spans="1:2">
      <c r="A4572" s="14">
        <v>41361</v>
      </c>
      <c r="B4572">
        <v>276.68599999999998</v>
      </c>
    </row>
    <row r="4573" spans="1:2">
      <c r="A4573" s="14">
        <v>41365</v>
      </c>
      <c r="B4573">
        <v>274.4348</v>
      </c>
    </row>
    <row r="4574" spans="1:2">
      <c r="A4574" s="14">
        <v>41366</v>
      </c>
      <c r="B4574">
        <v>272.75349999999997</v>
      </c>
    </row>
    <row r="4575" spans="1:2">
      <c r="A4575" s="14">
        <v>41367</v>
      </c>
      <c r="B4575">
        <v>269.54969999999997</v>
      </c>
    </row>
    <row r="4576" spans="1:2">
      <c r="A4576" s="14">
        <v>41368</v>
      </c>
      <c r="B4576">
        <v>268.97449999999998</v>
      </c>
    </row>
    <row r="4577" spans="1:2">
      <c r="A4577" s="14">
        <v>41369</v>
      </c>
      <c r="B4577">
        <v>269.86500000000001</v>
      </c>
    </row>
    <row r="4578" spans="1:2">
      <c r="A4578" s="14">
        <v>41372</v>
      </c>
      <c r="B4578">
        <v>270.69060000000002</v>
      </c>
    </row>
    <row r="4579" spans="1:2">
      <c r="A4579" s="14">
        <v>41373</v>
      </c>
      <c r="B4579">
        <v>272.3091</v>
      </c>
    </row>
    <row r="4580" spans="1:2">
      <c r="A4580" s="14">
        <v>41374</v>
      </c>
      <c r="B4580">
        <v>271.76010000000002</v>
      </c>
    </row>
    <row r="4581" spans="1:2">
      <c r="A4581" s="14">
        <v>41375</v>
      </c>
      <c r="B4581">
        <v>271.75209999999998</v>
      </c>
    </row>
    <row r="4582" spans="1:2">
      <c r="A4582" s="14">
        <v>41376</v>
      </c>
      <c r="B4582">
        <v>269.40589999999997</v>
      </c>
    </row>
    <row r="4583" spans="1:2">
      <c r="A4583" s="14">
        <v>41379</v>
      </c>
      <c r="B4583">
        <v>261.52249999999998</v>
      </c>
    </row>
    <row r="4584" spans="1:2">
      <c r="A4584" s="14">
        <v>41380</v>
      </c>
      <c r="B4584">
        <v>263.87549999999999</v>
      </c>
    </row>
    <row r="4585" spans="1:2">
      <c r="A4585" s="14">
        <v>41381</v>
      </c>
      <c r="B4585">
        <v>262.29570000000001</v>
      </c>
    </row>
    <row r="4586" spans="1:2">
      <c r="A4586" s="14">
        <v>41382</v>
      </c>
      <c r="B4586">
        <v>264.88229999999999</v>
      </c>
    </row>
    <row r="4587" spans="1:2">
      <c r="A4587" s="14">
        <v>41383</v>
      </c>
      <c r="B4587">
        <v>264.69170000000003</v>
      </c>
    </row>
    <row r="4588" spans="1:2">
      <c r="A4588" s="14">
        <v>41386</v>
      </c>
      <c r="B4588">
        <v>263.5847</v>
      </c>
    </row>
    <row r="4589" spans="1:2">
      <c r="A4589" s="14">
        <v>41387</v>
      </c>
      <c r="B4589">
        <v>261.83030000000002</v>
      </c>
    </row>
    <row r="4590" spans="1:2">
      <c r="A4590" s="14">
        <v>41388</v>
      </c>
      <c r="B4590">
        <v>262.88119999999998</v>
      </c>
    </row>
    <row r="4591" spans="1:2">
      <c r="A4591" s="14">
        <v>41389</v>
      </c>
      <c r="B4591">
        <v>266.92129999999997</v>
      </c>
    </row>
    <row r="4592" spans="1:2">
      <c r="A4592" s="14">
        <v>41390</v>
      </c>
      <c r="B4592">
        <v>265.51429999999999</v>
      </c>
    </row>
    <row r="4593" spans="1:2">
      <c r="A4593" s="14">
        <v>41393</v>
      </c>
      <c r="B4593">
        <v>270.47710000000001</v>
      </c>
    </row>
    <row r="4594" spans="1:2">
      <c r="A4594" s="14">
        <v>41394</v>
      </c>
      <c r="B4594">
        <v>268.96370000000002</v>
      </c>
    </row>
    <row r="4595" spans="1:2">
      <c r="A4595" s="14">
        <v>41395</v>
      </c>
      <c r="B4595">
        <v>264.32659999999998</v>
      </c>
    </row>
    <row r="4596" spans="1:2">
      <c r="A4596" s="14">
        <v>41396</v>
      </c>
      <c r="B4596">
        <v>264.87040000000002</v>
      </c>
    </row>
    <row r="4597" spans="1:2">
      <c r="A4597" s="14">
        <v>41397</v>
      </c>
      <c r="B4597">
        <v>267.9307</v>
      </c>
    </row>
    <row r="4598" spans="1:2">
      <c r="A4598" s="14">
        <v>41400</v>
      </c>
      <c r="B4598">
        <v>267.08699999999999</v>
      </c>
    </row>
    <row r="4599" spans="1:2">
      <c r="A4599" s="14">
        <v>41401</v>
      </c>
      <c r="B4599">
        <v>265.7373</v>
      </c>
    </row>
    <row r="4600" spans="1:2">
      <c r="A4600" s="14">
        <v>41402</v>
      </c>
      <c r="B4600">
        <v>267.56950000000001</v>
      </c>
    </row>
    <row r="4601" spans="1:2">
      <c r="A4601" s="14">
        <v>41403</v>
      </c>
      <c r="B4601">
        <v>268.46859999999998</v>
      </c>
    </row>
    <row r="4602" spans="1:2">
      <c r="A4602" s="14">
        <v>41404</v>
      </c>
      <c r="B4602">
        <v>265.57069999999999</v>
      </c>
    </row>
    <row r="4603" spans="1:2">
      <c r="A4603" s="14">
        <v>41407</v>
      </c>
      <c r="B4603">
        <v>266.08170000000001</v>
      </c>
    </row>
    <row r="4604" spans="1:2">
      <c r="A4604" s="14">
        <v>41408</v>
      </c>
      <c r="B4604">
        <v>265.5215</v>
      </c>
    </row>
    <row r="4605" spans="1:2">
      <c r="A4605" s="14">
        <v>41409</v>
      </c>
      <c r="B4605">
        <v>264.27280000000002</v>
      </c>
    </row>
    <row r="4606" spans="1:2">
      <c r="A4606" s="14">
        <v>41410</v>
      </c>
      <c r="B4606">
        <v>263.47989999999999</v>
      </c>
    </row>
    <row r="4607" spans="1:2">
      <c r="A4607" s="14">
        <v>41411</v>
      </c>
      <c r="B4607">
        <v>265.08170000000001</v>
      </c>
    </row>
    <row r="4608" spans="1:2">
      <c r="A4608" s="14">
        <v>41414</v>
      </c>
      <c r="B4608">
        <v>266.68709999999999</v>
      </c>
    </row>
    <row r="4609" spans="1:2">
      <c r="A4609" s="14">
        <v>41415</v>
      </c>
      <c r="B4609">
        <v>266.46690000000001</v>
      </c>
    </row>
    <row r="4610" spans="1:2">
      <c r="A4610" s="14">
        <v>41416</v>
      </c>
      <c r="B4610">
        <v>266.32</v>
      </c>
    </row>
    <row r="4611" spans="1:2">
      <c r="A4611" s="14">
        <v>41417</v>
      </c>
      <c r="B4611">
        <v>266.81959999999998</v>
      </c>
    </row>
    <row r="4612" spans="1:2">
      <c r="A4612" s="14">
        <v>41418</v>
      </c>
      <c r="B4612">
        <v>265.63839999999999</v>
      </c>
    </row>
    <row r="4613" spans="1:2">
      <c r="A4613" s="14">
        <v>41422</v>
      </c>
      <c r="B4613">
        <v>266.5421</v>
      </c>
    </row>
    <row r="4614" spans="1:2">
      <c r="A4614" s="14">
        <v>41423</v>
      </c>
      <c r="B4614">
        <v>265.38010000000003</v>
      </c>
    </row>
    <row r="4615" spans="1:2">
      <c r="A4615" s="14">
        <v>41424</v>
      </c>
      <c r="B4615">
        <v>264.30579999999998</v>
      </c>
    </row>
    <row r="4616" spans="1:2">
      <c r="A4616" s="14">
        <v>41425</v>
      </c>
      <c r="B4616">
        <v>262.9314</v>
      </c>
    </row>
    <row r="4617" spans="1:2">
      <c r="A4617" s="14">
        <v>41428</v>
      </c>
      <c r="B4617">
        <v>265.32080000000002</v>
      </c>
    </row>
    <row r="4618" spans="1:2">
      <c r="A4618" s="14">
        <v>41429</v>
      </c>
      <c r="B4618">
        <v>265.95859999999999</v>
      </c>
    </row>
    <row r="4619" spans="1:2">
      <c r="A4619" s="14">
        <v>41430</v>
      </c>
      <c r="B4619">
        <v>266.04610000000002</v>
      </c>
    </row>
    <row r="4620" spans="1:2">
      <c r="A4620" s="14">
        <v>41431</v>
      </c>
      <c r="B4620">
        <v>265.19119999999998</v>
      </c>
    </row>
    <row r="4621" spans="1:2">
      <c r="A4621" s="14">
        <v>41432</v>
      </c>
      <c r="B4621">
        <v>264.27910000000003</v>
      </c>
    </row>
    <row r="4622" spans="1:2">
      <c r="A4622" s="14">
        <v>41435</v>
      </c>
      <c r="B4622">
        <v>262.85570000000001</v>
      </c>
    </row>
    <row r="4623" spans="1:2">
      <c r="A4623" s="14">
        <v>41436</v>
      </c>
      <c r="B4623">
        <v>261.55829999999997</v>
      </c>
    </row>
    <row r="4624" spans="1:2">
      <c r="A4624" s="14">
        <v>41437</v>
      </c>
      <c r="B4624">
        <v>261.89400000000001</v>
      </c>
    </row>
    <row r="4625" spans="1:2">
      <c r="A4625" s="14">
        <v>41438</v>
      </c>
      <c r="B4625">
        <v>261.83190000000002</v>
      </c>
    </row>
    <row r="4626" spans="1:2">
      <c r="A4626" s="14">
        <v>41439</v>
      </c>
      <c r="B4626">
        <v>262.41919999999999</v>
      </c>
    </row>
    <row r="4627" spans="1:2">
      <c r="A4627" s="14">
        <v>41442</v>
      </c>
      <c r="B4627">
        <v>263.2063</v>
      </c>
    </row>
    <row r="4628" spans="1:2">
      <c r="A4628" s="14">
        <v>41443</v>
      </c>
      <c r="B4628">
        <v>263.47640000000001</v>
      </c>
    </row>
    <row r="4629" spans="1:2">
      <c r="A4629" s="14">
        <v>41444</v>
      </c>
      <c r="B4629">
        <v>265.64359999999999</v>
      </c>
    </row>
    <row r="4630" spans="1:2">
      <c r="A4630" s="14">
        <v>41445</v>
      </c>
      <c r="B4630">
        <v>257.7679</v>
      </c>
    </row>
    <row r="4631" spans="1:2">
      <c r="A4631" s="14">
        <v>41446</v>
      </c>
      <c r="B4631">
        <v>256.18900000000002</v>
      </c>
    </row>
    <row r="4632" spans="1:2">
      <c r="A4632" s="14">
        <v>41449</v>
      </c>
      <c r="B4632">
        <v>254.4622</v>
      </c>
    </row>
    <row r="4633" spans="1:2">
      <c r="A4633" s="14">
        <v>41450</v>
      </c>
      <c r="B4633">
        <v>254.44120000000001</v>
      </c>
    </row>
    <row r="4634" spans="1:2">
      <c r="A4634" s="14">
        <v>41451</v>
      </c>
      <c r="B4634">
        <v>253.09620000000001</v>
      </c>
    </row>
    <row r="4635" spans="1:2">
      <c r="A4635" s="14">
        <v>41452</v>
      </c>
      <c r="B4635">
        <v>252.27070000000001</v>
      </c>
    </row>
    <row r="4636" spans="1:2">
      <c r="A4636" s="14">
        <v>41453</v>
      </c>
      <c r="B4636">
        <v>250.53530000000001</v>
      </c>
    </row>
    <row r="4637" spans="1:2">
      <c r="A4637" s="14">
        <v>41456</v>
      </c>
      <c r="B4637">
        <v>252.40209999999999</v>
      </c>
    </row>
    <row r="4638" spans="1:2">
      <c r="A4638" s="14">
        <v>41457</v>
      </c>
      <c r="B4638">
        <v>253.5746</v>
      </c>
    </row>
    <row r="4639" spans="1:2">
      <c r="A4639" s="14">
        <v>41458</v>
      </c>
      <c r="B4639">
        <v>255.2414</v>
      </c>
    </row>
    <row r="4640" spans="1:2">
      <c r="A4640" s="14">
        <v>41460</v>
      </c>
      <c r="B4640">
        <v>252.69579999999999</v>
      </c>
    </row>
    <row r="4641" spans="1:2">
      <c r="A4641" s="14">
        <v>41463</v>
      </c>
      <c r="B4641">
        <v>255.4889</v>
      </c>
    </row>
    <row r="4642" spans="1:2">
      <c r="A4642" s="14">
        <v>41464</v>
      </c>
      <c r="B4642">
        <v>256.19029999999998</v>
      </c>
    </row>
    <row r="4643" spans="1:2">
      <c r="A4643" s="14">
        <v>41465</v>
      </c>
      <c r="B4643">
        <v>258.26240000000001</v>
      </c>
    </row>
    <row r="4644" spans="1:2">
      <c r="A4644" s="14">
        <v>41466</v>
      </c>
      <c r="B4644">
        <v>258.8775</v>
      </c>
    </row>
    <row r="4645" spans="1:2">
      <c r="A4645" s="14">
        <v>41467</v>
      </c>
      <c r="B4645">
        <v>258.55470000000003</v>
      </c>
    </row>
    <row r="4646" spans="1:2">
      <c r="A4646" s="14">
        <v>41470</v>
      </c>
      <c r="B4646">
        <v>258.40320000000003</v>
      </c>
    </row>
    <row r="4647" spans="1:2">
      <c r="A4647" s="14">
        <v>41471</v>
      </c>
      <c r="B4647">
        <v>259.78590000000003</v>
      </c>
    </row>
    <row r="4648" spans="1:2">
      <c r="A4648" s="14">
        <v>41472</v>
      </c>
      <c r="B4648">
        <v>258.49720000000002</v>
      </c>
    </row>
    <row r="4649" spans="1:2">
      <c r="A4649" s="14">
        <v>41473</v>
      </c>
      <c r="B4649">
        <v>260.64960000000002</v>
      </c>
    </row>
    <row r="4650" spans="1:2">
      <c r="A4650" s="14">
        <v>41474</v>
      </c>
      <c r="B4650">
        <v>260.99990000000003</v>
      </c>
    </row>
    <row r="4651" spans="1:2">
      <c r="A4651" s="14">
        <v>41477</v>
      </c>
      <c r="B4651">
        <v>261.4092</v>
      </c>
    </row>
    <row r="4652" spans="1:2">
      <c r="A4652" s="14">
        <v>41478</v>
      </c>
      <c r="B4652">
        <v>261.04309999999998</v>
      </c>
    </row>
    <row r="4653" spans="1:2">
      <c r="A4653" s="14">
        <v>41479</v>
      </c>
      <c r="B4653">
        <v>258.65370000000001</v>
      </c>
    </row>
    <row r="4654" spans="1:2">
      <c r="A4654" s="14">
        <v>41480</v>
      </c>
      <c r="B4654">
        <v>257.22179999999997</v>
      </c>
    </row>
    <row r="4655" spans="1:2">
      <c r="A4655" s="14">
        <v>41481</v>
      </c>
      <c r="B4655">
        <v>254.87270000000001</v>
      </c>
    </row>
    <row r="4656" spans="1:2">
      <c r="A4656" s="14">
        <v>41484</v>
      </c>
      <c r="B4656">
        <v>253.97280000000001</v>
      </c>
    </row>
    <row r="4657" spans="1:2">
      <c r="A4657" s="14">
        <v>41485</v>
      </c>
      <c r="B4657">
        <v>252.1584</v>
      </c>
    </row>
    <row r="4658" spans="1:2">
      <c r="A4658" s="14">
        <v>41486</v>
      </c>
      <c r="B4658">
        <v>253.9487</v>
      </c>
    </row>
    <row r="4659" spans="1:2">
      <c r="A4659" s="14">
        <v>41487</v>
      </c>
      <c r="B4659">
        <v>254.1591</v>
      </c>
    </row>
    <row r="4660" spans="1:2">
      <c r="A4660" s="14">
        <v>41488</v>
      </c>
      <c r="B4660">
        <v>252.99809999999999</v>
      </c>
    </row>
    <row r="4661" spans="1:2">
      <c r="A4661" s="14">
        <v>41491</v>
      </c>
      <c r="B4661">
        <v>251.65770000000001</v>
      </c>
    </row>
    <row r="4662" spans="1:2">
      <c r="A4662" s="14">
        <v>41492</v>
      </c>
      <c r="B4662">
        <v>250.1628</v>
      </c>
    </row>
    <row r="4663" spans="1:2">
      <c r="A4663" s="14">
        <v>41493</v>
      </c>
      <c r="B4663">
        <v>249.07329999999999</v>
      </c>
    </row>
    <row r="4664" spans="1:2">
      <c r="A4664" s="14">
        <v>41494</v>
      </c>
      <c r="B4664">
        <v>251.66980000000001</v>
      </c>
    </row>
    <row r="4665" spans="1:2">
      <c r="A4665" s="14">
        <v>41495</v>
      </c>
      <c r="B4665">
        <v>252.7775</v>
      </c>
    </row>
    <row r="4666" spans="1:2">
      <c r="A4666" s="14">
        <v>41498</v>
      </c>
      <c r="B4666">
        <v>256.12389999999999</v>
      </c>
    </row>
    <row r="4667" spans="1:2">
      <c r="A4667" s="14">
        <v>41499</v>
      </c>
      <c r="B4667">
        <v>255.7629</v>
      </c>
    </row>
    <row r="4668" spans="1:2">
      <c r="A4668" s="14">
        <v>41500</v>
      </c>
      <c r="B4668">
        <v>257.65839999999997</v>
      </c>
    </row>
    <row r="4669" spans="1:2">
      <c r="A4669" s="14">
        <v>41501</v>
      </c>
      <c r="B4669">
        <v>260.7475</v>
      </c>
    </row>
    <row r="4670" spans="1:2">
      <c r="A4670" s="14">
        <v>41502</v>
      </c>
      <c r="B4670">
        <v>260.89580000000001</v>
      </c>
    </row>
    <row r="4671" spans="1:2">
      <c r="A4671" s="14">
        <v>41505</v>
      </c>
      <c r="B4671">
        <v>262.0985</v>
      </c>
    </row>
    <row r="4672" spans="1:2">
      <c r="A4672" s="14">
        <v>41506</v>
      </c>
      <c r="B4672">
        <v>260.66079999999999</v>
      </c>
    </row>
    <row r="4673" spans="1:2">
      <c r="A4673" s="14">
        <v>41507</v>
      </c>
      <c r="B4673">
        <v>259.81950000000001</v>
      </c>
    </row>
    <row r="4674" spans="1:2">
      <c r="A4674" s="14">
        <v>41508</v>
      </c>
      <c r="B4674">
        <v>259.67570000000001</v>
      </c>
    </row>
    <row r="4675" spans="1:2">
      <c r="A4675" s="14">
        <v>41509</v>
      </c>
      <c r="B4675">
        <v>262.05590000000001</v>
      </c>
    </row>
    <row r="4676" spans="1:2">
      <c r="A4676" s="14">
        <v>41512</v>
      </c>
      <c r="B4676">
        <v>264.60480000000001</v>
      </c>
    </row>
    <row r="4677" spans="1:2">
      <c r="A4677" s="14">
        <v>41513</v>
      </c>
      <c r="B4677">
        <v>266.2568</v>
      </c>
    </row>
    <row r="4678" spans="1:2">
      <c r="A4678" s="14">
        <v>41514</v>
      </c>
      <c r="B4678">
        <v>266.46210000000002</v>
      </c>
    </row>
    <row r="4679" spans="1:2">
      <c r="A4679" s="14">
        <v>41515</v>
      </c>
      <c r="B4679">
        <v>264.96449999999999</v>
      </c>
    </row>
    <row r="4680" spans="1:2">
      <c r="A4680" s="14">
        <v>41516</v>
      </c>
      <c r="B4680">
        <v>262.58879999999999</v>
      </c>
    </row>
    <row r="4681" spans="1:2">
      <c r="A4681" s="14">
        <v>41520</v>
      </c>
      <c r="B4681">
        <v>265.02280000000002</v>
      </c>
    </row>
    <row r="4682" spans="1:2">
      <c r="A4682" s="14">
        <v>41521</v>
      </c>
      <c r="B4682">
        <v>262.28309999999999</v>
      </c>
    </row>
    <row r="4683" spans="1:2">
      <c r="A4683" s="14">
        <v>41522</v>
      </c>
      <c r="B4683">
        <v>261.24020000000002</v>
      </c>
    </row>
    <row r="4684" spans="1:2">
      <c r="A4684" s="14">
        <v>41523</v>
      </c>
      <c r="B4684">
        <v>263.24610000000001</v>
      </c>
    </row>
    <row r="4685" spans="1:2">
      <c r="A4685" s="14">
        <v>41526</v>
      </c>
      <c r="B4685">
        <v>262.38159999999999</v>
      </c>
    </row>
    <row r="4686" spans="1:2">
      <c r="A4686" s="14">
        <v>41527</v>
      </c>
      <c r="B4686">
        <v>260.27679999999998</v>
      </c>
    </row>
    <row r="4687" spans="1:2">
      <c r="A4687" s="14">
        <v>41528</v>
      </c>
      <c r="B4687">
        <v>260.54570000000001</v>
      </c>
    </row>
    <row r="4688" spans="1:2">
      <c r="A4688" s="14">
        <v>41529</v>
      </c>
      <c r="B4688">
        <v>261.50659999999999</v>
      </c>
    </row>
    <row r="4689" spans="1:2">
      <c r="A4689" s="14">
        <v>41530</v>
      </c>
      <c r="B4689">
        <v>260.32900000000001</v>
      </c>
    </row>
    <row r="4690" spans="1:2">
      <c r="A4690" s="14">
        <v>41533</v>
      </c>
      <c r="B4690">
        <v>259.47239999999999</v>
      </c>
    </row>
    <row r="4691" spans="1:2">
      <c r="A4691" s="14">
        <v>41534</v>
      </c>
      <c r="B4691">
        <v>257.71519999999998</v>
      </c>
    </row>
    <row r="4692" spans="1:2">
      <c r="A4692" s="14">
        <v>41535</v>
      </c>
      <c r="B4692">
        <v>259.5335</v>
      </c>
    </row>
    <row r="4693" spans="1:2">
      <c r="A4693" s="14">
        <v>41536</v>
      </c>
      <c r="B4693">
        <v>261.70080000000002</v>
      </c>
    </row>
    <row r="4694" spans="1:2">
      <c r="A4694" s="14">
        <v>41537</v>
      </c>
      <c r="B4694">
        <v>258.26350000000002</v>
      </c>
    </row>
    <row r="4695" spans="1:2">
      <c r="A4695" s="14">
        <v>41540</v>
      </c>
      <c r="B4695">
        <v>256.83999999999997</v>
      </c>
    </row>
    <row r="4696" spans="1:2">
      <c r="A4696" s="14">
        <v>41541</v>
      </c>
      <c r="B4696">
        <v>255.36519999999999</v>
      </c>
    </row>
    <row r="4697" spans="1:2">
      <c r="A4697" s="14">
        <v>41542</v>
      </c>
      <c r="B4697">
        <v>256.5573</v>
      </c>
    </row>
    <row r="4698" spans="1:2">
      <c r="A4698" s="14">
        <v>41543</v>
      </c>
      <c r="B4698">
        <v>257.29090000000002</v>
      </c>
    </row>
    <row r="4699" spans="1:2">
      <c r="A4699" s="14">
        <v>41544</v>
      </c>
      <c r="B4699">
        <v>257.68970000000002</v>
      </c>
    </row>
    <row r="4700" spans="1:2">
      <c r="A4700" s="14">
        <v>41547</v>
      </c>
      <c r="B4700">
        <v>255.8818</v>
      </c>
    </row>
    <row r="4701" spans="1:2">
      <c r="A4701" s="14">
        <v>41548</v>
      </c>
      <c r="B4701">
        <v>254.2131</v>
      </c>
    </row>
    <row r="4702" spans="1:2">
      <c r="A4702" s="14">
        <v>41549</v>
      </c>
      <c r="B4702">
        <v>256.11290000000002</v>
      </c>
    </row>
    <row r="4703" spans="1:2">
      <c r="A4703" s="14">
        <v>41550</v>
      </c>
      <c r="B4703">
        <v>255.48</v>
      </c>
    </row>
    <row r="4704" spans="1:2">
      <c r="A4704" s="14">
        <v>41551</v>
      </c>
      <c r="B4704">
        <v>256.18369999999999</v>
      </c>
    </row>
    <row r="4705" spans="1:2">
      <c r="A4705" s="14">
        <v>41554</v>
      </c>
      <c r="B4705">
        <v>257.88630000000001</v>
      </c>
    </row>
    <row r="4706" spans="1:2">
      <c r="A4706" s="14">
        <v>41555</v>
      </c>
      <c r="B4706">
        <v>258.71480000000003</v>
      </c>
    </row>
    <row r="4707" spans="1:2">
      <c r="A4707" s="14">
        <v>41556</v>
      </c>
      <c r="B4707">
        <v>256.4735</v>
      </c>
    </row>
    <row r="4708" spans="1:2">
      <c r="A4708" s="14">
        <v>41557</v>
      </c>
      <c r="B4708">
        <v>258.01979999999998</v>
      </c>
    </row>
    <row r="4709" spans="1:2">
      <c r="A4709" s="14">
        <v>41558</v>
      </c>
      <c r="B4709">
        <v>257.23970000000003</v>
      </c>
    </row>
    <row r="4710" spans="1:2">
      <c r="A4710" s="14">
        <v>41561</v>
      </c>
      <c r="B4710">
        <v>258.32510000000002</v>
      </c>
    </row>
    <row r="4711" spans="1:2">
      <c r="A4711" s="14">
        <v>41562</v>
      </c>
      <c r="B4711">
        <v>257.18720000000002</v>
      </c>
    </row>
    <row r="4712" spans="1:2">
      <c r="A4712" s="14">
        <v>41563</v>
      </c>
      <c r="B4712">
        <v>258.18970000000002</v>
      </c>
    </row>
    <row r="4713" spans="1:2">
      <c r="A4713" s="14">
        <v>41564</v>
      </c>
      <c r="B4713">
        <v>258.0625</v>
      </c>
    </row>
    <row r="4714" spans="1:2">
      <c r="A4714" s="14">
        <v>41565</v>
      </c>
      <c r="B4714">
        <v>259.07220000000001</v>
      </c>
    </row>
    <row r="4715" spans="1:2">
      <c r="A4715" s="14">
        <v>41568</v>
      </c>
      <c r="B4715">
        <v>257.91770000000002</v>
      </c>
    </row>
    <row r="4716" spans="1:2">
      <c r="A4716" s="14">
        <v>41569</v>
      </c>
      <c r="B4716">
        <v>257.91070000000002</v>
      </c>
    </row>
    <row r="4717" spans="1:2">
      <c r="A4717" s="14">
        <v>41570</v>
      </c>
      <c r="B4717">
        <v>255.89670000000001</v>
      </c>
    </row>
    <row r="4718" spans="1:2">
      <c r="A4718" s="14">
        <v>41571</v>
      </c>
      <c r="B4718">
        <v>256.05509999999998</v>
      </c>
    </row>
    <row r="4719" spans="1:2">
      <c r="A4719" s="14">
        <v>41572</v>
      </c>
      <c r="B4719">
        <v>256.70510000000002</v>
      </c>
    </row>
    <row r="4720" spans="1:2">
      <c r="A4720" s="14">
        <v>41575</v>
      </c>
      <c r="B4720">
        <v>255.4845</v>
      </c>
    </row>
    <row r="4721" spans="1:2">
      <c r="A4721" s="14">
        <v>41576</v>
      </c>
      <c r="B4721">
        <v>254.64949999999999</v>
      </c>
    </row>
    <row r="4722" spans="1:2">
      <c r="A4722" s="14">
        <v>41577</v>
      </c>
      <c r="B4722">
        <v>254.93559999999999</v>
      </c>
    </row>
    <row r="4723" spans="1:2">
      <c r="A4723" s="14">
        <v>41578</v>
      </c>
      <c r="B4723">
        <v>252.10339999999999</v>
      </c>
    </row>
    <row r="4724" spans="1:2">
      <c r="A4724" s="14">
        <v>41579</v>
      </c>
      <c r="B4724">
        <v>249.363</v>
      </c>
    </row>
    <row r="4725" spans="1:2">
      <c r="A4725" s="14">
        <v>41582</v>
      </c>
      <c r="B4725">
        <v>248.02</v>
      </c>
    </row>
    <row r="4726" spans="1:2">
      <c r="A4726" s="14">
        <v>41583</v>
      </c>
      <c r="B4726">
        <v>247.19749999999999</v>
      </c>
    </row>
    <row r="4727" spans="1:2">
      <c r="A4727" s="14">
        <v>41584</v>
      </c>
      <c r="B4727">
        <v>247.6122</v>
      </c>
    </row>
    <row r="4728" spans="1:2">
      <c r="A4728" s="14">
        <v>41585</v>
      </c>
      <c r="B4728">
        <v>246.99690000000001</v>
      </c>
    </row>
    <row r="4729" spans="1:2">
      <c r="A4729" s="14">
        <v>41586</v>
      </c>
      <c r="B4729">
        <v>248.1395</v>
      </c>
    </row>
    <row r="4730" spans="1:2">
      <c r="A4730" s="14">
        <v>41589</v>
      </c>
      <c r="B4730">
        <v>248.6935</v>
      </c>
    </row>
    <row r="4731" spans="1:2">
      <c r="A4731" s="14">
        <v>41590</v>
      </c>
      <c r="B4731">
        <v>247.8502</v>
      </c>
    </row>
    <row r="4732" spans="1:2">
      <c r="A4732" s="14">
        <v>41591</v>
      </c>
      <c r="B4732">
        <v>247.27959999999999</v>
      </c>
    </row>
    <row r="4733" spans="1:2">
      <c r="A4733" s="14">
        <v>41592</v>
      </c>
      <c r="B4733">
        <v>248.07919999999999</v>
      </c>
    </row>
    <row r="4734" spans="1:2">
      <c r="A4734" s="14">
        <v>41593</v>
      </c>
      <c r="B4734">
        <v>248.0513</v>
      </c>
    </row>
    <row r="4735" spans="1:2">
      <c r="A4735" s="14">
        <v>41596</v>
      </c>
      <c r="B4735">
        <v>246.4485</v>
      </c>
    </row>
    <row r="4736" spans="1:2">
      <c r="A4736" s="14">
        <v>41597</v>
      </c>
      <c r="B4736">
        <v>245.6183</v>
      </c>
    </row>
    <row r="4737" spans="1:2">
      <c r="A4737" s="14">
        <v>41598</v>
      </c>
      <c r="B4737">
        <v>246.47200000000001</v>
      </c>
    </row>
    <row r="4738" spans="1:2">
      <c r="A4738" s="14">
        <v>41599</v>
      </c>
      <c r="B4738">
        <v>248.21010000000001</v>
      </c>
    </row>
    <row r="4739" spans="1:2">
      <c r="A4739" s="14">
        <v>41600</v>
      </c>
      <c r="B4739">
        <v>249.2602</v>
      </c>
    </row>
    <row r="4740" spans="1:2">
      <c r="A4740" s="14">
        <v>41603</v>
      </c>
      <c r="B4740">
        <v>249.4288</v>
      </c>
    </row>
    <row r="4741" spans="1:2">
      <c r="A4741" s="14">
        <v>41604</v>
      </c>
      <c r="B4741">
        <v>249.303</v>
      </c>
    </row>
    <row r="4742" spans="1:2">
      <c r="A4742" s="14">
        <v>41605</v>
      </c>
      <c r="B4742">
        <v>248.74299999999999</v>
      </c>
    </row>
    <row r="4743" spans="1:2">
      <c r="A4743" s="14">
        <v>41607</v>
      </c>
      <c r="B4743">
        <v>250.0857</v>
      </c>
    </row>
    <row r="4744" spans="1:2">
      <c r="A4744" s="14">
        <v>41610</v>
      </c>
      <c r="B4744">
        <v>249.42619999999999</v>
      </c>
    </row>
    <row r="4745" spans="1:2">
      <c r="A4745" s="14">
        <v>41611</v>
      </c>
      <c r="B4745">
        <v>250.0675</v>
      </c>
    </row>
    <row r="4746" spans="1:2">
      <c r="A4746" s="14">
        <v>41612</v>
      </c>
      <c r="B4746">
        <v>251.76140000000001</v>
      </c>
    </row>
    <row r="4747" spans="1:2">
      <c r="A4747" s="14">
        <v>41613</v>
      </c>
      <c r="B4747">
        <v>252.11320000000001</v>
      </c>
    </row>
    <row r="4748" spans="1:2">
      <c r="A4748" s="14">
        <v>41614</v>
      </c>
      <c r="B4748">
        <v>252.42760000000001</v>
      </c>
    </row>
    <row r="4749" spans="1:2">
      <c r="A4749" s="14">
        <v>41617</v>
      </c>
      <c r="B4749">
        <v>253.6456</v>
      </c>
    </row>
    <row r="4750" spans="1:2">
      <c r="A4750" s="14">
        <v>41618</v>
      </c>
      <c r="B4750">
        <v>254.72900000000001</v>
      </c>
    </row>
    <row r="4751" spans="1:2">
      <c r="A4751" s="14">
        <v>41619</v>
      </c>
      <c r="B4751">
        <v>255.8141</v>
      </c>
    </row>
    <row r="4752" spans="1:2">
      <c r="A4752" s="14">
        <v>41620</v>
      </c>
      <c r="B4752">
        <v>254.33949999999999</v>
      </c>
    </row>
    <row r="4753" spans="1:2">
      <c r="A4753" s="14">
        <v>41621</v>
      </c>
      <c r="B4753">
        <v>253.90539999999999</v>
      </c>
    </row>
    <row r="4754" spans="1:2">
      <c r="A4754" s="14">
        <v>41624</v>
      </c>
      <c r="B4754">
        <v>254.36099999999999</v>
      </c>
    </row>
    <row r="4755" spans="1:2">
      <c r="A4755" s="14">
        <v>41625</v>
      </c>
      <c r="B4755">
        <v>253.76169999999999</v>
      </c>
    </row>
    <row r="4756" spans="1:2">
      <c r="A4756" s="14">
        <v>41626</v>
      </c>
      <c r="B4756">
        <v>253.73840000000001</v>
      </c>
    </row>
    <row r="4757" spans="1:2">
      <c r="A4757" s="14">
        <v>41627</v>
      </c>
      <c r="B4757">
        <v>255.15469999999999</v>
      </c>
    </row>
    <row r="4758" spans="1:2">
      <c r="A4758" s="14">
        <v>41628</v>
      </c>
      <c r="B4758">
        <v>256.87310000000002</v>
      </c>
    </row>
    <row r="4759" spans="1:2">
      <c r="A4759" s="14">
        <v>41631</v>
      </c>
      <c r="B4759">
        <v>256.37299999999999</v>
      </c>
    </row>
    <row r="4760" spans="1:2">
      <c r="A4760" s="14">
        <v>41632</v>
      </c>
      <c r="B4760">
        <v>256.67290000000003</v>
      </c>
    </row>
    <row r="4761" spans="1:2">
      <c r="A4761" s="14">
        <v>41634</v>
      </c>
      <c r="B4761">
        <v>256.66980000000001</v>
      </c>
    </row>
    <row r="4762" spans="1:2">
      <c r="A4762" s="14">
        <v>41635</v>
      </c>
      <c r="B4762">
        <v>256.92759999999998</v>
      </c>
    </row>
    <row r="4763" spans="1:2">
      <c r="A4763" s="14">
        <v>41638</v>
      </c>
      <c r="B4763">
        <v>255.97550000000001</v>
      </c>
    </row>
    <row r="4764" spans="1:2">
      <c r="A4764" s="14">
        <v>41639</v>
      </c>
      <c r="B4764">
        <v>253.1865</v>
      </c>
    </row>
    <row r="4765" spans="1:2">
      <c r="A4765" s="14">
        <v>41641</v>
      </c>
      <c r="B4765">
        <v>252.4845</v>
      </c>
    </row>
    <row r="4766" spans="1:2">
      <c r="A4766" s="14">
        <v>41642</v>
      </c>
      <c r="B4766">
        <v>251.48830000000001</v>
      </c>
    </row>
    <row r="4767" spans="1:2">
      <c r="A4767" s="14">
        <v>41645</v>
      </c>
      <c r="B4767">
        <v>251.7869</v>
      </c>
    </row>
    <row r="4768" spans="1:2">
      <c r="A4768" s="14">
        <v>41646</v>
      </c>
      <c r="B4768">
        <v>251.41329999999999</v>
      </c>
    </row>
    <row r="4769" spans="1:2">
      <c r="A4769" s="14">
        <v>41647</v>
      </c>
      <c r="B4769">
        <v>249.02019999999999</v>
      </c>
    </row>
    <row r="4770" spans="1:2">
      <c r="A4770" s="14">
        <v>41648</v>
      </c>
      <c r="B4770">
        <v>246.29509999999999</v>
      </c>
    </row>
    <row r="4771" spans="1:2">
      <c r="A4771" s="14">
        <v>41649</v>
      </c>
      <c r="B4771">
        <v>248.93010000000001</v>
      </c>
    </row>
    <row r="4772" spans="1:2">
      <c r="A4772" s="14">
        <v>41652</v>
      </c>
      <c r="B4772">
        <v>250.7045</v>
      </c>
    </row>
    <row r="4773" spans="1:2">
      <c r="A4773" s="14">
        <v>41653</v>
      </c>
      <c r="B4773">
        <v>251.27600000000001</v>
      </c>
    </row>
    <row r="4774" spans="1:2">
      <c r="A4774" s="14">
        <v>41654</v>
      </c>
      <c r="B4774">
        <v>251.494</v>
      </c>
    </row>
    <row r="4775" spans="1:2">
      <c r="A4775" s="14">
        <v>41655</v>
      </c>
      <c r="B4775">
        <v>251.97200000000001</v>
      </c>
    </row>
    <row r="4776" spans="1:2">
      <c r="A4776" s="14">
        <v>41656</v>
      </c>
      <c r="B4776">
        <v>252.00749999999999</v>
      </c>
    </row>
    <row r="4777" spans="1:2">
      <c r="A4777" s="14">
        <v>41660</v>
      </c>
      <c r="B4777">
        <v>251.5821</v>
      </c>
    </row>
    <row r="4778" spans="1:2">
      <c r="A4778" s="14">
        <v>41661</v>
      </c>
      <c r="B4778">
        <v>253.23920000000001</v>
      </c>
    </row>
    <row r="4779" spans="1:2">
      <c r="A4779" s="14">
        <v>41662</v>
      </c>
      <c r="B4779">
        <v>253.6413</v>
      </c>
    </row>
    <row r="4780" spans="1:2">
      <c r="A4780" s="14">
        <v>41663</v>
      </c>
      <c r="B4780">
        <v>255.7114</v>
      </c>
    </row>
    <row r="4781" spans="1:2">
      <c r="A4781" s="14">
        <v>41666</v>
      </c>
      <c r="B4781">
        <v>252.71709999999999</v>
      </c>
    </row>
    <row r="4782" spans="1:2">
      <c r="A4782" s="14">
        <v>41667</v>
      </c>
      <c r="B4782">
        <v>254.46889999999999</v>
      </c>
    </row>
    <row r="4783" spans="1:2">
      <c r="A4783" s="14">
        <v>41668</v>
      </c>
      <c r="B4783">
        <v>256.89760000000001</v>
      </c>
    </row>
    <row r="4784" spans="1:2">
      <c r="A4784" s="14">
        <v>41669</v>
      </c>
      <c r="B4784">
        <v>254.3629</v>
      </c>
    </row>
    <row r="4785" spans="1:2">
      <c r="A4785" s="14">
        <v>41670</v>
      </c>
      <c r="B4785">
        <v>253.9401</v>
      </c>
    </row>
    <row r="4786" spans="1:2">
      <c r="A4786" s="14">
        <v>41673</v>
      </c>
      <c r="B4786">
        <v>254.50790000000001</v>
      </c>
    </row>
    <row r="4787" spans="1:2">
      <c r="A4787" s="14">
        <v>41674</v>
      </c>
      <c r="B4787">
        <v>258.40929999999997</v>
      </c>
    </row>
    <row r="4788" spans="1:2">
      <c r="A4788" s="14">
        <v>41675</v>
      </c>
      <c r="B4788">
        <v>257.8725</v>
      </c>
    </row>
    <row r="4789" spans="1:2">
      <c r="A4789" s="14">
        <v>41676</v>
      </c>
      <c r="B4789">
        <v>257.8888</v>
      </c>
    </row>
    <row r="4790" spans="1:2">
      <c r="A4790" s="14">
        <v>41677</v>
      </c>
      <c r="B4790">
        <v>258.69229999999999</v>
      </c>
    </row>
    <row r="4791" spans="1:2">
      <c r="A4791" s="14">
        <v>41680</v>
      </c>
      <c r="B4791">
        <v>257.54419999999999</v>
      </c>
    </row>
    <row r="4792" spans="1:2">
      <c r="A4792" s="14">
        <v>41681</v>
      </c>
      <c r="B4792">
        <v>259.43610000000001</v>
      </c>
    </row>
    <row r="4793" spans="1:2">
      <c r="A4793" s="14">
        <v>41682</v>
      </c>
      <c r="B4793">
        <v>260.40390000000002</v>
      </c>
    </row>
    <row r="4794" spans="1:2">
      <c r="A4794" s="14">
        <v>41683</v>
      </c>
      <c r="B4794">
        <v>261.9298</v>
      </c>
    </row>
    <row r="4795" spans="1:2">
      <c r="A4795" s="14">
        <v>41684</v>
      </c>
      <c r="B4795">
        <v>263.07929999999999</v>
      </c>
    </row>
    <row r="4796" spans="1:2">
      <c r="A4796" s="14">
        <v>41688</v>
      </c>
      <c r="B4796">
        <v>267.46899999999999</v>
      </c>
    </row>
    <row r="4797" spans="1:2">
      <c r="A4797" s="14">
        <v>41689</v>
      </c>
      <c r="B4797">
        <v>269.23259999999999</v>
      </c>
    </row>
    <row r="4798" spans="1:2">
      <c r="A4798" s="14">
        <v>41690</v>
      </c>
      <c r="B4798">
        <v>268.51389999999998</v>
      </c>
    </row>
    <row r="4799" spans="1:2">
      <c r="A4799" s="14">
        <v>41691</v>
      </c>
      <c r="B4799">
        <v>269.18770000000001</v>
      </c>
    </row>
    <row r="4800" spans="1:2">
      <c r="A4800" s="14">
        <v>41694</v>
      </c>
      <c r="B4800">
        <v>269.60050000000001</v>
      </c>
    </row>
    <row r="4801" spans="1:2">
      <c r="A4801" s="14">
        <v>41695</v>
      </c>
      <c r="B4801">
        <v>269.74459999999999</v>
      </c>
    </row>
    <row r="4802" spans="1:2">
      <c r="A4802" s="14">
        <v>41696</v>
      </c>
      <c r="B4802">
        <v>268.77269999999999</v>
      </c>
    </row>
    <row r="4803" spans="1:2">
      <c r="A4803" s="14">
        <v>41697</v>
      </c>
      <c r="B4803">
        <v>268.47149999999999</v>
      </c>
    </row>
    <row r="4804" spans="1:2">
      <c r="A4804" s="14">
        <v>41698</v>
      </c>
      <c r="B4804">
        <v>269.77390000000003</v>
      </c>
    </row>
    <row r="4805" spans="1:2">
      <c r="A4805" s="14">
        <v>41701</v>
      </c>
      <c r="B4805">
        <v>272.52589999999998</v>
      </c>
    </row>
    <row r="4806" spans="1:2">
      <c r="A4806" s="14">
        <v>41702</v>
      </c>
      <c r="B4806">
        <v>273.80029999999999</v>
      </c>
    </row>
    <row r="4807" spans="1:2">
      <c r="A4807" s="14">
        <v>41703</v>
      </c>
      <c r="B4807">
        <v>273.14229999999998</v>
      </c>
    </row>
    <row r="4808" spans="1:2">
      <c r="A4808" s="14">
        <v>41704</v>
      </c>
      <c r="B4808">
        <v>275.38650000000001</v>
      </c>
    </row>
    <row r="4809" spans="1:2">
      <c r="A4809" s="14">
        <v>41705</v>
      </c>
      <c r="B4809">
        <v>274.13420000000002</v>
      </c>
    </row>
    <row r="4810" spans="1:2">
      <c r="A4810" s="14">
        <v>41708</v>
      </c>
      <c r="B4810">
        <v>272.58870000000002</v>
      </c>
    </row>
    <row r="4811" spans="1:2">
      <c r="A4811" s="14">
        <v>41709</v>
      </c>
      <c r="B4811">
        <v>272.18920000000003</v>
      </c>
    </row>
    <row r="4812" spans="1:2">
      <c r="A4812" s="14">
        <v>41710</v>
      </c>
      <c r="B4812">
        <v>271.90069999999997</v>
      </c>
    </row>
    <row r="4813" spans="1:2">
      <c r="A4813" s="14">
        <v>41711</v>
      </c>
      <c r="B4813">
        <v>270.99470000000002</v>
      </c>
    </row>
    <row r="4814" spans="1:2">
      <c r="A4814" s="14">
        <v>41712</v>
      </c>
      <c r="B4814">
        <v>271.6293</v>
      </c>
    </row>
    <row r="4815" spans="1:2">
      <c r="A4815" s="14">
        <v>41715</v>
      </c>
      <c r="B4815">
        <v>270.07490000000001</v>
      </c>
    </row>
    <row r="4816" spans="1:2">
      <c r="A4816" s="14">
        <v>41716</v>
      </c>
      <c r="B4816">
        <v>271.33390000000003</v>
      </c>
    </row>
    <row r="4817" spans="1:2">
      <c r="A4817" s="14">
        <v>41717</v>
      </c>
      <c r="B4817">
        <v>271.61529999999999</v>
      </c>
    </row>
    <row r="4818" spans="1:2">
      <c r="A4818" s="14">
        <v>41718</v>
      </c>
      <c r="B4818">
        <v>268.35039999999998</v>
      </c>
    </row>
    <row r="4819" spans="1:2">
      <c r="A4819" s="14">
        <v>41719</v>
      </c>
      <c r="B4819">
        <v>267.69900000000001</v>
      </c>
    </row>
    <row r="4820" spans="1:2">
      <c r="A4820" s="14">
        <v>41722</v>
      </c>
      <c r="B4820">
        <v>267.9751</v>
      </c>
    </row>
    <row r="4821" spans="1:2">
      <c r="A4821" s="14">
        <v>41723</v>
      </c>
      <c r="B4821">
        <v>269.14879999999999</v>
      </c>
    </row>
    <row r="4822" spans="1:2">
      <c r="A4822" s="14">
        <v>41724</v>
      </c>
      <c r="B4822">
        <v>268.70519999999999</v>
      </c>
    </row>
    <row r="4823" spans="1:2">
      <c r="A4823" s="14">
        <v>41725</v>
      </c>
      <c r="B4823">
        <v>271.04079999999999</v>
      </c>
    </row>
    <row r="4824" spans="1:2">
      <c r="A4824" s="14">
        <v>41726</v>
      </c>
      <c r="B4824">
        <v>271.32870000000003</v>
      </c>
    </row>
    <row r="4825" spans="1:2">
      <c r="A4825" s="14">
        <v>41729</v>
      </c>
      <c r="B4825">
        <v>270.88319999999999</v>
      </c>
    </row>
    <row r="4826" spans="1:2">
      <c r="A4826" s="14">
        <v>41730</v>
      </c>
      <c r="B4826">
        <v>269.20400000000001</v>
      </c>
    </row>
    <row r="4827" spans="1:2">
      <c r="A4827" s="14">
        <v>41731</v>
      </c>
      <c r="B4827">
        <v>268.61399999999998</v>
      </c>
    </row>
    <row r="4828" spans="1:2">
      <c r="A4828" s="14">
        <v>41732</v>
      </c>
      <c r="B4828">
        <v>270.39589999999998</v>
      </c>
    </row>
    <row r="4829" spans="1:2">
      <c r="A4829" s="14">
        <v>41733</v>
      </c>
      <c r="B4829">
        <v>271.33269999999999</v>
      </c>
    </row>
    <row r="4830" spans="1:2">
      <c r="A4830" s="14">
        <v>41736</v>
      </c>
      <c r="B4830">
        <v>271.06659999999999</v>
      </c>
    </row>
    <row r="4831" spans="1:2">
      <c r="A4831" s="14">
        <v>41737</v>
      </c>
      <c r="B4831">
        <v>273.9357</v>
      </c>
    </row>
    <row r="4832" spans="1:2">
      <c r="A4832" s="14">
        <v>41738</v>
      </c>
      <c r="B4832">
        <v>274.8134</v>
      </c>
    </row>
    <row r="4833" spans="1:2">
      <c r="A4833" s="14">
        <v>41739</v>
      </c>
      <c r="B4833">
        <v>275.84109999999998</v>
      </c>
    </row>
    <row r="4834" spans="1:2">
      <c r="A4834" s="14">
        <v>41740</v>
      </c>
      <c r="B4834">
        <v>274.66809999999998</v>
      </c>
    </row>
    <row r="4835" spans="1:2">
      <c r="A4835" s="14">
        <v>41743</v>
      </c>
      <c r="B4835">
        <v>276.61840000000001</v>
      </c>
    </row>
    <row r="4836" spans="1:2">
      <c r="A4836" s="14">
        <v>41744</v>
      </c>
      <c r="B4836">
        <v>275.51479999999998</v>
      </c>
    </row>
    <row r="4837" spans="1:2">
      <c r="A4837" s="14">
        <v>41745</v>
      </c>
      <c r="B4837">
        <v>276.00290000000001</v>
      </c>
    </row>
    <row r="4838" spans="1:2">
      <c r="A4838" s="14">
        <v>41746</v>
      </c>
      <c r="B4838">
        <v>277.24400000000003</v>
      </c>
    </row>
    <row r="4839" spans="1:2">
      <c r="A4839" s="14">
        <v>41750</v>
      </c>
      <c r="B4839">
        <v>275.69889999999998</v>
      </c>
    </row>
    <row r="4840" spans="1:2">
      <c r="A4840" s="14">
        <v>41751</v>
      </c>
      <c r="B4840">
        <v>276.67250000000001</v>
      </c>
    </row>
    <row r="4841" spans="1:2">
      <c r="A4841" s="14">
        <v>41752</v>
      </c>
      <c r="B4841">
        <v>277.11869999999999</v>
      </c>
    </row>
    <row r="4842" spans="1:2">
      <c r="A4842" s="14">
        <v>41753</v>
      </c>
      <c r="B4842">
        <v>278.19630000000001</v>
      </c>
    </row>
    <row r="4843" spans="1:2">
      <c r="A4843" s="14">
        <v>41754</v>
      </c>
      <c r="B4843">
        <v>277.9828</v>
      </c>
    </row>
    <row r="4844" spans="1:2">
      <c r="A4844" s="14">
        <v>41757</v>
      </c>
      <c r="B4844">
        <v>277.51850000000002</v>
      </c>
    </row>
    <row r="4845" spans="1:2">
      <c r="A4845" s="14">
        <v>41758</v>
      </c>
      <c r="B4845">
        <v>279.23599999999999</v>
      </c>
    </row>
    <row r="4846" spans="1:2">
      <c r="A4846" s="14">
        <v>41759</v>
      </c>
      <c r="B4846">
        <v>277.48149999999998</v>
      </c>
    </row>
    <row r="4847" spans="1:2">
      <c r="A4847" s="14">
        <v>41760</v>
      </c>
      <c r="B4847">
        <v>274.42230000000001</v>
      </c>
    </row>
    <row r="4848" spans="1:2">
      <c r="A4848" s="14">
        <v>41761</v>
      </c>
      <c r="B4848">
        <v>275.22370000000001</v>
      </c>
    </row>
    <row r="4849" spans="1:2">
      <c r="A4849" s="14">
        <v>41764</v>
      </c>
      <c r="B4849">
        <v>275.51510000000002</v>
      </c>
    </row>
    <row r="4850" spans="1:2">
      <c r="A4850" s="14">
        <v>41765</v>
      </c>
      <c r="B4850">
        <v>276.2756</v>
      </c>
    </row>
    <row r="4851" spans="1:2">
      <c r="A4851" s="14">
        <v>41766</v>
      </c>
      <c r="B4851">
        <v>275.04149999999998</v>
      </c>
    </row>
    <row r="4852" spans="1:2">
      <c r="A4852" s="14">
        <v>41767</v>
      </c>
      <c r="B4852">
        <v>274.43259999999998</v>
      </c>
    </row>
    <row r="4853" spans="1:2">
      <c r="A4853" s="14">
        <v>41768</v>
      </c>
      <c r="B4853">
        <v>273.3861</v>
      </c>
    </row>
    <row r="4854" spans="1:2">
      <c r="A4854" s="14">
        <v>41771</v>
      </c>
      <c r="B4854">
        <v>273.97329999999999</v>
      </c>
    </row>
    <row r="4855" spans="1:2">
      <c r="A4855" s="14">
        <v>41772</v>
      </c>
      <c r="B4855">
        <v>274.4785</v>
      </c>
    </row>
    <row r="4856" spans="1:2">
      <c r="A4856" s="14">
        <v>41773</v>
      </c>
      <c r="B4856">
        <v>275.09339999999997</v>
      </c>
    </row>
    <row r="4857" spans="1:2">
      <c r="A4857" s="14">
        <v>41774</v>
      </c>
      <c r="B4857">
        <v>273.44560000000001</v>
      </c>
    </row>
    <row r="4858" spans="1:2">
      <c r="A4858" s="14">
        <v>41775</v>
      </c>
      <c r="B4858">
        <v>272.32619999999997</v>
      </c>
    </row>
    <row r="4859" spans="1:2">
      <c r="A4859" s="14">
        <v>41778</v>
      </c>
      <c r="B4859">
        <v>273.3039</v>
      </c>
    </row>
    <row r="4860" spans="1:2">
      <c r="A4860" s="14">
        <v>41779</v>
      </c>
      <c r="B4860">
        <v>273.06400000000002</v>
      </c>
    </row>
    <row r="4861" spans="1:2">
      <c r="A4861" s="14">
        <v>41780</v>
      </c>
      <c r="B4861">
        <v>273.14409999999998</v>
      </c>
    </row>
    <row r="4862" spans="1:2">
      <c r="A4862" s="14">
        <v>41781</v>
      </c>
      <c r="B4862">
        <v>273.06509999999997</v>
      </c>
    </row>
    <row r="4863" spans="1:2">
      <c r="A4863" s="14">
        <v>41782</v>
      </c>
      <c r="B4863">
        <v>273.29039999999998</v>
      </c>
    </row>
    <row r="4864" spans="1:2">
      <c r="A4864" s="14">
        <v>41786</v>
      </c>
      <c r="B4864">
        <v>271.44029999999998</v>
      </c>
    </row>
    <row r="4865" spans="1:2">
      <c r="A4865" s="14">
        <v>41787</v>
      </c>
      <c r="B4865">
        <v>271.44260000000003</v>
      </c>
    </row>
    <row r="4866" spans="1:2">
      <c r="A4866" s="14">
        <v>41788</v>
      </c>
      <c r="B4866">
        <v>271.33409999999998</v>
      </c>
    </row>
    <row r="4867" spans="1:2">
      <c r="A4867" s="14">
        <v>41789</v>
      </c>
      <c r="B4867">
        <v>269.50490000000002</v>
      </c>
    </row>
    <row r="4868" spans="1:2">
      <c r="A4868" s="14">
        <v>41792</v>
      </c>
      <c r="B4868">
        <v>269.80509999999998</v>
      </c>
    </row>
    <row r="4869" spans="1:2">
      <c r="A4869" s="14">
        <v>41793</v>
      </c>
      <c r="B4869">
        <v>269.01339999999999</v>
      </c>
    </row>
    <row r="4870" spans="1:2">
      <c r="A4870" s="14">
        <v>41794</v>
      </c>
      <c r="B4870">
        <v>268.40589999999997</v>
      </c>
    </row>
    <row r="4871" spans="1:2">
      <c r="A4871" s="14">
        <v>41795</v>
      </c>
      <c r="B4871">
        <v>268.40710000000001</v>
      </c>
    </row>
    <row r="4872" spans="1:2">
      <c r="A4872" s="14">
        <v>41796</v>
      </c>
      <c r="B4872">
        <v>269.26799999999997</v>
      </c>
    </row>
    <row r="4873" spans="1:2">
      <c r="A4873" s="14">
        <v>41799</v>
      </c>
      <c r="B4873">
        <v>269.43610000000001</v>
      </c>
    </row>
    <row r="4874" spans="1:2">
      <c r="A4874" s="14">
        <v>41800</v>
      </c>
      <c r="B4874">
        <v>268.41230000000002</v>
      </c>
    </row>
    <row r="4875" spans="1:2">
      <c r="A4875" s="14">
        <v>41801</v>
      </c>
      <c r="B4875">
        <v>267.50439999999998</v>
      </c>
    </row>
    <row r="4876" spans="1:2">
      <c r="A4876" s="14">
        <v>41802</v>
      </c>
      <c r="B4876">
        <v>270.40289999999999</v>
      </c>
    </row>
    <row r="4877" spans="1:2">
      <c r="A4877" s="14">
        <v>41803</v>
      </c>
      <c r="B4877">
        <v>271.40219999999999</v>
      </c>
    </row>
    <row r="4878" spans="1:2">
      <c r="A4878" s="14">
        <v>41806</v>
      </c>
      <c r="B4878">
        <v>271.27690000000001</v>
      </c>
    </row>
    <row r="4879" spans="1:2">
      <c r="A4879" s="14">
        <v>41807</v>
      </c>
      <c r="B4879">
        <v>271.17790000000002</v>
      </c>
    </row>
    <row r="4880" spans="1:2">
      <c r="A4880" s="14">
        <v>41808</v>
      </c>
      <c r="B4880">
        <v>271.59539999999998</v>
      </c>
    </row>
    <row r="4881" spans="1:2">
      <c r="A4881" s="14">
        <v>41809</v>
      </c>
      <c r="B4881">
        <v>274.41469999999998</v>
      </c>
    </row>
    <row r="4882" spans="1:2">
      <c r="A4882" s="14">
        <v>41810</v>
      </c>
      <c r="B4882">
        <v>274.99209999999999</v>
      </c>
    </row>
    <row r="4883" spans="1:2">
      <c r="A4883" s="14">
        <v>41813</v>
      </c>
      <c r="B4883">
        <v>274.1807</v>
      </c>
    </row>
    <row r="4884" spans="1:2">
      <c r="A4884" s="14">
        <v>41814</v>
      </c>
      <c r="B4884">
        <v>274.55959999999999</v>
      </c>
    </row>
    <row r="4885" spans="1:2">
      <c r="A4885" s="14">
        <v>41815</v>
      </c>
      <c r="B4885">
        <v>275.13690000000003</v>
      </c>
    </row>
    <row r="4886" spans="1:2">
      <c r="A4886" s="14">
        <v>41816</v>
      </c>
      <c r="B4886">
        <v>274.60430000000002</v>
      </c>
    </row>
    <row r="4887" spans="1:2">
      <c r="A4887" s="14">
        <v>41817</v>
      </c>
      <c r="B4887">
        <v>273.64859999999999</v>
      </c>
    </row>
    <row r="4888" spans="1:2">
      <c r="A4888" s="14">
        <v>41820</v>
      </c>
      <c r="B4888">
        <v>271.1121</v>
      </c>
    </row>
    <row r="4889" spans="1:2">
      <c r="A4889" s="14">
        <v>41821</v>
      </c>
      <c r="B4889">
        <v>270.31779999999998</v>
      </c>
    </row>
    <row r="4890" spans="1:2">
      <c r="A4890" s="14">
        <v>41822</v>
      </c>
      <c r="B4890">
        <v>270.42939999999999</v>
      </c>
    </row>
    <row r="4891" spans="1:2">
      <c r="A4891" s="14">
        <v>41823</v>
      </c>
      <c r="B4891">
        <v>270.28539999999998</v>
      </c>
    </row>
    <row r="4892" spans="1:2">
      <c r="A4892" s="14">
        <v>41827</v>
      </c>
      <c r="B4892">
        <v>267.15339999999998</v>
      </c>
    </row>
    <row r="4893" spans="1:2">
      <c r="A4893" s="14">
        <v>41828</v>
      </c>
      <c r="B4893">
        <v>266.5539</v>
      </c>
    </row>
    <row r="4894" spans="1:2">
      <c r="A4894" s="14">
        <v>41829</v>
      </c>
      <c r="B4894">
        <v>264.91419999999999</v>
      </c>
    </row>
    <row r="4895" spans="1:2">
      <c r="A4895" s="14">
        <v>41830</v>
      </c>
      <c r="B4895">
        <v>264.09539999999998</v>
      </c>
    </row>
    <row r="4896" spans="1:2">
      <c r="A4896" s="14">
        <v>41831</v>
      </c>
      <c r="B4896">
        <v>262.17649999999998</v>
      </c>
    </row>
    <row r="4897" spans="1:2">
      <c r="A4897" s="14">
        <v>41834</v>
      </c>
      <c r="B4897">
        <v>262.1345</v>
      </c>
    </row>
    <row r="4898" spans="1:2">
      <c r="A4898" s="14">
        <v>41835</v>
      </c>
      <c r="B4898">
        <v>260.75290000000001</v>
      </c>
    </row>
    <row r="4899" spans="1:2">
      <c r="A4899" s="14">
        <v>41836</v>
      </c>
      <c r="B4899">
        <v>261.33749999999998</v>
      </c>
    </row>
    <row r="4900" spans="1:2">
      <c r="A4900" s="14">
        <v>41837</v>
      </c>
      <c r="B4900">
        <v>261.76240000000001</v>
      </c>
    </row>
    <row r="4901" spans="1:2">
      <c r="A4901" s="14">
        <v>41838</v>
      </c>
      <c r="B4901">
        <v>260.3723</v>
      </c>
    </row>
    <row r="4902" spans="1:2">
      <c r="A4902" s="14">
        <v>41841</v>
      </c>
      <c r="B4902">
        <v>260.53489999999999</v>
      </c>
    </row>
    <row r="4903" spans="1:2">
      <c r="A4903" s="14">
        <v>41842</v>
      </c>
      <c r="B4903">
        <v>259.40219999999999</v>
      </c>
    </row>
    <row r="4904" spans="1:2">
      <c r="A4904" s="14">
        <v>41843</v>
      </c>
      <c r="B4904">
        <v>260.10149999999999</v>
      </c>
    </row>
    <row r="4905" spans="1:2">
      <c r="A4905" s="14">
        <v>41844</v>
      </c>
      <c r="B4905">
        <v>259.88560000000001</v>
      </c>
    </row>
    <row r="4906" spans="1:2">
      <c r="A4906" s="14">
        <v>41845</v>
      </c>
      <c r="B4906">
        <v>260.39960000000002</v>
      </c>
    </row>
    <row r="4907" spans="1:2">
      <c r="A4907" s="14">
        <v>41848</v>
      </c>
      <c r="B4907">
        <v>260.46879999999999</v>
      </c>
    </row>
    <row r="4908" spans="1:2">
      <c r="A4908" s="14">
        <v>41849</v>
      </c>
      <c r="B4908">
        <v>259.0419</v>
      </c>
    </row>
    <row r="4909" spans="1:2">
      <c r="A4909" s="14">
        <v>41850</v>
      </c>
      <c r="B4909">
        <v>258.68459999999999</v>
      </c>
    </row>
    <row r="4910" spans="1:2">
      <c r="A4910" s="14">
        <v>41851</v>
      </c>
      <c r="B4910">
        <v>257.60109999999997</v>
      </c>
    </row>
    <row r="4911" spans="1:2">
      <c r="A4911" s="14">
        <v>41852</v>
      </c>
      <c r="B4911">
        <v>255.93940000000001</v>
      </c>
    </row>
    <row r="4912" spans="1:2">
      <c r="A4912" s="14">
        <v>41855</v>
      </c>
      <c r="B4912">
        <v>257.60120000000001</v>
      </c>
    </row>
    <row r="4913" spans="1:2">
      <c r="A4913" s="14">
        <v>41856</v>
      </c>
      <c r="B4913">
        <v>256.21780000000001</v>
      </c>
    </row>
    <row r="4914" spans="1:2">
      <c r="A4914" s="14">
        <v>41857</v>
      </c>
      <c r="B4914">
        <v>258.209</v>
      </c>
    </row>
    <row r="4915" spans="1:2">
      <c r="A4915" s="14">
        <v>41858</v>
      </c>
      <c r="B4915">
        <v>257.23520000000002</v>
      </c>
    </row>
    <row r="4916" spans="1:2">
      <c r="A4916" s="14">
        <v>41859</v>
      </c>
      <c r="B4916">
        <v>256.43040000000002</v>
      </c>
    </row>
    <row r="4917" spans="1:2">
      <c r="A4917" s="14">
        <v>41862</v>
      </c>
      <c r="B4917">
        <v>257.13499999999999</v>
      </c>
    </row>
    <row r="4918" spans="1:2">
      <c r="A4918" s="14">
        <v>41863</v>
      </c>
      <c r="B4918">
        <v>255.50989999999999</v>
      </c>
    </row>
    <row r="4919" spans="1:2">
      <c r="A4919" s="14">
        <v>41864</v>
      </c>
      <c r="B4919">
        <v>254.29069999999999</v>
      </c>
    </row>
    <row r="4920" spans="1:2">
      <c r="A4920" s="14">
        <v>41865</v>
      </c>
      <c r="B4920">
        <v>253.04499999999999</v>
      </c>
    </row>
    <row r="4921" spans="1:2">
      <c r="A4921" s="14">
        <v>41866</v>
      </c>
      <c r="B4921">
        <v>253.17099999999999</v>
      </c>
    </row>
    <row r="4922" spans="1:2">
      <c r="A4922" s="14">
        <v>41869</v>
      </c>
      <c r="B4922">
        <v>252.00559999999999</v>
      </c>
    </row>
    <row r="4923" spans="1:2">
      <c r="A4923" s="14">
        <v>41870</v>
      </c>
      <c r="B4923">
        <v>251.69990000000001</v>
      </c>
    </row>
    <row r="4924" spans="1:2">
      <c r="A4924" s="14">
        <v>41871</v>
      </c>
      <c r="B4924">
        <v>252.27529999999999</v>
      </c>
    </row>
    <row r="4925" spans="1:2">
      <c r="A4925" s="14">
        <v>41872</v>
      </c>
      <c r="B4925">
        <v>252.7226</v>
      </c>
    </row>
    <row r="4926" spans="1:2">
      <c r="A4926" s="14">
        <v>41873</v>
      </c>
      <c r="B4926">
        <v>252.5857</v>
      </c>
    </row>
    <row r="4927" spans="1:2">
      <c r="A4927" s="14">
        <v>41876</v>
      </c>
      <c r="B4927">
        <v>252.55099999999999</v>
      </c>
    </row>
    <row r="4928" spans="1:2">
      <c r="A4928" s="14">
        <v>41877</v>
      </c>
      <c r="B4928">
        <v>253.529</v>
      </c>
    </row>
    <row r="4929" spans="1:2">
      <c r="A4929" s="14">
        <v>41878</v>
      </c>
      <c r="B4929">
        <v>253.77209999999999</v>
      </c>
    </row>
    <row r="4930" spans="1:2">
      <c r="A4930" s="14">
        <v>41879</v>
      </c>
      <c r="B4930">
        <v>254.4083</v>
      </c>
    </row>
    <row r="4931" spans="1:2">
      <c r="A4931" s="14">
        <v>41880</v>
      </c>
      <c r="B4931">
        <v>254.90880000000001</v>
      </c>
    </row>
    <row r="4932" spans="1:2">
      <c r="A4932" s="14">
        <v>41884</v>
      </c>
      <c r="B4932">
        <v>252.34370000000001</v>
      </c>
    </row>
    <row r="4933" spans="1:2">
      <c r="A4933" s="14">
        <v>41885</v>
      </c>
      <c r="B4933">
        <v>252.0898</v>
      </c>
    </row>
    <row r="4934" spans="1:2">
      <c r="A4934" s="14">
        <v>41886</v>
      </c>
      <c r="B4934">
        <v>251.0805</v>
      </c>
    </row>
    <row r="4935" spans="1:2">
      <c r="A4935" s="14">
        <v>41887</v>
      </c>
      <c r="B4935">
        <v>251.4417</v>
      </c>
    </row>
    <row r="4936" spans="1:2">
      <c r="A4936" s="14">
        <v>41890</v>
      </c>
      <c r="B4936">
        <v>250.21559999999999</v>
      </c>
    </row>
    <row r="4937" spans="1:2">
      <c r="A4937" s="14">
        <v>41891</v>
      </c>
      <c r="B4937">
        <v>248.66970000000001</v>
      </c>
    </row>
    <row r="4938" spans="1:2">
      <c r="A4938" s="14">
        <v>41892</v>
      </c>
      <c r="B4938">
        <v>246.98390000000001</v>
      </c>
    </row>
    <row r="4939" spans="1:2">
      <c r="A4939" s="14">
        <v>41893</v>
      </c>
      <c r="B4939">
        <v>244.95169999999999</v>
      </c>
    </row>
    <row r="4940" spans="1:2">
      <c r="A4940" s="14">
        <v>41894</v>
      </c>
      <c r="B4940">
        <v>244.28700000000001</v>
      </c>
    </row>
    <row r="4941" spans="1:2">
      <c r="A4941" s="14">
        <v>41897</v>
      </c>
      <c r="B4941">
        <v>244.40430000000001</v>
      </c>
    </row>
    <row r="4942" spans="1:2">
      <c r="A4942" s="14">
        <v>41898</v>
      </c>
      <c r="B4942">
        <v>246.22499999999999</v>
      </c>
    </row>
    <row r="4943" spans="1:2">
      <c r="A4943" s="14">
        <v>41899</v>
      </c>
      <c r="B4943">
        <v>245.78460000000001</v>
      </c>
    </row>
    <row r="4944" spans="1:2">
      <c r="A4944" s="14">
        <v>41900</v>
      </c>
      <c r="B4944">
        <v>242.64689999999999</v>
      </c>
    </row>
    <row r="4945" spans="1:2">
      <c r="A4945" s="14">
        <v>41901</v>
      </c>
      <c r="B4945">
        <v>240.6344</v>
      </c>
    </row>
    <row r="4946" spans="1:2">
      <c r="A4946" s="14">
        <v>41904</v>
      </c>
      <c r="B4946">
        <v>238.90309999999999</v>
      </c>
    </row>
    <row r="4947" spans="1:2">
      <c r="A4947" s="14">
        <v>41905</v>
      </c>
      <c r="B4947">
        <v>238.8537</v>
      </c>
    </row>
    <row r="4948" spans="1:2">
      <c r="A4948" s="14">
        <v>41906</v>
      </c>
      <c r="B4948">
        <v>240.72669999999999</v>
      </c>
    </row>
    <row r="4949" spans="1:2">
      <c r="A4949" s="14">
        <v>41907</v>
      </c>
      <c r="B4949">
        <v>239.82499999999999</v>
      </c>
    </row>
    <row r="4950" spans="1:2">
      <c r="A4950" s="14">
        <v>41908</v>
      </c>
      <c r="B4950">
        <v>240.03020000000001</v>
      </c>
    </row>
    <row r="4951" spans="1:2">
      <c r="A4951" s="14">
        <v>41911</v>
      </c>
      <c r="B4951">
        <v>242.5273</v>
      </c>
    </row>
    <row r="4952" spans="1:2">
      <c r="A4952" s="14">
        <v>41912</v>
      </c>
      <c r="B4952">
        <v>239.03870000000001</v>
      </c>
    </row>
    <row r="4953" spans="1:2">
      <c r="A4953" s="14">
        <v>41913</v>
      </c>
      <c r="B4953">
        <v>238.76570000000001</v>
      </c>
    </row>
    <row r="4954" spans="1:2">
      <c r="A4954" s="14">
        <v>41914</v>
      </c>
      <c r="B4954">
        <v>238.08250000000001</v>
      </c>
    </row>
    <row r="4955" spans="1:2">
      <c r="A4955" s="14">
        <v>41915</v>
      </c>
      <c r="B4955">
        <v>237.6815</v>
      </c>
    </row>
    <row r="4956" spans="1:2">
      <c r="A4956" s="14">
        <v>41918</v>
      </c>
      <c r="B4956">
        <v>240.8322</v>
      </c>
    </row>
    <row r="4957" spans="1:2">
      <c r="A4957" s="14">
        <v>41919</v>
      </c>
      <c r="B4957">
        <v>241.38499999999999</v>
      </c>
    </row>
    <row r="4958" spans="1:2">
      <c r="A4958" s="14">
        <v>41920</v>
      </c>
      <c r="B4958">
        <v>239.26230000000001</v>
      </c>
    </row>
    <row r="4959" spans="1:2">
      <c r="A4959" s="14">
        <v>41921</v>
      </c>
      <c r="B4959">
        <v>239.32220000000001</v>
      </c>
    </row>
    <row r="4960" spans="1:2">
      <c r="A4960" s="14">
        <v>41922</v>
      </c>
      <c r="B4960">
        <v>238.0575</v>
      </c>
    </row>
    <row r="4961" spans="1:2">
      <c r="A4961" s="14">
        <v>41925</v>
      </c>
      <c r="B4961">
        <v>239.74160000000001</v>
      </c>
    </row>
    <row r="4962" spans="1:2">
      <c r="A4962" s="14">
        <v>41926</v>
      </c>
      <c r="B4962">
        <v>238.46119999999999</v>
      </c>
    </row>
    <row r="4963" spans="1:2">
      <c r="A4963" s="14">
        <v>41927</v>
      </c>
      <c r="B4963">
        <v>235.63040000000001</v>
      </c>
    </row>
    <row r="4964" spans="1:2">
      <c r="A4964" s="14">
        <v>41928</v>
      </c>
      <c r="B4964">
        <v>236.7328</v>
      </c>
    </row>
    <row r="4965" spans="1:2">
      <c r="A4965" s="14">
        <v>41929</v>
      </c>
      <c r="B4965">
        <v>236.52879999999999</v>
      </c>
    </row>
    <row r="4966" spans="1:2">
      <c r="A4966" s="14">
        <v>41932</v>
      </c>
      <c r="B4966">
        <v>234.83869999999999</v>
      </c>
    </row>
    <row r="4967" spans="1:2">
      <c r="A4967" s="14">
        <v>41933</v>
      </c>
      <c r="B4967">
        <v>236.5753</v>
      </c>
    </row>
    <row r="4968" spans="1:2">
      <c r="A4968" s="14">
        <v>41934</v>
      </c>
      <c r="B4968">
        <v>234.9348</v>
      </c>
    </row>
    <row r="4969" spans="1:2">
      <c r="A4969" s="14">
        <v>41935</v>
      </c>
      <c r="B4969">
        <v>236.11699999999999</v>
      </c>
    </row>
    <row r="4970" spans="1:2">
      <c r="A4970" s="14">
        <v>41936</v>
      </c>
      <c r="B4970">
        <v>234.78749999999999</v>
      </c>
    </row>
    <row r="4971" spans="1:2">
      <c r="A4971" s="14">
        <v>41939</v>
      </c>
      <c r="B4971">
        <v>235.2978</v>
      </c>
    </row>
    <row r="4972" spans="1:2">
      <c r="A4972" s="14">
        <v>41940</v>
      </c>
      <c r="B4972">
        <v>237.1713</v>
      </c>
    </row>
    <row r="4973" spans="1:2">
      <c r="A4973" s="14">
        <v>41941</v>
      </c>
      <c r="B4973">
        <v>239.82169999999999</v>
      </c>
    </row>
    <row r="4974" spans="1:2">
      <c r="A4974" s="14">
        <v>41942</v>
      </c>
      <c r="B4974">
        <v>237.54409999999999</v>
      </c>
    </row>
    <row r="4975" spans="1:2">
      <c r="A4975" s="14">
        <v>41943</v>
      </c>
      <c r="B4975">
        <v>237.11709999999999</v>
      </c>
    </row>
    <row r="4976" spans="1:2">
      <c r="A4976" s="14">
        <v>41946</v>
      </c>
      <c r="B4976">
        <v>237.08949999999999</v>
      </c>
    </row>
    <row r="4977" spans="1:2">
      <c r="A4977" s="14">
        <v>41947</v>
      </c>
      <c r="B4977">
        <v>234.5889</v>
      </c>
    </row>
    <row r="4978" spans="1:2">
      <c r="A4978" s="14">
        <v>41948</v>
      </c>
      <c r="B4978">
        <v>234.23269999999999</v>
      </c>
    </row>
    <row r="4979" spans="1:2">
      <c r="A4979" s="14">
        <v>41949</v>
      </c>
      <c r="B4979">
        <v>235.62209999999999</v>
      </c>
    </row>
    <row r="4980" spans="1:2">
      <c r="A4980" s="14">
        <v>41950</v>
      </c>
      <c r="B4980">
        <v>236.99639999999999</v>
      </c>
    </row>
    <row r="4981" spans="1:2">
      <c r="A4981" s="14">
        <v>41953</v>
      </c>
      <c r="B4981">
        <v>234.70140000000001</v>
      </c>
    </row>
    <row r="4982" spans="1:2">
      <c r="A4982" s="14">
        <v>41954</v>
      </c>
      <c r="B4982">
        <v>236.75550000000001</v>
      </c>
    </row>
    <row r="4983" spans="1:2">
      <c r="A4983" s="14">
        <v>41955</v>
      </c>
      <c r="B4983">
        <v>236.2851</v>
      </c>
    </row>
    <row r="4984" spans="1:2">
      <c r="A4984" s="14">
        <v>41956</v>
      </c>
      <c r="B4984">
        <v>233.50370000000001</v>
      </c>
    </row>
    <row r="4985" spans="1:2">
      <c r="A4985" s="14">
        <v>41957</v>
      </c>
      <c r="B4985">
        <v>235.3905</v>
      </c>
    </row>
    <row r="4986" spans="1:2">
      <c r="A4986" s="14">
        <v>41960</v>
      </c>
      <c r="B4986">
        <v>236.59909999999999</v>
      </c>
    </row>
    <row r="4987" spans="1:2">
      <c r="A4987" s="14">
        <v>41961</v>
      </c>
      <c r="B4987">
        <v>235.2028</v>
      </c>
    </row>
    <row r="4988" spans="1:2">
      <c r="A4988" s="14">
        <v>41962</v>
      </c>
      <c r="B4988">
        <v>235.84299999999999</v>
      </c>
    </row>
    <row r="4989" spans="1:2">
      <c r="A4989" s="14">
        <v>41963</v>
      </c>
      <c r="B4989">
        <v>237.48169999999999</v>
      </c>
    </row>
    <row r="4990" spans="1:2">
      <c r="A4990" s="14">
        <v>41964</v>
      </c>
      <c r="B4990">
        <v>237.88030000000001</v>
      </c>
    </row>
    <row r="4991" spans="1:2">
      <c r="A4991" s="14">
        <v>41967</v>
      </c>
      <c r="B4991">
        <v>236.08969999999999</v>
      </c>
    </row>
    <row r="4992" spans="1:2">
      <c r="A4992" s="14">
        <v>41968</v>
      </c>
      <c r="B4992">
        <v>237.02780000000001</v>
      </c>
    </row>
    <row r="4993" spans="1:2">
      <c r="A4993" s="14">
        <v>41969</v>
      </c>
      <c r="B4993">
        <v>236.62389999999999</v>
      </c>
    </row>
    <row r="4994" spans="1:2">
      <c r="A4994" s="14">
        <v>41971</v>
      </c>
      <c r="B4994">
        <v>227.47149999999999</v>
      </c>
    </row>
    <row r="4995" spans="1:2">
      <c r="A4995" s="14">
        <v>41974</v>
      </c>
      <c r="B4995">
        <v>231.20150000000001</v>
      </c>
    </row>
    <row r="4996" spans="1:2">
      <c r="A4996" s="14">
        <v>41975</v>
      </c>
      <c r="B4996">
        <v>226.60329999999999</v>
      </c>
    </row>
    <row r="4997" spans="1:2">
      <c r="A4997" s="14">
        <v>41976</v>
      </c>
      <c r="B4997">
        <v>225.89859999999999</v>
      </c>
    </row>
    <row r="4998" spans="1:2">
      <c r="A4998" s="14">
        <v>41977</v>
      </c>
      <c r="B4998">
        <v>225.971</v>
      </c>
    </row>
    <row r="4999" spans="1:2">
      <c r="A4999" s="14">
        <v>41978</v>
      </c>
      <c r="B4999">
        <v>225.97309999999999</v>
      </c>
    </row>
    <row r="5000" spans="1:2">
      <c r="A5000" s="14">
        <v>41981</v>
      </c>
      <c r="B5000">
        <v>222.89500000000001</v>
      </c>
    </row>
    <row r="5001" spans="1:2">
      <c r="A5001" s="14">
        <v>41982</v>
      </c>
      <c r="B5001">
        <v>225.55690000000001</v>
      </c>
    </row>
    <row r="5002" spans="1:2">
      <c r="A5002" s="14">
        <v>41983</v>
      </c>
      <c r="B5002">
        <v>223.31209999999999</v>
      </c>
    </row>
    <row r="5003" spans="1:2">
      <c r="A5003" s="14">
        <v>41984</v>
      </c>
      <c r="B5003">
        <v>222.91569999999999</v>
      </c>
    </row>
    <row r="5004" spans="1:2">
      <c r="A5004" s="14">
        <v>41985</v>
      </c>
      <c r="B5004">
        <v>223.09229999999999</v>
      </c>
    </row>
    <row r="5005" spans="1:2">
      <c r="A5005" s="14">
        <v>41988</v>
      </c>
      <c r="B5005">
        <v>221.09530000000001</v>
      </c>
    </row>
    <row r="5006" spans="1:2">
      <c r="A5006" s="14">
        <v>41989</v>
      </c>
      <c r="B5006">
        <v>218.04419999999999</v>
      </c>
    </row>
    <row r="5007" spans="1:2">
      <c r="A5007" s="14">
        <v>41990</v>
      </c>
      <c r="B5007">
        <v>219.23330000000001</v>
      </c>
    </row>
    <row r="5008" spans="1:2">
      <c r="A5008" s="14">
        <v>41991</v>
      </c>
      <c r="B5008">
        <v>218.57079999999999</v>
      </c>
    </row>
    <row r="5009" spans="1:2">
      <c r="A5009" s="14">
        <v>41992</v>
      </c>
      <c r="B5009">
        <v>218.84460000000001</v>
      </c>
    </row>
    <row r="5010" spans="1:2">
      <c r="A5010" s="14">
        <v>41995</v>
      </c>
      <c r="B5010">
        <v>215.54750000000001</v>
      </c>
    </row>
    <row r="5011" spans="1:2">
      <c r="A5011" s="14">
        <v>41996</v>
      </c>
      <c r="B5011">
        <v>216.70930000000001</v>
      </c>
    </row>
    <row r="5012" spans="1:2">
      <c r="A5012" s="14">
        <v>41997</v>
      </c>
      <c r="B5012">
        <v>213.82060000000001</v>
      </c>
    </row>
    <row r="5013" spans="1:2">
      <c r="A5013" s="14">
        <v>41999</v>
      </c>
      <c r="B5013">
        <v>214.46789999999999</v>
      </c>
    </row>
    <row r="5014" spans="1:2">
      <c r="A5014" s="14">
        <v>42002</v>
      </c>
      <c r="B5014">
        <v>213.71770000000001</v>
      </c>
    </row>
    <row r="5015" spans="1:2">
      <c r="A5015" s="14">
        <v>42003</v>
      </c>
      <c r="B5015">
        <v>213.69800000000001</v>
      </c>
    </row>
    <row r="5016" spans="1:2">
      <c r="A5016" s="14">
        <v>42004</v>
      </c>
      <c r="B5016">
        <v>210.1242</v>
      </c>
    </row>
    <row r="5017" spans="1:2">
      <c r="A5017" s="14">
        <v>42006</v>
      </c>
      <c r="B5017">
        <v>209.18379999999999</v>
      </c>
    </row>
    <row r="5018" spans="1:2">
      <c r="A5018" s="14">
        <v>42009</v>
      </c>
      <c r="B5018">
        <v>209.2079</v>
      </c>
    </row>
    <row r="5019" spans="1:2">
      <c r="A5019" s="14">
        <v>42010</v>
      </c>
      <c r="B5019">
        <v>209.6301</v>
      </c>
    </row>
    <row r="5020" spans="1:2">
      <c r="A5020" s="14">
        <v>42011</v>
      </c>
      <c r="B5020">
        <v>208.5078</v>
      </c>
    </row>
    <row r="5021" spans="1:2">
      <c r="A5021" s="14">
        <v>42012</v>
      </c>
      <c r="B5021">
        <v>208.73220000000001</v>
      </c>
    </row>
    <row r="5022" spans="1:2">
      <c r="A5022" s="14">
        <v>42013</v>
      </c>
      <c r="B5022">
        <v>208.7037</v>
      </c>
    </row>
    <row r="5023" spans="1:2">
      <c r="A5023" s="14">
        <v>42016</v>
      </c>
      <c r="B5023">
        <v>205.22540000000001</v>
      </c>
    </row>
    <row r="5024" spans="1:2">
      <c r="A5024" s="14">
        <v>42017</v>
      </c>
      <c r="B5024">
        <v>204.00880000000001</v>
      </c>
    </row>
    <row r="5025" spans="1:2">
      <c r="A5025" s="14">
        <v>42018</v>
      </c>
      <c r="B5025">
        <v>206.14109999999999</v>
      </c>
    </row>
    <row r="5026" spans="1:2">
      <c r="A5026" s="14">
        <v>42019</v>
      </c>
      <c r="B5026">
        <v>204.86869999999999</v>
      </c>
    </row>
    <row r="5027" spans="1:2">
      <c r="A5027" s="14">
        <v>42020</v>
      </c>
      <c r="B5027">
        <v>208.06819999999999</v>
      </c>
    </row>
    <row r="5028" spans="1:2">
      <c r="A5028" s="14">
        <v>42024</v>
      </c>
      <c r="B5028">
        <v>204.42939999999999</v>
      </c>
    </row>
    <row r="5029" spans="1:2">
      <c r="A5029" s="14">
        <v>42025</v>
      </c>
      <c r="B5029">
        <v>206.5402</v>
      </c>
    </row>
    <row r="5030" spans="1:2">
      <c r="A5030" s="14">
        <v>42026</v>
      </c>
      <c r="B5030">
        <v>204.60890000000001</v>
      </c>
    </row>
    <row r="5031" spans="1:2">
      <c r="A5031" s="14">
        <v>42027</v>
      </c>
      <c r="B5031">
        <v>203.68809999999999</v>
      </c>
    </row>
    <row r="5032" spans="1:2">
      <c r="A5032" s="14">
        <v>42030</v>
      </c>
      <c r="B5032">
        <v>202.9111</v>
      </c>
    </row>
    <row r="5033" spans="1:2">
      <c r="A5033" s="14">
        <v>42031</v>
      </c>
      <c r="B5033">
        <v>204.07159999999999</v>
      </c>
    </row>
    <row r="5034" spans="1:2">
      <c r="A5034" s="14">
        <v>42032</v>
      </c>
      <c r="B5034">
        <v>201.9169</v>
      </c>
    </row>
    <row r="5035" spans="1:2">
      <c r="A5035" s="14">
        <v>42033</v>
      </c>
      <c r="B5035">
        <v>198.91919999999999</v>
      </c>
    </row>
    <row r="5036" spans="1:2">
      <c r="A5036" s="14">
        <v>42034</v>
      </c>
      <c r="B5036">
        <v>203.10560000000001</v>
      </c>
    </row>
    <row r="5037" spans="1:2">
      <c r="A5037" s="14">
        <v>42037</v>
      </c>
      <c r="B5037">
        <v>204.07470000000001</v>
      </c>
    </row>
    <row r="5038" spans="1:2">
      <c r="A5038" s="14">
        <v>42038</v>
      </c>
      <c r="B5038">
        <v>209.5008</v>
      </c>
    </row>
    <row r="5039" spans="1:2">
      <c r="A5039" s="14">
        <v>42039</v>
      </c>
      <c r="B5039">
        <v>204.6558</v>
      </c>
    </row>
    <row r="5040" spans="1:2">
      <c r="A5040" s="14">
        <v>42040</v>
      </c>
      <c r="B5040">
        <v>206.41040000000001</v>
      </c>
    </row>
    <row r="5041" spans="1:2">
      <c r="A5041" s="14">
        <v>42041</v>
      </c>
      <c r="B5041">
        <v>206.7467</v>
      </c>
    </row>
    <row r="5042" spans="1:2">
      <c r="A5042" s="14">
        <v>42044</v>
      </c>
      <c r="B5042">
        <v>208.59540000000001</v>
      </c>
    </row>
    <row r="5043" spans="1:2">
      <c r="A5043" s="14">
        <v>42045</v>
      </c>
      <c r="B5043">
        <v>205.68700000000001</v>
      </c>
    </row>
    <row r="5044" spans="1:2">
      <c r="A5044" s="14">
        <v>42046</v>
      </c>
      <c r="B5044">
        <v>204.6849</v>
      </c>
    </row>
    <row r="5045" spans="1:2">
      <c r="A5045" s="14">
        <v>42047</v>
      </c>
      <c r="B5045">
        <v>207.4744</v>
      </c>
    </row>
    <row r="5046" spans="1:2">
      <c r="A5046" s="14">
        <v>42048</v>
      </c>
      <c r="B5046">
        <v>210.4196</v>
      </c>
    </row>
    <row r="5047" spans="1:2">
      <c r="A5047" s="14">
        <v>42052</v>
      </c>
      <c r="B5047">
        <v>209.4333</v>
      </c>
    </row>
    <row r="5048" spans="1:2">
      <c r="A5048" s="14">
        <v>42053</v>
      </c>
      <c r="B5048">
        <v>207.87819999999999</v>
      </c>
    </row>
    <row r="5049" spans="1:2">
      <c r="A5049" s="14">
        <v>42054</v>
      </c>
      <c r="B5049">
        <v>207.899</v>
      </c>
    </row>
    <row r="5050" spans="1:2">
      <c r="A5050" s="14">
        <v>42055</v>
      </c>
      <c r="B5050">
        <v>206.9083</v>
      </c>
    </row>
    <row r="5051" spans="1:2">
      <c r="A5051" s="14">
        <v>42058</v>
      </c>
      <c r="B5051">
        <v>204.90039999999999</v>
      </c>
    </row>
    <row r="5052" spans="1:2">
      <c r="A5052" s="14">
        <v>42059</v>
      </c>
      <c r="B5052">
        <v>205.374</v>
      </c>
    </row>
    <row r="5053" spans="1:2">
      <c r="A5053" s="14">
        <v>42060</v>
      </c>
      <c r="B5053">
        <v>207.0257</v>
      </c>
    </row>
    <row r="5054" spans="1:2">
      <c r="A5054" s="14">
        <v>42061</v>
      </c>
      <c r="B5054">
        <v>205.649</v>
      </c>
    </row>
    <row r="5055" spans="1:2">
      <c r="A5055" s="14">
        <v>42062</v>
      </c>
      <c r="B5055">
        <v>208.3382</v>
      </c>
    </row>
    <row r="5056" spans="1:2">
      <c r="A5056" s="14">
        <v>42065</v>
      </c>
      <c r="B5056">
        <v>205.21299999999999</v>
      </c>
    </row>
    <row r="5057" spans="1:2">
      <c r="A5057" s="14">
        <v>42066</v>
      </c>
      <c r="B5057">
        <v>205.6403</v>
      </c>
    </row>
    <row r="5058" spans="1:2">
      <c r="A5058" s="14">
        <v>42067</v>
      </c>
      <c r="B5058">
        <v>205.55179999999999</v>
      </c>
    </row>
    <row r="5059" spans="1:2">
      <c r="A5059" s="14">
        <v>42068</v>
      </c>
      <c r="B5059">
        <v>204.83410000000001</v>
      </c>
    </row>
    <row r="5060" spans="1:2">
      <c r="A5060" s="14">
        <v>42069</v>
      </c>
      <c r="B5060">
        <v>202.96420000000001</v>
      </c>
    </row>
    <row r="5061" spans="1:2">
      <c r="A5061" s="14">
        <v>42072</v>
      </c>
      <c r="B5061">
        <v>202.108</v>
      </c>
    </row>
    <row r="5062" spans="1:2">
      <c r="A5062" s="14">
        <v>42073</v>
      </c>
      <c r="B5062">
        <v>199.67410000000001</v>
      </c>
    </row>
    <row r="5063" spans="1:2">
      <c r="A5063" s="14">
        <v>42074</v>
      </c>
      <c r="B5063">
        <v>200.16229999999999</v>
      </c>
    </row>
    <row r="5064" spans="1:2">
      <c r="A5064" s="14">
        <v>42075</v>
      </c>
      <c r="B5064">
        <v>199.3914</v>
      </c>
    </row>
    <row r="5065" spans="1:2">
      <c r="A5065" s="14">
        <v>42076</v>
      </c>
      <c r="B5065">
        <v>196.53620000000001</v>
      </c>
    </row>
    <row r="5066" spans="1:2">
      <c r="A5066" s="14">
        <v>42079</v>
      </c>
      <c r="B5066">
        <v>196.03720000000001</v>
      </c>
    </row>
    <row r="5067" spans="1:2">
      <c r="A5067" s="14">
        <v>42080</v>
      </c>
      <c r="B5067">
        <v>195.2978</v>
      </c>
    </row>
    <row r="5068" spans="1:2">
      <c r="A5068" s="14">
        <v>42081</v>
      </c>
      <c r="B5068">
        <v>197.7636</v>
      </c>
    </row>
    <row r="5069" spans="1:2">
      <c r="A5069" s="14">
        <v>42082</v>
      </c>
      <c r="B5069">
        <v>197.3638</v>
      </c>
    </row>
    <row r="5070" spans="1:2">
      <c r="A5070" s="14">
        <v>42083</v>
      </c>
      <c r="B5070">
        <v>200.5008</v>
      </c>
    </row>
    <row r="5071" spans="1:2">
      <c r="A5071" s="14">
        <v>42086</v>
      </c>
      <c r="B5071">
        <v>201.67619999999999</v>
      </c>
    </row>
    <row r="5072" spans="1:2">
      <c r="A5072" s="14">
        <v>42087</v>
      </c>
      <c r="B5072">
        <v>201.4247</v>
      </c>
    </row>
    <row r="5073" spans="1:2">
      <c r="A5073" s="14">
        <v>42088</v>
      </c>
      <c r="B5073">
        <v>202.03870000000001</v>
      </c>
    </row>
    <row r="5074" spans="1:2">
      <c r="A5074" s="14">
        <v>42089</v>
      </c>
      <c r="B5074">
        <v>203.52420000000001</v>
      </c>
    </row>
    <row r="5075" spans="1:2">
      <c r="A5075" s="14">
        <v>42090</v>
      </c>
      <c r="B5075">
        <v>200.1387</v>
      </c>
    </row>
    <row r="5076" spans="1:2">
      <c r="A5076" s="14">
        <v>42093</v>
      </c>
      <c r="B5076">
        <v>199.98259999999999</v>
      </c>
    </row>
    <row r="5077" spans="1:2">
      <c r="A5077" s="14">
        <v>42094</v>
      </c>
      <c r="B5077">
        <v>197.63730000000001</v>
      </c>
    </row>
    <row r="5078" spans="1:2">
      <c r="A5078" s="14">
        <v>42095</v>
      </c>
      <c r="B5078">
        <v>201.20910000000001</v>
      </c>
    </row>
    <row r="5079" spans="1:2">
      <c r="A5079" s="14">
        <v>42096</v>
      </c>
      <c r="B5079">
        <v>200.78870000000001</v>
      </c>
    </row>
    <row r="5080" spans="1:2">
      <c r="A5080" s="14">
        <v>42100</v>
      </c>
      <c r="B5080">
        <v>203.33600000000001</v>
      </c>
    </row>
    <row r="5081" spans="1:2">
      <c r="A5081" s="14">
        <v>42101</v>
      </c>
      <c r="B5081">
        <v>204.20349999999999</v>
      </c>
    </row>
    <row r="5082" spans="1:2">
      <c r="A5082" s="14">
        <v>42102</v>
      </c>
      <c r="B5082">
        <v>199.85769999999999</v>
      </c>
    </row>
    <row r="5083" spans="1:2">
      <c r="A5083" s="14">
        <v>42103</v>
      </c>
      <c r="B5083">
        <v>198.99619999999999</v>
      </c>
    </row>
    <row r="5084" spans="1:2">
      <c r="A5084" s="14">
        <v>42104</v>
      </c>
      <c r="B5084">
        <v>200.35480000000001</v>
      </c>
    </row>
    <row r="5085" spans="1:2">
      <c r="A5085" s="14">
        <v>42107</v>
      </c>
      <c r="B5085">
        <v>199.5275</v>
      </c>
    </row>
    <row r="5086" spans="1:2">
      <c r="A5086" s="14">
        <v>42108</v>
      </c>
      <c r="B5086">
        <v>200.75479999999999</v>
      </c>
    </row>
    <row r="5087" spans="1:2">
      <c r="A5087" s="14">
        <v>42109</v>
      </c>
      <c r="B5087">
        <v>204.3271</v>
      </c>
    </row>
    <row r="5088" spans="1:2">
      <c r="A5088" s="14">
        <v>42110</v>
      </c>
      <c r="B5088">
        <v>206.07300000000001</v>
      </c>
    </row>
    <row r="5089" spans="1:2">
      <c r="A5089" s="14">
        <v>42111</v>
      </c>
      <c r="B5089">
        <v>205.08410000000001</v>
      </c>
    </row>
    <row r="5090" spans="1:2">
      <c r="A5090" s="14">
        <v>42114</v>
      </c>
      <c r="B5090">
        <v>203.76820000000001</v>
      </c>
    </row>
    <row r="5091" spans="1:2">
      <c r="A5091" s="14">
        <v>42115</v>
      </c>
      <c r="B5091">
        <v>202.90969999999999</v>
      </c>
    </row>
    <row r="5092" spans="1:2">
      <c r="A5092" s="14">
        <v>42116</v>
      </c>
      <c r="B5092">
        <v>202.7139</v>
      </c>
    </row>
    <row r="5093" spans="1:2">
      <c r="A5093" s="14">
        <v>42117</v>
      </c>
      <c r="B5093">
        <v>204.67169999999999</v>
      </c>
    </row>
    <row r="5094" spans="1:2">
      <c r="A5094" s="14">
        <v>42118</v>
      </c>
      <c r="B5094">
        <v>204.62520000000001</v>
      </c>
    </row>
    <row r="5095" spans="1:2">
      <c r="A5095" s="14">
        <v>42121</v>
      </c>
      <c r="B5095">
        <v>204.9768</v>
      </c>
    </row>
    <row r="5096" spans="1:2">
      <c r="A5096" s="14">
        <v>42122</v>
      </c>
      <c r="B5096">
        <v>205.57310000000001</v>
      </c>
    </row>
    <row r="5097" spans="1:2">
      <c r="A5097" s="14">
        <v>42123</v>
      </c>
      <c r="B5097">
        <v>207.59229999999999</v>
      </c>
    </row>
    <row r="5098" spans="1:2">
      <c r="A5098" s="14">
        <v>42124</v>
      </c>
      <c r="B5098">
        <v>208.96950000000001</v>
      </c>
    </row>
    <row r="5099" spans="1:2">
      <c r="A5099" s="14">
        <v>42125</v>
      </c>
      <c r="B5099">
        <v>208.26920000000001</v>
      </c>
    </row>
    <row r="5100" spans="1:2">
      <c r="A5100" s="14">
        <v>42128</v>
      </c>
      <c r="B5100">
        <v>208.8673</v>
      </c>
    </row>
    <row r="5101" spans="1:2">
      <c r="A5101" s="14">
        <v>42129</v>
      </c>
      <c r="B5101">
        <v>210.9468</v>
      </c>
    </row>
    <row r="5102" spans="1:2">
      <c r="A5102" s="14">
        <v>42130</v>
      </c>
      <c r="B5102">
        <v>210.61170000000001</v>
      </c>
    </row>
    <row r="5103" spans="1:2">
      <c r="A5103" s="14">
        <v>42131</v>
      </c>
      <c r="B5103">
        <v>207.6756</v>
      </c>
    </row>
    <row r="5104" spans="1:2">
      <c r="A5104" s="14">
        <v>42132</v>
      </c>
      <c r="B5104">
        <v>209.6799</v>
      </c>
    </row>
    <row r="5105" spans="1:2">
      <c r="A5105" s="14">
        <v>42135</v>
      </c>
      <c r="B5105">
        <v>208.26159999999999</v>
      </c>
    </row>
    <row r="5106" spans="1:2">
      <c r="A5106" s="14">
        <v>42136</v>
      </c>
      <c r="B5106">
        <v>210.79179999999999</v>
      </c>
    </row>
    <row r="5107" spans="1:2">
      <c r="A5107" s="14">
        <v>42137</v>
      </c>
      <c r="B5107">
        <v>211.46170000000001</v>
      </c>
    </row>
    <row r="5108" spans="1:2">
      <c r="A5108" s="14">
        <v>42138</v>
      </c>
      <c r="B5108">
        <v>212.48939999999999</v>
      </c>
    </row>
    <row r="5109" spans="1:2">
      <c r="A5109" s="14">
        <v>42139</v>
      </c>
      <c r="B5109">
        <v>212.1902</v>
      </c>
    </row>
    <row r="5110" spans="1:2">
      <c r="A5110" s="14">
        <v>42142</v>
      </c>
      <c r="B5110">
        <v>211.67240000000001</v>
      </c>
    </row>
    <row r="5111" spans="1:2">
      <c r="A5111" s="14">
        <v>42143</v>
      </c>
      <c r="B5111">
        <v>207.07339999999999</v>
      </c>
    </row>
    <row r="5112" spans="1:2">
      <c r="A5112" s="14">
        <v>42144</v>
      </c>
      <c r="B5112">
        <v>207.35169999999999</v>
      </c>
    </row>
    <row r="5113" spans="1:2">
      <c r="A5113" s="14">
        <v>42145</v>
      </c>
      <c r="B5113">
        <v>208.97810000000001</v>
      </c>
    </row>
    <row r="5114" spans="1:2">
      <c r="A5114" s="14">
        <v>42146</v>
      </c>
      <c r="B5114">
        <v>206.4674</v>
      </c>
    </row>
    <row r="5115" spans="1:2">
      <c r="A5115" s="14">
        <v>42150</v>
      </c>
      <c r="B5115">
        <v>202.9796</v>
      </c>
    </row>
    <row r="5116" spans="1:2">
      <c r="A5116" s="14">
        <v>42151</v>
      </c>
      <c r="B5116">
        <v>201.42760000000001</v>
      </c>
    </row>
    <row r="5117" spans="1:2">
      <c r="A5117" s="14">
        <v>42152</v>
      </c>
      <c r="B5117">
        <v>201.73910000000001</v>
      </c>
    </row>
    <row r="5118" spans="1:2">
      <c r="A5118" s="14">
        <v>42153</v>
      </c>
      <c r="B5118">
        <v>203.3312</v>
      </c>
    </row>
    <row r="5119" spans="1:2">
      <c r="A5119" s="14">
        <v>42156</v>
      </c>
      <c r="B5119">
        <v>203.5523</v>
      </c>
    </row>
    <row r="5120" spans="1:2">
      <c r="A5120" s="14">
        <v>42157</v>
      </c>
      <c r="B5120">
        <v>205.5898</v>
      </c>
    </row>
    <row r="5121" spans="1:2">
      <c r="A5121" s="14">
        <v>42158</v>
      </c>
      <c r="B5121">
        <v>203.4221</v>
      </c>
    </row>
    <row r="5122" spans="1:2">
      <c r="A5122" s="14">
        <v>42159</v>
      </c>
      <c r="B5122">
        <v>201.5291</v>
      </c>
    </row>
    <row r="5123" spans="1:2">
      <c r="A5123" s="14">
        <v>42160</v>
      </c>
      <c r="B5123">
        <v>201.9204</v>
      </c>
    </row>
    <row r="5124" spans="1:2">
      <c r="A5124" s="14">
        <v>42163</v>
      </c>
      <c r="B5124">
        <v>202.6422</v>
      </c>
    </row>
    <row r="5125" spans="1:2">
      <c r="A5125" s="14">
        <v>42164</v>
      </c>
      <c r="B5125">
        <v>205.8064</v>
      </c>
    </row>
    <row r="5126" spans="1:2">
      <c r="A5126" s="14">
        <v>42165</v>
      </c>
      <c r="B5126">
        <v>206.88829999999999</v>
      </c>
    </row>
    <row r="5127" spans="1:2">
      <c r="A5127" s="14">
        <v>42166</v>
      </c>
      <c r="B5127">
        <v>204.43549999999999</v>
      </c>
    </row>
    <row r="5128" spans="1:2">
      <c r="A5128" s="14">
        <v>42167</v>
      </c>
      <c r="B5128">
        <v>202.5958</v>
      </c>
    </row>
    <row r="5129" spans="1:2">
      <c r="A5129" s="14">
        <v>42170</v>
      </c>
      <c r="B5129">
        <v>201.96850000000001</v>
      </c>
    </row>
    <row r="5130" spans="1:2">
      <c r="A5130" s="14">
        <v>42171</v>
      </c>
      <c r="B5130">
        <v>202.47470000000001</v>
      </c>
    </row>
    <row r="5131" spans="1:2">
      <c r="A5131" s="14">
        <v>42172</v>
      </c>
      <c r="B5131">
        <v>202.4796</v>
      </c>
    </row>
    <row r="5132" spans="1:2">
      <c r="A5132" s="14">
        <v>42173</v>
      </c>
      <c r="B5132">
        <v>202.64189999999999</v>
      </c>
    </row>
    <row r="5133" spans="1:2">
      <c r="A5133" s="14">
        <v>42174</v>
      </c>
      <c r="B5133">
        <v>201.09460000000001</v>
      </c>
    </row>
    <row r="5134" spans="1:2">
      <c r="A5134" s="14">
        <v>42177</v>
      </c>
      <c r="B5134">
        <v>201.5187</v>
      </c>
    </row>
    <row r="5135" spans="1:2">
      <c r="A5135" s="14">
        <v>42178</v>
      </c>
      <c r="B5135">
        <v>202.8837</v>
      </c>
    </row>
    <row r="5136" spans="1:2">
      <c r="A5136" s="14">
        <v>42179</v>
      </c>
      <c r="B5136">
        <v>202.36920000000001</v>
      </c>
    </row>
    <row r="5137" spans="1:2">
      <c r="A5137" s="14">
        <v>42180</v>
      </c>
      <c r="B5137">
        <v>203.24100000000001</v>
      </c>
    </row>
    <row r="5138" spans="1:2">
      <c r="A5138" s="14">
        <v>42181</v>
      </c>
      <c r="B5138">
        <v>203.7063</v>
      </c>
    </row>
    <row r="5139" spans="1:2">
      <c r="A5139" s="14">
        <v>42184</v>
      </c>
      <c r="B5139">
        <v>202.90719999999999</v>
      </c>
    </row>
    <row r="5140" spans="1:2">
      <c r="A5140" s="14">
        <v>42185</v>
      </c>
      <c r="B5140">
        <v>206.84360000000001</v>
      </c>
    </row>
    <row r="5141" spans="1:2">
      <c r="A5141" s="14">
        <v>42186</v>
      </c>
      <c r="B5141">
        <v>204.6557</v>
      </c>
    </row>
    <row r="5142" spans="1:2">
      <c r="A5142" s="14">
        <v>42187</v>
      </c>
      <c r="B5142">
        <v>205.1833</v>
      </c>
    </row>
    <row r="5143" spans="1:2">
      <c r="A5143" s="14">
        <v>42191</v>
      </c>
      <c r="B5143">
        <v>199.63030000000001</v>
      </c>
    </row>
    <row r="5144" spans="1:2">
      <c r="A5144" s="14">
        <v>42192</v>
      </c>
      <c r="B5144">
        <v>196.59209999999999</v>
      </c>
    </row>
    <row r="5145" spans="1:2">
      <c r="A5145" s="14">
        <v>42193</v>
      </c>
      <c r="B5145">
        <v>197.0855</v>
      </c>
    </row>
    <row r="5146" spans="1:2">
      <c r="A5146" s="14">
        <v>42194</v>
      </c>
      <c r="B5146">
        <v>199.49029999999999</v>
      </c>
    </row>
    <row r="5147" spans="1:2">
      <c r="A5147" s="14">
        <v>42195</v>
      </c>
      <c r="B5147">
        <v>200.08670000000001</v>
      </c>
    </row>
    <row r="5148" spans="1:2">
      <c r="A5148" s="14">
        <v>42198</v>
      </c>
      <c r="B5148">
        <v>200.57730000000001</v>
      </c>
    </row>
    <row r="5149" spans="1:2">
      <c r="A5149" s="14">
        <v>42199</v>
      </c>
      <c r="B5149">
        <v>200.22710000000001</v>
      </c>
    </row>
    <row r="5150" spans="1:2">
      <c r="A5150" s="14">
        <v>42200</v>
      </c>
      <c r="B5150">
        <v>198.3723</v>
      </c>
    </row>
    <row r="5151" spans="1:2">
      <c r="A5151" s="14">
        <v>42201</v>
      </c>
      <c r="B5151">
        <v>197.5591</v>
      </c>
    </row>
    <row r="5152" spans="1:2">
      <c r="A5152" s="14">
        <v>42202</v>
      </c>
      <c r="B5152">
        <v>196.5291</v>
      </c>
    </row>
    <row r="5153" spans="1:2">
      <c r="A5153" s="14">
        <v>42205</v>
      </c>
      <c r="B5153">
        <v>193.78020000000001</v>
      </c>
    </row>
    <row r="5154" spans="1:2">
      <c r="A5154" s="14">
        <v>42206</v>
      </c>
      <c r="B5154">
        <v>194.0966</v>
      </c>
    </row>
    <row r="5155" spans="1:2">
      <c r="A5155" s="14">
        <v>42207</v>
      </c>
      <c r="B5155">
        <v>192.00200000000001</v>
      </c>
    </row>
    <row r="5156" spans="1:2">
      <c r="A5156" s="14">
        <v>42208</v>
      </c>
      <c r="B5156">
        <v>190.12970000000001</v>
      </c>
    </row>
    <row r="5157" spans="1:2">
      <c r="A5157" s="14">
        <v>42209</v>
      </c>
      <c r="B5157">
        <v>187.9076</v>
      </c>
    </row>
    <row r="5158" spans="1:2">
      <c r="A5158" s="14">
        <v>42212</v>
      </c>
      <c r="B5158">
        <v>185.61609999999999</v>
      </c>
    </row>
    <row r="5159" spans="1:2">
      <c r="A5159" s="14">
        <v>42213</v>
      </c>
      <c r="B5159">
        <v>187.12440000000001</v>
      </c>
    </row>
    <row r="5160" spans="1:2">
      <c r="A5160" s="14">
        <v>42214</v>
      </c>
      <c r="B5160">
        <v>187.42099999999999</v>
      </c>
    </row>
    <row r="5161" spans="1:2">
      <c r="A5161" s="14">
        <v>42215</v>
      </c>
      <c r="B5161">
        <v>186.57400000000001</v>
      </c>
    </row>
    <row r="5162" spans="1:2">
      <c r="A5162" s="14">
        <v>42216</v>
      </c>
      <c r="B5162">
        <v>184.87880000000001</v>
      </c>
    </row>
    <row r="5163" spans="1:2">
      <c r="A5163" s="14">
        <v>42219</v>
      </c>
      <c r="B5163">
        <v>182.161</v>
      </c>
    </row>
    <row r="5164" spans="1:2">
      <c r="A5164" s="14">
        <v>42220</v>
      </c>
      <c r="B5164">
        <v>183.53620000000001</v>
      </c>
    </row>
    <row r="5165" spans="1:2">
      <c r="A5165" s="14">
        <v>42221</v>
      </c>
      <c r="B5165">
        <v>182.95590000000001</v>
      </c>
    </row>
    <row r="5166" spans="1:2">
      <c r="A5166" s="14">
        <v>42222</v>
      </c>
      <c r="B5166">
        <v>182.36189999999999</v>
      </c>
    </row>
    <row r="5167" spans="1:2">
      <c r="A5167" s="14">
        <v>42223</v>
      </c>
      <c r="B5167">
        <v>182.2568</v>
      </c>
    </row>
    <row r="5168" spans="1:2">
      <c r="A5168" s="14">
        <v>42226</v>
      </c>
      <c r="B5168">
        <v>186.57419999999999</v>
      </c>
    </row>
    <row r="5169" spans="1:2">
      <c r="A5169" s="14">
        <v>42227</v>
      </c>
      <c r="B5169">
        <v>183.54349999999999</v>
      </c>
    </row>
    <row r="5170" spans="1:2">
      <c r="A5170" s="14">
        <v>42228</v>
      </c>
      <c r="B5170">
        <v>182.9675</v>
      </c>
    </row>
    <row r="5171" spans="1:2">
      <c r="A5171" s="14">
        <v>42229</v>
      </c>
      <c r="B5171">
        <v>182.2072</v>
      </c>
    </row>
    <row r="5172" spans="1:2">
      <c r="A5172" s="14">
        <v>42230</v>
      </c>
      <c r="B5172">
        <v>182.0095</v>
      </c>
    </row>
    <row r="5173" spans="1:2">
      <c r="A5173" s="14">
        <v>42233</v>
      </c>
      <c r="B5173">
        <v>180.92230000000001</v>
      </c>
    </row>
    <row r="5174" spans="1:2">
      <c r="A5174" s="14">
        <v>42234</v>
      </c>
      <c r="B5174">
        <v>179.87360000000001</v>
      </c>
    </row>
    <row r="5175" spans="1:2">
      <c r="A5175" s="14">
        <v>42235</v>
      </c>
      <c r="B5175">
        <v>178.32839999999999</v>
      </c>
    </row>
    <row r="5176" spans="1:2">
      <c r="A5176" s="14">
        <v>42236</v>
      </c>
      <c r="B5176">
        <v>179.7456</v>
      </c>
    </row>
    <row r="5177" spans="1:2">
      <c r="A5177" s="14">
        <v>42237</v>
      </c>
      <c r="B5177">
        <v>176.8758</v>
      </c>
    </row>
    <row r="5178" spans="1:2">
      <c r="A5178" s="14">
        <v>42240</v>
      </c>
      <c r="B5178">
        <v>172.94569999999999</v>
      </c>
    </row>
    <row r="5179" spans="1:2">
      <c r="A5179" s="14">
        <v>42241</v>
      </c>
      <c r="B5179">
        <v>173.7963</v>
      </c>
    </row>
    <row r="5180" spans="1:2">
      <c r="A5180" s="14">
        <v>42242</v>
      </c>
      <c r="B5180">
        <v>171.50640000000001</v>
      </c>
    </row>
    <row r="5181" spans="1:2">
      <c r="A5181" s="14">
        <v>42243</v>
      </c>
      <c r="B5181">
        <v>176.7105</v>
      </c>
    </row>
    <row r="5182" spans="1:2">
      <c r="A5182" s="14">
        <v>42244</v>
      </c>
      <c r="B5182">
        <v>180.00700000000001</v>
      </c>
    </row>
    <row r="5183" spans="1:2">
      <c r="A5183" s="14">
        <v>42247</v>
      </c>
      <c r="B5183">
        <v>183.18020000000001</v>
      </c>
    </row>
    <row r="5184" spans="1:2">
      <c r="A5184" s="14">
        <v>42248</v>
      </c>
      <c r="B5184">
        <v>178.7593</v>
      </c>
    </row>
    <row r="5185" spans="1:2">
      <c r="A5185" s="14">
        <v>42249</v>
      </c>
      <c r="B5185">
        <v>179.14279999999999</v>
      </c>
    </row>
    <row r="5186" spans="1:2">
      <c r="A5186" s="14">
        <v>42250</v>
      </c>
      <c r="B5186">
        <v>180.13329999999999</v>
      </c>
    </row>
    <row r="5187" spans="1:2">
      <c r="A5187" s="14">
        <v>42251</v>
      </c>
      <c r="B5187">
        <v>178.25989999999999</v>
      </c>
    </row>
    <row r="5188" spans="1:2">
      <c r="A5188" s="14">
        <v>42255</v>
      </c>
      <c r="B5188">
        <v>179.99619999999999</v>
      </c>
    </row>
    <row r="5189" spans="1:2">
      <c r="A5189" s="14">
        <v>42256</v>
      </c>
      <c r="B5189">
        <v>177.71969999999999</v>
      </c>
    </row>
    <row r="5190" spans="1:2">
      <c r="A5190" s="14">
        <v>42257</v>
      </c>
      <c r="B5190">
        <v>179.58580000000001</v>
      </c>
    </row>
    <row r="5191" spans="1:2">
      <c r="A5191" s="14">
        <v>42258</v>
      </c>
      <c r="B5191">
        <v>179.14420000000001</v>
      </c>
    </row>
    <row r="5192" spans="1:2">
      <c r="A5192" s="14">
        <v>42261</v>
      </c>
      <c r="B5192">
        <v>178.4306</v>
      </c>
    </row>
    <row r="5193" spans="1:2">
      <c r="A5193" s="14">
        <v>42262</v>
      </c>
      <c r="B5193">
        <v>178.4288</v>
      </c>
    </row>
    <row r="5194" spans="1:2">
      <c r="A5194" s="14">
        <v>42263</v>
      </c>
      <c r="B5194">
        <v>180.21770000000001</v>
      </c>
    </row>
    <row r="5195" spans="1:2">
      <c r="A5195" s="14">
        <v>42264</v>
      </c>
      <c r="B5195">
        <v>179.3569</v>
      </c>
    </row>
    <row r="5196" spans="1:2">
      <c r="A5196" s="14">
        <v>42265</v>
      </c>
      <c r="B5196">
        <v>176.72970000000001</v>
      </c>
    </row>
    <row r="5197" spans="1:2">
      <c r="A5197" s="14">
        <v>42268</v>
      </c>
      <c r="B5197">
        <v>178.41130000000001</v>
      </c>
    </row>
    <row r="5198" spans="1:2">
      <c r="A5198" s="14">
        <v>42269</v>
      </c>
      <c r="B5198">
        <v>176.6138</v>
      </c>
    </row>
    <row r="5199" spans="1:2">
      <c r="A5199" s="14">
        <v>42270</v>
      </c>
      <c r="B5199">
        <v>175.6403</v>
      </c>
    </row>
    <row r="5200" spans="1:2">
      <c r="A5200" s="14">
        <v>42271</v>
      </c>
      <c r="B5200">
        <v>177.01900000000001</v>
      </c>
    </row>
    <row r="5201" spans="1:2">
      <c r="A5201" s="14">
        <v>42272</v>
      </c>
      <c r="B5201">
        <v>178.27590000000001</v>
      </c>
    </row>
    <row r="5202" spans="1:2">
      <c r="A5202" s="14">
        <v>42275</v>
      </c>
      <c r="B5202">
        <v>175.9393</v>
      </c>
    </row>
    <row r="5203" spans="1:2">
      <c r="A5203" s="14">
        <v>42276</v>
      </c>
      <c r="B5203">
        <v>176.39760000000001</v>
      </c>
    </row>
    <row r="5204" spans="1:2">
      <c r="A5204" s="14">
        <v>42277</v>
      </c>
      <c r="B5204">
        <v>176.92060000000001</v>
      </c>
    </row>
    <row r="5205" spans="1:2">
      <c r="A5205" s="14">
        <v>42278</v>
      </c>
      <c r="B5205">
        <v>175.52869999999999</v>
      </c>
    </row>
    <row r="5206" spans="1:2">
      <c r="A5206" s="14">
        <v>42279</v>
      </c>
      <c r="B5206">
        <v>177.06180000000001</v>
      </c>
    </row>
    <row r="5207" spans="1:2">
      <c r="A5207" s="14">
        <v>42282</v>
      </c>
      <c r="B5207">
        <v>178.8938</v>
      </c>
    </row>
    <row r="5208" spans="1:2">
      <c r="A5208" s="14">
        <v>42283</v>
      </c>
      <c r="B5208">
        <v>181.84880000000001</v>
      </c>
    </row>
    <row r="5209" spans="1:2">
      <c r="A5209" s="14">
        <v>42284</v>
      </c>
      <c r="B5209">
        <v>181.5292</v>
      </c>
    </row>
    <row r="5210" spans="1:2">
      <c r="A5210" s="14">
        <v>42285</v>
      </c>
      <c r="B5210">
        <v>182.00530000000001</v>
      </c>
    </row>
    <row r="5211" spans="1:2">
      <c r="A5211" s="14">
        <v>42286</v>
      </c>
      <c r="B5211">
        <v>183.34129999999999</v>
      </c>
    </row>
    <row r="5212" spans="1:2">
      <c r="A5212" s="14">
        <v>42289</v>
      </c>
      <c r="B5212">
        <v>181.41540000000001</v>
      </c>
    </row>
    <row r="5213" spans="1:2">
      <c r="A5213" s="14">
        <v>42290</v>
      </c>
      <c r="B5213">
        <v>181.27340000000001</v>
      </c>
    </row>
    <row r="5214" spans="1:2">
      <c r="A5214" s="14">
        <v>42291</v>
      </c>
      <c r="B5214">
        <v>181.58709999999999</v>
      </c>
    </row>
    <row r="5215" spans="1:2">
      <c r="A5215" s="14">
        <v>42292</v>
      </c>
      <c r="B5215">
        <v>180.98560000000001</v>
      </c>
    </row>
    <row r="5216" spans="1:2">
      <c r="A5216" s="14">
        <v>42293</v>
      </c>
      <c r="B5216">
        <v>180.87360000000001</v>
      </c>
    </row>
    <row r="5217" spans="1:2">
      <c r="A5217" s="14">
        <v>42296</v>
      </c>
      <c r="B5217">
        <v>178.32669999999999</v>
      </c>
    </row>
    <row r="5218" spans="1:2">
      <c r="A5218" s="14">
        <v>42297</v>
      </c>
      <c r="B5218">
        <v>178.95089999999999</v>
      </c>
    </row>
    <row r="5219" spans="1:2">
      <c r="A5219" s="14">
        <v>42298</v>
      </c>
      <c r="B5219">
        <v>177.6523</v>
      </c>
    </row>
    <row r="5220" spans="1:2">
      <c r="A5220" s="14">
        <v>42299</v>
      </c>
      <c r="B5220">
        <v>177.63310000000001</v>
      </c>
    </row>
    <row r="5221" spans="1:2">
      <c r="A5221" s="14">
        <v>42300</v>
      </c>
      <c r="B5221">
        <v>176.16589999999999</v>
      </c>
    </row>
    <row r="5222" spans="1:2">
      <c r="A5222" s="14">
        <v>42303</v>
      </c>
      <c r="B5222">
        <v>175.18899999999999</v>
      </c>
    </row>
    <row r="5223" spans="1:2">
      <c r="A5223" s="14">
        <v>42304</v>
      </c>
      <c r="B5223">
        <v>174.50810000000001</v>
      </c>
    </row>
    <row r="5224" spans="1:2">
      <c r="A5224" s="14">
        <v>42305</v>
      </c>
      <c r="B5224">
        <v>176.56020000000001</v>
      </c>
    </row>
    <row r="5225" spans="1:2">
      <c r="A5225" s="14">
        <v>42306</v>
      </c>
      <c r="B5225">
        <v>174.99950000000001</v>
      </c>
    </row>
    <row r="5226" spans="1:2">
      <c r="A5226" s="14">
        <v>42307</v>
      </c>
      <c r="B5226">
        <v>176.13120000000001</v>
      </c>
    </row>
    <row r="5227" spans="1:2">
      <c r="A5227" s="14">
        <v>42310</v>
      </c>
      <c r="B5227">
        <v>175.00229999999999</v>
      </c>
    </row>
    <row r="5228" spans="1:2">
      <c r="A5228" s="14">
        <v>42311</v>
      </c>
      <c r="B5228">
        <v>176.66399999999999</v>
      </c>
    </row>
    <row r="5229" spans="1:2">
      <c r="A5229" s="14">
        <v>42312</v>
      </c>
      <c r="B5229">
        <v>174.2911</v>
      </c>
    </row>
    <row r="5230" spans="1:2">
      <c r="A5230" s="14">
        <v>42313</v>
      </c>
      <c r="B5230">
        <v>172.90389999999999</v>
      </c>
    </row>
    <row r="5231" spans="1:2">
      <c r="A5231" s="14">
        <v>42314</v>
      </c>
      <c r="B5231">
        <v>171.71299999999999</v>
      </c>
    </row>
    <row r="5232" spans="1:2">
      <c r="A5232" s="14">
        <v>42317</v>
      </c>
      <c r="B5232">
        <v>169.7047</v>
      </c>
    </row>
    <row r="5233" spans="1:2">
      <c r="A5233" s="14">
        <v>42318</v>
      </c>
      <c r="B5233">
        <v>169.31790000000001</v>
      </c>
    </row>
    <row r="5234" spans="1:2">
      <c r="A5234" s="14">
        <v>42319</v>
      </c>
      <c r="B5234">
        <v>168.459</v>
      </c>
    </row>
    <row r="5235" spans="1:2">
      <c r="A5235" s="14">
        <v>42320</v>
      </c>
      <c r="B5235">
        <v>166.95089999999999</v>
      </c>
    </row>
    <row r="5236" spans="1:2">
      <c r="A5236" s="14">
        <v>42321</v>
      </c>
      <c r="B5236">
        <v>166.07339999999999</v>
      </c>
    </row>
    <row r="5237" spans="1:2">
      <c r="A5237" s="14">
        <v>42324</v>
      </c>
      <c r="B5237">
        <v>166.1294</v>
      </c>
    </row>
    <row r="5238" spans="1:2">
      <c r="A5238" s="14">
        <v>42325</v>
      </c>
      <c r="B5238">
        <v>164.68369999999999</v>
      </c>
    </row>
    <row r="5239" spans="1:2">
      <c r="A5239" s="14">
        <v>42326</v>
      </c>
      <c r="B5239">
        <v>164.33199999999999</v>
      </c>
    </row>
    <row r="5240" spans="1:2">
      <c r="A5240" s="14">
        <v>42327</v>
      </c>
      <c r="B5240">
        <v>164.68299999999999</v>
      </c>
    </row>
    <row r="5241" spans="1:2">
      <c r="A5241" s="14">
        <v>42328</v>
      </c>
      <c r="B5241">
        <v>164.04339999999999</v>
      </c>
    </row>
    <row r="5242" spans="1:2">
      <c r="A5242" s="14">
        <v>42331</v>
      </c>
      <c r="B5242">
        <v>164.1995</v>
      </c>
    </row>
    <row r="5243" spans="1:2">
      <c r="A5243" s="14">
        <v>42332</v>
      </c>
      <c r="B5243">
        <v>165.4991</v>
      </c>
    </row>
    <row r="5244" spans="1:2">
      <c r="A5244" s="14">
        <v>42333</v>
      </c>
      <c r="B5244">
        <v>165.7492</v>
      </c>
    </row>
    <row r="5245" spans="1:2">
      <c r="A5245" s="14">
        <v>42335</v>
      </c>
      <c r="B5245">
        <v>163.38890000000001</v>
      </c>
    </row>
    <row r="5246" spans="1:2">
      <c r="A5246" s="14">
        <v>42338</v>
      </c>
      <c r="B5246">
        <v>163.35419999999999</v>
      </c>
    </row>
    <row r="5247" spans="1:2">
      <c r="A5247" s="14">
        <v>42339</v>
      </c>
      <c r="B5247">
        <v>164.7157</v>
      </c>
    </row>
    <row r="5248" spans="1:2">
      <c r="A5248" s="14">
        <v>42340</v>
      </c>
      <c r="B5248">
        <v>161.93109999999999</v>
      </c>
    </row>
    <row r="5249" spans="1:2">
      <c r="A5249" s="14">
        <v>42341</v>
      </c>
      <c r="B5249">
        <v>163.7998</v>
      </c>
    </row>
    <row r="5250" spans="1:2">
      <c r="A5250" s="14">
        <v>42342</v>
      </c>
      <c r="B5250">
        <v>164.61439999999999</v>
      </c>
    </row>
    <row r="5251" spans="1:2">
      <c r="A5251" s="14">
        <v>42345</v>
      </c>
      <c r="B5251">
        <v>160.1944</v>
      </c>
    </row>
    <row r="5252" spans="1:2">
      <c r="A5252" s="14">
        <v>42346</v>
      </c>
      <c r="B5252">
        <v>159.51580000000001</v>
      </c>
    </row>
    <row r="5253" spans="1:2">
      <c r="A5253" s="14">
        <v>42347</v>
      </c>
      <c r="B5253">
        <v>159.67349999999999</v>
      </c>
    </row>
    <row r="5254" spans="1:2">
      <c r="A5254" s="14">
        <v>42348</v>
      </c>
      <c r="B5254">
        <v>159.4889</v>
      </c>
    </row>
    <row r="5255" spans="1:2">
      <c r="A5255" s="14">
        <v>42349</v>
      </c>
      <c r="B5255">
        <v>158.01519999999999</v>
      </c>
    </row>
    <row r="5256" spans="1:2">
      <c r="A5256" s="14">
        <v>42352</v>
      </c>
      <c r="B5256">
        <v>157.089</v>
      </c>
    </row>
    <row r="5257" spans="1:2">
      <c r="A5257" s="14">
        <v>42353</v>
      </c>
      <c r="B5257">
        <v>156.31899999999999</v>
      </c>
    </row>
    <row r="5258" spans="1:2">
      <c r="A5258" s="14">
        <v>42354</v>
      </c>
      <c r="B5258">
        <v>155.31780000000001</v>
      </c>
    </row>
    <row r="5259" spans="1:2">
      <c r="A5259" s="14">
        <v>42355</v>
      </c>
      <c r="B5259">
        <v>154.3595</v>
      </c>
    </row>
    <row r="5260" spans="1:2">
      <c r="A5260" s="14">
        <v>42356</v>
      </c>
      <c r="B5260">
        <v>156.06909999999999</v>
      </c>
    </row>
    <row r="5261" spans="1:2">
      <c r="A5261" s="14">
        <v>42359</v>
      </c>
      <c r="B5261">
        <v>156.56870000000001</v>
      </c>
    </row>
    <row r="5262" spans="1:2">
      <c r="A5262" s="14">
        <v>42360</v>
      </c>
      <c r="B5262">
        <v>155.50299999999999</v>
      </c>
    </row>
    <row r="5263" spans="1:2">
      <c r="A5263" s="14">
        <v>42361</v>
      </c>
      <c r="B5263">
        <v>157.39109999999999</v>
      </c>
    </row>
    <row r="5264" spans="1:2">
      <c r="A5264" s="14">
        <v>42362</v>
      </c>
      <c r="B5264">
        <v>158.15710000000001</v>
      </c>
    </row>
    <row r="5265" spans="1:2">
      <c r="A5265" s="14">
        <v>42366</v>
      </c>
      <c r="B5265">
        <v>156.9401</v>
      </c>
    </row>
    <row r="5266" spans="1:2">
      <c r="A5266" s="14">
        <v>42367</v>
      </c>
      <c r="B5266">
        <v>159.28460000000001</v>
      </c>
    </row>
    <row r="5267" spans="1:2">
      <c r="A5267" s="14">
        <v>42368</v>
      </c>
      <c r="B5267">
        <v>157.3639</v>
      </c>
    </row>
    <row r="5268" spans="1:2">
      <c r="A5268" s="14">
        <v>42369</v>
      </c>
      <c r="B5268">
        <v>158.3135</v>
      </c>
    </row>
    <row r="5269" spans="1:2">
      <c r="A5269" s="14">
        <v>42373</v>
      </c>
      <c r="B5269">
        <v>157.00129999999999</v>
      </c>
    </row>
    <row r="5270" spans="1:2">
      <c r="A5270" s="14">
        <v>42374</v>
      </c>
      <c r="B5270">
        <v>156.51349999999999</v>
      </c>
    </row>
    <row r="5271" spans="1:2">
      <c r="A5271" s="14">
        <v>42375</v>
      </c>
      <c r="B5271">
        <v>154.45580000000001</v>
      </c>
    </row>
    <row r="5272" spans="1:2">
      <c r="A5272" s="14">
        <v>42376</v>
      </c>
      <c r="B5272">
        <v>154.54040000000001</v>
      </c>
    </row>
    <row r="5273" spans="1:2">
      <c r="A5273" s="14">
        <v>42377</v>
      </c>
      <c r="B5273">
        <v>154.6292</v>
      </c>
    </row>
    <row r="5274" spans="1:2">
      <c r="A5274" s="14">
        <v>42380</v>
      </c>
      <c r="B5274">
        <v>151.39859999999999</v>
      </c>
    </row>
    <row r="5275" spans="1:2">
      <c r="A5275" s="14">
        <v>42381</v>
      </c>
      <c r="B5275">
        <v>150.01230000000001</v>
      </c>
    </row>
    <row r="5276" spans="1:2">
      <c r="A5276" s="14">
        <v>42382</v>
      </c>
      <c r="B5276">
        <v>150.40860000000001</v>
      </c>
    </row>
    <row r="5277" spans="1:2">
      <c r="A5277" s="14">
        <v>42383</v>
      </c>
      <c r="B5277">
        <v>150.2672</v>
      </c>
    </row>
    <row r="5278" spans="1:2">
      <c r="A5278" s="14">
        <v>42384</v>
      </c>
      <c r="B5278">
        <v>148.10830000000001</v>
      </c>
    </row>
    <row r="5279" spans="1:2">
      <c r="A5279" s="14">
        <v>42388</v>
      </c>
      <c r="B5279">
        <v>148.3579</v>
      </c>
    </row>
    <row r="5280" spans="1:2">
      <c r="A5280" s="14">
        <v>42389</v>
      </c>
      <c r="B5280">
        <v>146.87979999999999</v>
      </c>
    </row>
    <row r="5281" spans="1:2">
      <c r="A5281" s="14">
        <v>42390</v>
      </c>
      <c r="B5281">
        <v>148.72630000000001</v>
      </c>
    </row>
    <row r="5282" spans="1:2">
      <c r="A5282" s="14">
        <v>42391</v>
      </c>
      <c r="B5282">
        <v>151.6377</v>
      </c>
    </row>
    <row r="5283" spans="1:2">
      <c r="A5283" s="14">
        <v>42394</v>
      </c>
      <c r="B5283">
        <v>150.15010000000001</v>
      </c>
    </row>
    <row r="5284" spans="1:2">
      <c r="A5284" s="14">
        <v>42395</v>
      </c>
      <c r="B5284">
        <v>152.17320000000001</v>
      </c>
    </row>
    <row r="5285" spans="1:2">
      <c r="A5285" s="14">
        <v>42396</v>
      </c>
      <c r="B5285">
        <v>153.42570000000001</v>
      </c>
    </row>
    <row r="5286" spans="1:2">
      <c r="A5286" s="14">
        <v>42397</v>
      </c>
      <c r="B5286">
        <v>153.3972</v>
      </c>
    </row>
    <row r="5287" spans="1:2">
      <c r="A5287" s="14">
        <v>42398</v>
      </c>
      <c r="B5287">
        <v>155.65280000000001</v>
      </c>
    </row>
    <row r="5288" spans="1:2">
      <c r="A5288" s="14">
        <v>42401</v>
      </c>
      <c r="B5288">
        <v>153.09540000000001</v>
      </c>
    </row>
    <row r="5289" spans="1:2">
      <c r="A5289" s="14">
        <v>42402</v>
      </c>
      <c r="B5289">
        <v>150.87440000000001</v>
      </c>
    </row>
    <row r="5290" spans="1:2">
      <c r="A5290" s="14">
        <v>42403</v>
      </c>
      <c r="B5290">
        <v>153.74170000000001</v>
      </c>
    </row>
    <row r="5291" spans="1:2">
      <c r="A5291" s="14">
        <v>42404</v>
      </c>
      <c r="B5291">
        <v>153.48140000000001</v>
      </c>
    </row>
    <row r="5292" spans="1:2">
      <c r="A5292" s="14">
        <v>42405</v>
      </c>
      <c r="B5292">
        <v>152.38339999999999</v>
      </c>
    </row>
    <row r="5293" spans="1:2">
      <c r="A5293" s="14">
        <v>42408</v>
      </c>
      <c r="B5293">
        <v>152.20310000000001</v>
      </c>
    </row>
    <row r="5294" spans="1:2">
      <c r="A5294" s="14">
        <v>42409</v>
      </c>
      <c r="B5294">
        <v>149.17660000000001</v>
      </c>
    </row>
    <row r="5295" spans="1:2">
      <c r="A5295" s="14">
        <v>42410</v>
      </c>
      <c r="B5295">
        <v>149.00299999999999</v>
      </c>
    </row>
    <row r="5296" spans="1:2">
      <c r="A5296" s="14">
        <v>42411</v>
      </c>
      <c r="B5296">
        <v>149.08850000000001</v>
      </c>
    </row>
    <row r="5297" spans="1:2">
      <c r="A5297" s="14">
        <v>42412</v>
      </c>
      <c r="B5297">
        <v>152.07560000000001</v>
      </c>
    </row>
    <row r="5298" spans="1:2">
      <c r="A5298" s="14">
        <v>42416</v>
      </c>
      <c r="B5298">
        <v>150.62479999999999</v>
      </c>
    </row>
    <row r="5299" spans="1:2">
      <c r="A5299" s="14">
        <v>42417</v>
      </c>
      <c r="B5299">
        <v>153.2715</v>
      </c>
    </row>
    <row r="5300" spans="1:2">
      <c r="A5300" s="14">
        <v>42418</v>
      </c>
      <c r="B5300">
        <v>152.70169999999999</v>
      </c>
    </row>
    <row r="5301" spans="1:2">
      <c r="A5301" s="14">
        <v>42419</v>
      </c>
      <c r="B5301">
        <v>151.41329999999999</v>
      </c>
    </row>
    <row r="5302" spans="1:2">
      <c r="A5302" s="14">
        <v>42422</v>
      </c>
      <c r="B5302">
        <v>153.16579999999999</v>
      </c>
    </row>
    <row r="5303" spans="1:2">
      <c r="A5303" s="14">
        <v>42423</v>
      </c>
      <c r="B5303">
        <v>151.55850000000001</v>
      </c>
    </row>
    <row r="5304" spans="1:2">
      <c r="A5304" s="14">
        <v>42424</v>
      </c>
      <c r="B5304">
        <v>152.76820000000001</v>
      </c>
    </row>
    <row r="5305" spans="1:2">
      <c r="A5305" s="14">
        <v>42425</v>
      </c>
      <c r="B5305">
        <v>152.70820000000001</v>
      </c>
    </row>
    <row r="5306" spans="1:2">
      <c r="A5306" s="14">
        <v>42426</v>
      </c>
      <c r="B5306">
        <v>152.13990000000001</v>
      </c>
    </row>
    <row r="5307" spans="1:2">
      <c r="A5307" s="14">
        <v>42429</v>
      </c>
      <c r="B5307">
        <v>153.12100000000001</v>
      </c>
    </row>
    <row r="5308" spans="1:2">
      <c r="A5308" s="14">
        <v>42430</v>
      </c>
      <c r="B5308">
        <v>153.4014</v>
      </c>
    </row>
    <row r="5309" spans="1:2">
      <c r="A5309" s="14">
        <v>42431</v>
      </c>
      <c r="B5309">
        <v>154.16059999999999</v>
      </c>
    </row>
    <row r="5310" spans="1:2">
      <c r="A5310" s="14">
        <v>42432</v>
      </c>
      <c r="B5310">
        <v>154.98589999999999</v>
      </c>
    </row>
    <row r="5311" spans="1:2">
      <c r="A5311" s="14">
        <v>42433</v>
      </c>
      <c r="B5311">
        <v>158.03899999999999</v>
      </c>
    </row>
    <row r="5312" spans="1:2">
      <c r="A5312" s="14">
        <v>42436</v>
      </c>
      <c r="B5312">
        <v>159.88460000000001</v>
      </c>
    </row>
    <row r="5313" spans="1:2">
      <c r="A5313" s="14">
        <v>42437</v>
      </c>
      <c r="B5313">
        <v>158.12790000000001</v>
      </c>
    </row>
    <row r="5314" spans="1:2">
      <c r="A5314" s="14">
        <v>42438</v>
      </c>
      <c r="B5314">
        <v>160.18690000000001</v>
      </c>
    </row>
    <row r="5315" spans="1:2">
      <c r="A5315" s="14">
        <v>42439</v>
      </c>
      <c r="B5315">
        <v>160.0573</v>
      </c>
    </row>
    <row r="5316" spans="1:2">
      <c r="A5316" s="14">
        <v>42440</v>
      </c>
      <c r="B5316">
        <v>161.203</v>
      </c>
    </row>
    <row r="5317" spans="1:2">
      <c r="A5317" s="14">
        <v>42443</v>
      </c>
      <c r="B5317">
        <v>160.1635</v>
      </c>
    </row>
    <row r="5318" spans="1:2">
      <c r="A5318" s="14">
        <v>42444</v>
      </c>
      <c r="B5318">
        <v>158.9375</v>
      </c>
    </row>
    <row r="5319" spans="1:2">
      <c r="A5319" s="14">
        <v>42445</v>
      </c>
      <c r="B5319">
        <v>160.51009999999999</v>
      </c>
    </row>
    <row r="5320" spans="1:2">
      <c r="A5320" s="14">
        <v>42446</v>
      </c>
      <c r="B5320">
        <v>163.91720000000001</v>
      </c>
    </row>
    <row r="5321" spans="1:2">
      <c r="A5321" s="14">
        <v>42447</v>
      </c>
      <c r="B5321">
        <v>162.84370000000001</v>
      </c>
    </row>
    <row r="5322" spans="1:2">
      <c r="A5322" s="14">
        <v>42450</v>
      </c>
      <c r="B5322">
        <v>162.9145</v>
      </c>
    </row>
    <row r="5323" spans="1:2">
      <c r="A5323" s="14">
        <v>42451</v>
      </c>
      <c r="B5323">
        <v>163.8064</v>
      </c>
    </row>
    <row r="5324" spans="1:2">
      <c r="A5324" s="14">
        <v>42452</v>
      </c>
      <c r="B5324">
        <v>160.47149999999999</v>
      </c>
    </row>
    <row r="5325" spans="1:2">
      <c r="A5325" s="14">
        <v>42453</v>
      </c>
      <c r="B5325">
        <v>159.8194</v>
      </c>
    </row>
    <row r="5326" spans="1:2">
      <c r="A5326" s="14">
        <v>42457</v>
      </c>
      <c r="B5326">
        <v>160.2921</v>
      </c>
    </row>
    <row r="5327" spans="1:2">
      <c r="A5327" s="14">
        <v>42458</v>
      </c>
      <c r="B5327">
        <v>159.93809999999999</v>
      </c>
    </row>
    <row r="5328" spans="1:2">
      <c r="A5328" s="14">
        <v>42459</v>
      </c>
      <c r="B5328">
        <v>159.1773</v>
      </c>
    </row>
    <row r="5329" spans="1:2">
      <c r="A5329" s="14">
        <v>42460</v>
      </c>
      <c r="B5329">
        <v>158.97280000000001</v>
      </c>
    </row>
    <row r="5330" spans="1:2">
      <c r="A5330" s="14">
        <v>42461</v>
      </c>
      <c r="B5330">
        <v>157.1883</v>
      </c>
    </row>
    <row r="5331" spans="1:2">
      <c r="A5331" s="14">
        <v>42464</v>
      </c>
      <c r="B5331">
        <v>155.6593</v>
      </c>
    </row>
    <row r="5332" spans="1:2">
      <c r="A5332" s="14">
        <v>42465</v>
      </c>
      <c r="B5332">
        <v>155.23849999999999</v>
      </c>
    </row>
    <row r="5333" spans="1:2">
      <c r="A5333" s="14">
        <v>42466</v>
      </c>
      <c r="B5333">
        <v>156.60220000000001</v>
      </c>
    </row>
    <row r="5334" spans="1:2">
      <c r="A5334" s="14">
        <v>42467</v>
      </c>
      <c r="B5334">
        <v>156.20750000000001</v>
      </c>
    </row>
    <row r="5335" spans="1:2">
      <c r="A5335" s="14">
        <v>42468</v>
      </c>
      <c r="B5335">
        <v>159.3887</v>
      </c>
    </row>
    <row r="5336" spans="1:2">
      <c r="A5336" s="14">
        <v>42471</v>
      </c>
      <c r="B5336">
        <v>159.90350000000001</v>
      </c>
    </row>
    <row r="5337" spans="1:2">
      <c r="A5337" s="14">
        <v>42472</v>
      </c>
      <c r="B5337">
        <v>163.149</v>
      </c>
    </row>
    <row r="5338" spans="1:2">
      <c r="A5338" s="14">
        <v>42473</v>
      </c>
      <c r="B5338">
        <v>163.863</v>
      </c>
    </row>
    <row r="5339" spans="1:2">
      <c r="A5339" s="14">
        <v>42474</v>
      </c>
      <c r="B5339">
        <v>162.65700000000001</v>
      </c>
    </row>
    <row r="5340" spans="1:2">
      <c r="A5340" s="14">
        <v>42475</v>
      </c>
      <c r="B5340">
        <v>162.14689999999999</v>
      </c>
    </row>
    <row r="5341" spans="1:2">
      <c r="A5341" s="14">
        <v>42478</v>
      </c>
      <c r="B5341">
        <v>162.72569999999999</v>
      </c>
    </row>
    <row r="5342" spans="1:2">
      <c r="A5342" s="14">
        <v>42479</v>
      </c>
      <c r="B5342">
        <v>166.71260000000001</v>
      </c>
    </row>
    <row r="5343" spans="1:2">
      <c r="A5343" s="14">
        <v>42480</v>
      </c>
      <c r="B5343">
        <v>169.78530000000001</v>
      </c>
    </row>
    <row r="5344" spans="1:2">
      <c r="A5344" s="14">
        <v>42481</v>
      </c>
      <c r="B5344">
        <v>168.59780000000001</v>
      </c>
    </row>
    <row r="5345" spans="1:2">
      <c r="A5345" s="14">
        <v>42482</v>
      </c>
      <c r="B5345">
        <v>167.52109999999999</v>
      </c>
    </row>
    <row r="5346" spans="1:2">
      <c r="A5346" s="14">
        <v>42485</v>
      </c>
      <c r="B5346">
        <v>167.17509999999999</v>
      </c>
    </row>
    <row r="5347" spans="1:2">
      <c r="A5347" s="14">
        <v>42486</v>
      </c>
      <c r="B5347">
        <v>169.1087</v>
      </c>
    </row>
    <row r="5348" spans="1:2">
      <c r="A5348" s="14">
        <v>42487</v>
      </c>
      <c r="B5348">
        <v>170.05850000000001</v>
      </c>
    </row>
    <row r="5349" spans="1:2">
      <c r="A5349" s="14">
        <v>42488</v>
      </c>
      <c r="B5349">
        <v>171.12629999999999</v>
      </c>
    </row>
    <row r="5350" spans="1:2">
      <c r="A5350" s="14">
        <v>42489</v>
      </c>
      <c r="B5350">
        <v>172.50479999999999</v>
      </c>
    </row>
    <row r="5351" spans="1:2">
      <c r="A5351" s="14">
        <v>42492</v>
      </c>
      <c r="B5351">
        <v>170.8937</v>
      </c>
    </row>
    <row r="5352" spans="1:2">
      <c r="A5352" s="14">
        <v>42493</v>
      </c>
      <c r="B5352">
        <v>168.59</v>
      </c>
    </row>
    <row r="5353" spans="1:2">
      <c r="A5353" s="14">
        <v>42494</v>
      </c>
      <c r="B5353">
        <v>168.1396</v>
      </c>
    </row>
    <row r="5354" spans="1:2">
      <c r="A5354" s="14">
        <v>42495</v>
      </c>
      <c r="B5354">
        <v>166.83539999999999</v>
      </c>
    </row>
    <row r="5355" spans="1:2">
      <c r="A5355" s="14">
        <v>42496</v>
      </c>
      <c r="B5355">
        <v>168.221</v>
      </c>
    </row>
    <row r="5356" spans="1:2">
      <c r="A5356" s="14">
        <v>42499</v>
      </c>
      <c r="B5356">
        <v>164.92500000000001</v>
      </c>
    </row>
    <row r="5357" spans="1:2">
      <c r="A5357" s="14">
        <v>42500</v>
      </c>
      <c r="B5357">
        <v>168.15979999999999</v>
      </c>
    </row>
    <row r="5358" spans="1:2">
      <c r="A5358" s="14">
        <v>42501</v>
      </c>
      <c r="B5358">
        <v>170.89070000000001</v>
      </c>
    </row>
    <row r="5359" spans="1:2">
      <c r="A5359" s="14">
        <v>42502</v>
      </c>
      <c r="B5359">
        <v>170.96559999999999</v>
      </c>
    </row>
    <row r="5360" spans="1:2">
      <c r="A5360" s="14">
        <v>42503</v>
      </c>
      <c r="B5360">
        <v>170.3938</v>
      </c>
    </row>
    <row r="5361" spans="1:2">
      <c r="A5361" s="14">
        <v>42506</v>
      </c>
      <c r="B5361">
        <v>171.7569</v>
      </c>
    </row>
    <row r="5362" spans="1:2">
      <c r="A5362" s="14">
        <v>42507</v>
      </c>
      <c r="B5362">
        <v>172.92089999999999</v>
      </c>
    </row>
    <row r="5363" spans="1:2">
      <c r="A5363" s="14">
        <v>42508</v>
      </c>
      <c r="B5363">
        <v>172.28219999999999</v>
      </c>
    </row>
    <row r="5364" spans="1:2">
      <c r="A5364" s="14">
        <v>42509</v>
      </c>
      <c r="B5364">
        <v>170.83850000000001</v>
      </c>
    </row>
    <row r="5365" spans="1:2">
      <c r="A5365" s="14">
        <v>42510</v>
      </c>
      <c r="B5365">
        <v>171.2099</v>
      </c>
    </row>
    <row r="5366" spans="1:2">
      <c r="A5366" s="14">
        <v>42513</v>
      </c>
      <c r="B5366">
        <v>170.22460000000001</v>
      </c>
    </row>
    <row r="5367" spans="1:2">
      <c r="A5367" s="14">
        <v>42514</v>
      </c>
      <c r="B5367">
        <v>169.8168</v>
      </c>
    </row>
    <row r="5368" spans="1:2">
      <c r="A5368" s="14">
        <v>42515</v>
      </c>
      <c r="B5368">
        <v>171.8674</v>
      </c>
    </row>
    <row r="5369" spans="1:2">
      <c r="A5369" s="14">
        <v>42516</v>
      </c>
      <c r="B5369">
        <v>172.202</v>
      </c>
    </row>
    <row r="5370" spans="1:2">
      <c r="A5370" s="14">
        <v>42517</v>
      </c>
      <c r="B5370">
        <v>172.43279999999999</v>
      </c>
    </row>
    <row r="5371" spans="1:2">
      <c r="A5371" s="14">
        <v>42521</v>
      </c>
      <c r="B5371">
        <v>172.1789</v>
      </c>
    </row>
    <row r="5372" spans="1:2">
      <c r="A5372" s="14">
        <v>42522</v>
      </c>
      <c r="B5372">
        <v>173.33080000000001</v>
      </c>
    </row>
    <row r="5373" spans="1:2">
      <c r="A5373" s="14">
        <v>42523</v>
      </c>
      <c r="B5373">
        <v>174.94200000000001</v>
      </c>
    </row>
    <row r="5374" spans="1:2">
      <c r="A5374" s="14">
        <v>42524</v>
      </c>
      <c r="B5374">
        <v>175.8211</v>
      </c>
    </row>
    <row r="5375" spans="1:2">
      <c r="A5375" s="14">
        <v>42527</v>
      </c>
      <c r="B5375">
        <v>177.7886</v>
      </c>
    </row>
    <row r="5376" spans="1:2">
      <c r="A5376" s="14">
        <v>42528</v>
      </c>
      <c r="B5376">
        <v>178.14279999999999</v>
      </c>
    </row>
    <row r="5377" spans="1:2">
      <c r="A5377" s="14">
        <v>42529</v>
      </c>
      <c r="B5377">
        <v>181.4699</v>
      </c>
    </row>
    <row r="5378" spans="1:2">
      <c r="A5378" s="14">
        <v>42530</v>
      </c>
      <c r="B5378">
        <v>181.351</v>
      </c>
    </row>
    <row r="5379" spans="1:2">
      <c r="A5379" s="14">
        <v>42531</v>
      </c>
      <c r="B5379">
        <v>179.46690000000001</v>
      </c>
    </row>
    <row r="5380" spans="1:2">
      <c r="A5380" s="14">
        <v>42534</v>
      </c>
      <c r="B5380">
        <v>179.75559999999999</v>
      </c>
    </row>
    <row r="5381" spans="1:2">
      <c r="A5381" s="14">
        <v>42535</v>
      </c>
      <c r="B5381">
        <v>179.1302</v>
      </c>
    </row>
    <row r="5382" spans="1:2">
      <c r="A5382" s="14">
        <v>42536</v>
      </c>
      <c r="B5382">
        <v>178.51830000000001</v>
      </c>
    </row>
    <row r="5383" spans="1:2">
      <c r="A5383" s="14">
        <v>42537</v>
      </c>
      <c r="B5383">
        <v>176.02699999999999</v>
      </c>
    </row>
    <row r="5384" spans="1:2">
      <c r="A5384" s="14">
        <v>42538</v>
      </c>
      <c r="B5384">
        <v>179.02950000000001</v>
      </c>
    </row>
    <row r="5385" spans="1:2">
      <c r="A5385" s="14">
        <v>42541</v>
      </c>
      <c r="B5385">
        <v>180.5119</v>
      </c>
    </row>
    <row r="5386" spans="1:2">
      <c r="A5386" s="14">
        <v>42542</v>
      </c>
      <c r="B5386">
        <v>178.75649999999999</v>
      </c>
    </row>
    <row r="5387" spans="1:2">
      <c r="A5387" s="14">
        <v>42543</v>
      </c>
      <c r="B5387">
        <v>177.619</v>
      </c>
    </row>
    <row r="5388" spans="1:2">
      <c r="A5388" s="14">
        <v>42544</v>
      </c>
      <c r="B5388">
        <v>178.2791</v>
      </c>
    </row>
    <row r="5389" spans="1:2">
      <c r="A5389" s="14">
        <v>42545</v>
      </c>
      <c r="B5389">
        <v>175.4761</v>
      </c>
    </row>
    <row r="5390" spans="1:2">
      <c r="A5390" s="14">
        <v>42548</v>
      </c>
      <c r="B5390">
        <v>174.8749</v>
      </c>
    </row>
    <row r="5391" spans="1:2">
      <c r="A5391" s="14">
        <v>42549</v>
      </c>
      <c r="B5391">
        <v>178.19749999999999</v>
      </c>
    </row>
    <row r="5392" spans="1:2">
      <c r="A5392" s="14">
        <v>42550</v>
      </c>
      <c r="B5392">
        <v>180.21029999999999</v>
      </c>
    </row>
    <row r="5393" spans="1:2">
      <c r="A5393" s="14">
        <v>42551</v>
      </c>
      <c r="B5393">
        <v>179.29130000000001</v>
      </c>
    </row>
    <row r="5394" spans="1:2">
      <c r="A5394" s="14">
        <v>42552</v>
      </c>
      <c r="B5394">
        <v>180.98060000000001</v>
      </c>
    </row>
    <row r="5395" spans="1:2">
      <c r="A5395" s="14">
        <v>42556</v>
      </c>
      <c r="B5395">
        <v>176.44390000000001</v>
      </c>
    </row>
    <row r="5396" spans="1:2">
      <c r="A5396" s="14">
        <v>42557</v>
      </c>
      <c r="B5396">
        <v>176.64510000000001</v>
      </c>
    </row>
    <row r="5397" spans="1:2">
      <c r="A5397" s="14">
        <v>42558</v>
      </c>
      <c r="B5397">
        <v>172.62260000000001</v>
      </c>
    </row>
    <row r="5398" spans="1:2">
      <c r="A5398" s="14">
        <v>42559</v>
      </c>
      <c r="B5398">
        <v>174.3775</v>
      </c>
    </row>
    <row r="5399" spans="1:2">
      <c r="A5399" s="14">
        <v>42562</v>
      </c>
      <c r="B5399">
        <v>173.73400000000001</v>
      </c>
    </row>
    <row r="5400" spans="1:2">
      <c r="A5400" s="14">
        <v>42563</v>
      </c>
      <c r="B5400">
        <v>176.57589999999999</v>
      </c>
    </row>
    <row r="5401" spans="1:2">
      <c r="A5401" s="14">
        <v>42564</v>
      </c>
      <c r="B5401">
        <v>175.5437</v>
      </c>
    </row>
    <row r="5402" spans="1:2">
      <c r="A5402" s="14">
        <v>42565</v>
      </c>
      <c r="B5402">
        <v>175.83349999999999</v>
      </c>
    </row>
    <row r="5403" spans="1:2">
      <c r="A5403" s="14">
        <v>42566</v>
      </c>
      <c r="B5403">
        <v>174.98509999999999</v>
      </c>
    </row>
    <row r="5404" spans="1:2">
      <c r="A5404" s="14">
        <v>42569</v>
      </c>
      <c r="B5404">
        <v>174.64279999999999</v>
      </c>
    </row>
    <row r="5405" spans="1:2">
      <c r="A5405" s="14">
        <v>42570</v>
      </c>
      <c r="B5405">
        <v>173.0736</v>
      </c>
    </row>
    <row r="5406" spans="1:2">
      <c r="A5406" s="14">
        <v>42571</v>
      </c>
      <c r="B5406">
        <v>171.8802</v>
      </c>
    </row>
    <row r="5407" spans="1:2">
      <c r="A5407" s="14">
        <v>42572</v>
      </c>
      <c r="B5407">
        <v>171.4693</v>
      </c>
    </row>
    <row r="5408" spans="1:2">
      <c r="A5408" s="14">
        <v>42573</v>
      </c>
      <c r="B5408">
        <v>170.8313</v>
      </c>
    </row>
    <row r="5409" spans="1:2">
      <c r="A5409" s="14">
        <v>42576</v>
      </c>
      <c r="B5409">
        <v>169.39959999999999</v>
      </c>
    </row>
    <row r="5410" spans="1:2">
      <c r="A5410" s="14">
        <v>42577</v>
      </c>
      <c r="B5410">
        <v>168.9931</v>
      </c>
    </row>
    <row r="5411" spans="1:2">
      <c r="A5411" s="14">
        <v>42578</v>
      </c>
      <c r="B5411">
        <v>167.7946</v>
      </c>
    </row>
    <row r="5412" spans="1:2">
      <c r="A5412" s="14">
        <v>42579</v>
      </c>
      <c r="B5412">
        <v>168.34389999999999</v>
      </c>
    </row>
    <row r="5413" spans="1:2">
      <c r="A5413" s="14">
        <v>42580</v>
      </c>
      <c r="B5413">
        <v>170.1268</v>
      </c>
    </row>
    <row r="5414" spans="1:2">
      <c r="A5414" s="14">
        <v>42583</v>
      </c>
      <c r="B5414">
        <v>167.33860000000001</v>
      </c>
    </row>
    <row r="5415" spans="1:2">
      <c r="A5415" s="14">
        <v>42584</v>
      </c>
      <c r="B5415">
        <v>167.0018</v>
      </c>
    </row>
    <row r="5416" spans="1:2">
      <c r="A5416" s="14">
        <v>42585</v>
      </c>
      <c r="B5416">
        <v>168.65309999999999</v>
      </c>
    </row>
    <row r="5417" spans="1:2">
      <c r="A5417" s="14">
        <v>42586</v>
      </c>
      <c r="B5417">
        <v>169.38239999999999</v>
      </c>
    </row>
    <row r="5418" spans="1:2">
      <c r="A5418" s="14">
        <v>42587</v>
      </c>
      <c r="B5418">
        <v>169.2756</v>
      </c>
    </row>
    <row r="5419" spans="1:2">
      <c r="A5419" s="14">
        <v>42590</v>
      </c>
      <c r="B5419">
        <v>170.214</v>
      </c>
    </row>
    <row r="5420" spans="1:2">
      <c r="A5420" s="14">
        <v>42591</v>
      </c>
      <c r="B5420">
        <v>169.07470000000001</v>
      </c>
    </row>
    <row r="5421" spans="1:2">
      <c r="A5421" s="14">
        <v>42592</v>
      </c>
      <c r="B5421">
        <v>168.02070000000001</v>
      </c>
    </row>
    <row r="5422" spans="1:2">
      <c r="A5422" s="14">
        <v>42593</v>
      </c>
      <c r="B5422">
        <v>169.52619999999999</v>
      </c>
    </row>
    <row r="5423" spans="1:2">
      <c r="A5423" s="14">
        <v>42594</v>
      </c>
      <c r="B5423">
        <v>169.69159999999999</v>
      </c>
    </row>
    <row r="5424" spans="1:2">
      <c r="A5424" s="14">
        <v>42597</v>
      </c>
      <c r="B5424">
        <v>172.08420000000001</v>
      </c>
    </row>
    <row r="5425" spans="1:2">
      <c r="A5425" s="14">
        <v>42598</v>
      </c>
      <c r="B5425">
        <v>173.06309999999999</v>
      </c>
    </row>
    <row r="5426" spans="1:2">
      <c r="A5426" s="14">
        <v>42599</v>
      </c>
      <c r="B5426">
        <v>173.3657</v>
      </c>
    </row>
    <row r="5427" spans="1:2">
      <c r="A5427" s="14">
        <v>42600</v>
      </c>
      <c r="B5427">
        <v>175.12119999999999</v>
      </c>
    </row>
    <row r="5428" spans="1:2">
      <c r="A5428" s="14">
        <v>42601</v>
      </c>
      <c r="B5428">
        <v>174.1045</v>
      </c>
    </row>
    <row r="5429" spans="1:2">
      <c r="A5429" s="14">
        <v>42604</v>
      </c>
      <c r="B5429">
        <v>172.96610000000001</v>
      </c>
    </row>
    <row r="5430" spans="1:2">
      <c r="A5430" s="14">
        <v>42605</v>
      </c>
      <c r="B5430">
        <v>173.78129999999999</v>
      </c>
    </row>
    <row r="5431" spans="1:2">
      <c r="A5431" s="14">
        <v>42606</v>
      </c>
      <c r="B5431">
        <v>171.75649999999999</v>
      </c>
    </row>
    <row r="5432" spans="1:2">
      <c r="A5432" s="14">
        <v>42607</v>
      </c>
      <c r="B5432">
        <v>171.7252</v>
      </c>
    </row>
    <row r="5433" spans="1:2">
      <c r="A5433" s="14">
        <v>42608</v>
      </c>
      <c r="B5433">
        <v>171.5874</v>
      </c>
    </row>
    <row r="5434" spans="1:2">
      <c r="A5434" s="14">
        <v>42611</v>
      </c>
      <c r="B5434">
        <v>170.53129999999999</v>
      </c>
    </row>
    <row r="5435" spans="1:2">
      <c r="A5435" s="14">
        <v>42612</v>
      </c>
      <c r="B5435">
        <v>168.9091</v>
      </c>
    </row>
    <row r="5436" spans="1:2">
      <c r="A5436" s="14">
        <v>42613</v>
      </c>
      <c r="B5436">
        <v>167.12899999999999</v>
      </c>
    </row>
    <row r="5437" spans="1:2">
      <c r="A5437" s="14">
        <v>42614</v>
      </c>
      <c r="B5437">
        <v>165.77379999999999</v>
      </c>
    </row>
    <row r="5438" spans="1:2">
      <c r="A5438" s="14">
        <v>42615</v>
      </c>
      <c r="B5438">
        <v>167.56870000000001</v>
      </c>
    </row>
    <row r="5439" spans="1:2">
      <c r="A5439" s="14">
        <v>42619</v>
      </c>
      <c r="B5439">
        <v>168.37780000000001</v>
      </c>
    </row>
    <row r="5440" spans="1:2">
      <c r="A5440" s="14">
        <v>42620</v>
      </c>
      <c r="B5440">
        <v>169.4777</v>
      </c>
    </row>
    <row r="5441" spans="1:2">
      <c r="A5441" s="14">
        <v>42621</v>
      </c>
      <c r="B5441">
        <v>171.9374</v>
      </c>
    </row>
    <row r="5442" spans="1:2">
      <c r="A5442" s="14">
        <v>42622</v>
      </c>
      <c r="B5442">
        <v>169.67019999999999</v>
      </c>
    </row>
    <row r="5443" spans="1:2">
      <c r="A5443" s="14">
        <v>42625</v>
      </c>
      <c r="B5443">
        <v>169.7944</v>
      </c>
    </row>
    <row r="5444" spans="1:2">
      <c r="A5444" s="14">
        <v>42626</v>
      </c>
      <c r="B5444">
        <v>167.648</v>
      </c>
    </row>
    <row r="5445" spans="1:2">
      <c r="A5445" s="14">
        <v>42627</v>
      </c>
      <c r="B5445">
        <v>166.94829999999999</v>
      </c>
    </row>
    <row r="5446" spans="1:2">
      <c r="A5446" s="14">
        <v>42628</v>
      </c>
      <c r="B5446">
        <v>167.77930000000001</v>
      </c>
    </row>
    <row r="5447" spans="1:2">
      <c r="A5447" s="14">
        <v>42629</v>
      </c>
      <c r="B5447">
        <v>168.08969999999999</v>
      </c>
    </row>
    <row r="5448" spans="1:2">
      <c r="A5448" s="14">
        <v>42632</v>
      </c>
      <c r="B5448">
        <v>168.8433</v>
      </c>
    </row>
    <row r="5449" spans="1:2">
      <c r="A5449" s="14">
        <v>42633</v>
      </c>
      <c r="B5449">
        <v>170.22059999999999</v>
      </c>
    </row>
    <row r="5450" spans="1:2">
      <c r="A5450" s="14">
        <v>42634</v>
      </c>
      <c r="B5450">
        <v>171.4753</v>
      </c>
    </row>
    <row r="5451" spans="1:2">
      <c r="A5451" s="14">
        <v>42635</v>
      </c>
      <c r="B5451">
        <v>172.68889999999999</v>
      </c>
    </row>
    <row r="5452" spans="1:2">
      <c r="A5452" s="14">
        <v>42636</v>
      </c>
      <c r="B5452">
        <v>170.29470000000001</v>
      </c>
    </row>
    <row r="5453" spans="1:2">
      <c r="A5453" s="14">
        <v>42639</v>
      </c>
      <c r="B5453">
        <v>171.38839999999999</v>
      </c>
    </row>
    <row r="5454" spans="1:2">
      <c r="A5454" s="14">
        <v>42640</v>
      </c>
      <c r="B5454">
        <v>169.93940000000001</v>
      </c>
    </row>
    <row r="5455" spans="1:2">
      <c r="A5455" s="14">
        <v>42641</v>
      </c>
      <c r="B5455">
        <v>171.958</v>
      </c>
    </row>
    <row r="5456" spans="1:2">
      <c r="A5456" s="14">
        <v>42642</v>
      </c>
      <c r="B5456">
        <v>172.12360000000001</v>
      </c>
    </row>
    <row r="5457" spans="1:2">
      <c r="A5457" s="14">
        <v>42643</v>
      </c>
      <c r="B5457">
        <v>172.36349999999999</v>
      </c>
    </row>
    <row r="5458" spans="1:2">
      <c r="A5458" s="14">
        <v>42646</v>
      </c>
      <c r="B5458">
        <v>172.8974</v>
      </c>
    </row>
    <row r="5459" spans="1:2">
      <c r="A5459" s="14">
        <v>42647</v>
      </c>
      <c r="B5459">
        <v>171.98240000000001</v>
      </c>
    </row>
    <row r="5460" spans="1:2">
      <c r="A5460" s="14">
        <v>42648</v>
      </c>
      <c r="B5460">
        <v>173.12530000000001</v>
      </c>
    </row>
    <row r="5461" spans="1:2">
      <c r="A5461" s="14">
        <v>42649</v>
      </c>
      <c r="B5461">
        <v>172.71680000000001</v>
      </c>
    </row>
    <row r="5462" spans="1:2">
      <c r="A5462" s="14">
        <v>42650</v>
      </c>
      <c r="B5462">
        <v>172.97790000000001</v>
      </c>
    </row>
    <row r="5463" spans="1:2">
      <c r="A5463" s="14">
        <v>42653</v>
      </c>
      <c r="B5463">
        <v>175.23580000000001</v>
      </c>
    </row>
    <row r="5464" spans="1:2">
      <c r="A5464" s="14">
        <v>42654</v>
      </c>
      <c r="B5464">
        <v>174.06440000000001</v>
      </c>
    </row>
    <row r="5465" spans="1:2">
      <c r="A5465" s="14">
        <v>42655</v>
      </c>
      <c r="B5465">
        <v>173.0009</v>
      </c>
    </row>
    <row r="5466" spans="1:2">
      <c r="A5466" s="14">
        <v>42656</v>
      </c>
      <c r="B5466">
        <v>174.27959999999999</v>
      </c>
    </row>
    <row r="5467" spans="1:2">
      <c r="A5467" s="14">
        <v>42657</v>
      </c>
      <c r="B5467">
        <v>174.40100000000001</v>
      </c>
    </row>
    <row r="5468" spans="1:2">
      <c r="A5468" s="14">
        <v>42660</v>
      </c>
      <c r="B5468">
        <v>174.50149999999999</v>
      </c>
    </row>
    <row r="5469" spans="1:2">
      <c r="A5469" s="14">
        <v>42661</v>
      </c>
      <c r="B5469">
        <v>174.839</v>
      </c>
    </row>
    <row r="5470" spans="1:2">
      <c r="A5470" s="14">
        <v>42662</v>
      </c>
      <c r="B5470">
        <v>175.529</v>
      </c>
    </row>
    <row r="5471" spans="1:2">
      <c r="A5471" s="14">
        <v>42663</v>
      </c>
      <c r="B5471">
        <v>173.76679999999999</v>
      </c>
    </row>
    <row r="5472" spans="1:2">
      <c r="A5472" s="14">
        <v>42664</v>
      </c>
      <c r="B5472">
        <v>173.9376</v>
      </c>
    </row>
    <row r="5473" spans="1:2">
      <c r="A5473" s="14">
        <v>42667</v>
      </c>
      <c r="B5473">
        <v>174.03319999999999</v>
      </c>
    </row>
    <row r="5474" spans="1:2">
      <c r="A5474" s="14">
        <v>42668</v>
      </c>
      <c r="B5474">
        <v>173.75319999999999</v>
      </c>
    </row>
    <row r="5475" spans="1:2">
      <c r="A5475" s="14">
        <v>42669</v>
      </c>
      <c r="B5475">
        <v>172.80500000000001</v>
      </c>
    </row>
    <row r="5476" spans="1:2">
      <c r="A5476" s="14">
        <v>42670</v>
      </c>
      <c r="B5476">
        <v>174.17169999999999</v>
      </c>
    </row>
    <row r="5477" spans="1:2">
      <c r="A5477" s="14">
        <v>42671</v>
      </c>
      <c r="B5477">
        <v>173.55850000000001</v>
      </c>
    </row>
    <row r="5478" spans="1:2">
      <c r="A5478" s="14">
        <v>42674</v>
      </c>
      <c r="B5478">
        <v>171.5215</v>
      </c>
    </row>
    <row r="5479" spans="1:2">
      <c r="A5479" s="14">
        <v>42675</v>
      </c>
      <c r="B5479">
        <v>170.7397</v>
      </c>
    </row>
    <row r="5480" spans="1:2">
      <c r="A5480" s="14">
        <v>42676</v>
      </c>
      <c r="B5480">
        <v>169.47980000000001</v>
      </c>
    </row>
    <row r="5481" spans="1:2">
      <c r="A5481" s="14">
        <v>42677</v>
      </c>
      <c r="B5481">
        <v>168.90870000000001</v>
      </c>
    </row>
    <row r="5482" spans="1:2">
      <c r="A5482" s="14">
        <v>42678</v>
      </c>
      <c r="B5482">
        <v>168.28190000000001</v>
      </c>
    </row>
    <row r="5483" spans="1:2">
      <c r="A5483" s="14">
        <v>42681</v>
      </c>
      <c r="B5483">
        <v>169.35380000000001</v>
      </c>
    </row>
    <row r="5484" spans="1:2">
      <c r="A5484" s="14">
        <v>42682</v>
      </c>
      <c r="B5484">
        <v>169.27289999999999</v>
      </c>
    </row>
    <row r="5485" spans="1:2">
      <c r="A5485" s="14">
        <v>42683</v>
      </c>
      <c r="B5485">
        <v>169.53210000000001</v>
      </c>
    </row>
    <row r="5486" spans="1:2">
      <c r="A5486" s="14">
        <v>42684</v>
      </c>
      <c r="B5486">
        <v>169.39529999999999</v>
      </c>
    </row>
    <row r="5487" spans="1:2">
      <c r="A5487" s="14">
        <v>42685</v>
      </c>
      <c r="B5487">
        <v>166.43799999999999</v>
      </c>
    </row>
    <row r="5488" spans="1:2">
      <c r="A5488" s="14">
        <v>42688</v>
      </c>
      <c r="B5488">
        <v>166.37809999999999</v>
      </c>
    </row>
    <row r="5489" spans="1:2">
      <c r="A5489" s="14">
        <v>42689</v>
      </c>
      <c r="B5489">
        <v>168.27209999999999</v>
      </c>
    </row>
    <row r="5490" spans="1:2">
      <c r="A5490" s="14">
        <v>42690</v>
      </c>
      <c r="B5490">
        <v>167.23840000000001</v>
      </c>
    </row>
    <row r="5491" spans="1:2">
      <c r="A5491" s="14">
        <v>42691</v>
      </c>
      <c r="B5491">
        <v>167.16159999999999</v>
      </c>
    </row>
    <row r="5492" spans="1:2">
      <c r="A5492" s="14">
        <v>42692</v>
      </c>
      <c r="B5492">
        <v>167.75980000000001</v>
      </c>
    </row>
    <row r="5493" spans="1:2">
      <c r="A5493" s="14">
        <v>42695</v>
      </c>
      <c r="B5493">
        <v>171.53190000000001</v>
      </c>
    </row>
    <row r="5494" spans="1:2">
      <c r="A5494" s="14">
        <v>42696</v>
      </c>
      <c r="B5494">
        <v>172.04640000000001</v>
      </c>
    </row>
    <row r="5495" spans="1:2">
      <c r="A5495" s="14">
        <v>42697</v>
      </c>
      <c r="B5495">
        <v>172.4915</v>
      </c>
    </row>
    <row r="5496" spans="1:2">
      <c r="A5496" s="14">
        <v>42699</v>
      </c>
      <c r="B5496">
        <v>171.83770000000001</v>
      </c>
    </row>
    <row r="5497" spans="1:2">
      <c r="A5497" s="14">
        <v>42702</v>
      </c>
      <c r="B5497">
        <v>173.93430000000001</v>
      </c>
    </row>
    <row r="5498" spans="1:2">
      <c r="A5498" s="14">
        <v>42703</v>
      </c>
      <c r="B5498">
        <v>170.3219</v>
      </c>
    </row>
    <row r="5499" spans="1:2">
      <c r="A5499" s="14">
        <v>42704</v>
      </c>
      <c r="B5499">
        <v>173.80879999999999</v>
      </c>
    </row>
    <row r="5500" spans="1:2">
      <c r="A5500" s="14">
        <v>42705</v>
      </c>
      <c r="B5500">
        <v>175.6645</v>
      </c>
    </row>
    <row r="5501" spans="1:2">
      <c r="A5501" s="14">
        <v>42706</v>
      </c>
      <c r="B5501">
        <v>175.91540000000001</v>
      </c>
    </row>
    <row r="5502" spans="1:2">
      <c r="A5502" s="14">
        <v>42709</v>
      </c>
      <c r="B5502">
        <v>178.56219999999999</v>
      </c>
    </row>
    <row r="5503" spans="1:2">
      <c r="A5503" s="14">
        <v>42710</v>
      </c>
      <c r="B5503">
        <v>177.91579999999999</v>
      </c>
    </row>
    <row r="5504" spans="1:2">
      <c r="A5504" s="14">
        <v>42711</v>
      </c>
      <c r="B5504">
        <v>176.79849999999999</v>
      </c>
    </row>
    <row r="5505" spans="1:2">
      <c r="A5505" s="14">
        <v>42712</v>
      </c>
      <c r="B5505">
        <v>176.98990000000001</v>
      </c>
    </row>
    <row r="5506" spans="1:2">
      <c r="A5506" s="14">
        <v>42713</v>
      </c>
      <c r="B5506">
        <v>178.15870000000001</v>
      </c>
    </row>
    <row r="5507" spans="1:2">
      <c r="A5507" s="14">
        <v>42716</v>
      </c>
      <c r="B5507">
        <v>178.23259999999999</v>
      </c>
    </row>
    <row r="5508" spans="1:2">
      <c r="A5508" s="14">
        <v>42717</v>
      </c>
      <c r="B5508">
        <v>177.72229999999999</v>
      </c>
    </row>
    <row r="5509" spans="1:2">
      <c r="A5509" s="14">
        <v>42718</v>
      </c>
      <c r="B5509">
        <v>177.12729999999999</v>
      </c>
    </row>
    <row r="5510" spans="1:2">
      <c r="A5510" s="14">
        <v>42719</v>
      </c>
      <c r="B5510">
        <v>175.5307</v>
      </c>
    </row>
    <row r="5511" spans="1:2">
      <c r="A5511" s="14">
        <v>42720</v>
      </c>
      <c r="B5511">
        <v>176.1352</v>
      </c>
    </row>
    <row r="5512" spans="1:2">
      <c r="A5512" s="14">
        <v>42723</v>
      </c>
      <c r="B5512">
        <v>175.0016</v>
      </c>
    </row>
    <row r="5513" spans="1:2">
      <c r="A5513" s="14">
        <v>42724</v>
      </c>
      <c r="B5513">
        <v>174.17169999999999</v>
      </c>
    </row>
    <row r="5514" spans="1:2">
      <c r="A5514" s="14">
        <v>42725</v>
      </c>
      <c r="B5514">
        <v>174.6721</v>
      </c>
    </row>
    <row r="5515" spans="1:2">
      <c r="A5515" s="14">
        <v>42726</v>
      </c>
      <c r="B5515">
        <v>174.52760000000001</v>
      </c>
    </row>
    <row r="5516" spans="1:2">
      <c r="A5516" s="14">
        <v>42727</v>
      </c>
      <c r="B5516">
        <v>174.45009999999999</v>
      </c>
    </row>
    <row r="5517" spans="1:2">
      <c r="A5517" s="14">
        <v>42731</v>
      </c>
      <c r="B5517">
        <v>177.10390000000001</v>
      </c>
    </row>
    <row r="5518" spans="1:2">
      <c r="A5518" s="14">
        <v>42732</v>
      </c>
      <c r="B5518">
        <v>177.41749999999999</v>
      </c>
    </row>
    <row r="5519" spans="1:2">
      <c r="A5519" s="14">
        <v>42733</v>
      </c>
      <c r="B5519">
        <v>177.24780000000001</v>
      </c>
    </row>
    <row r="5520" spans="1:2">
      <c r="A5520" s="14">
        <v>42734</v>
      </c>
      <c r="B5520">
        <v>176.9417</v>
      </c>
    </row>
    <row r="5521" spans="1:2">
      <c r="A5521" s="14">
        <v>42738</v>
      </c>
      <c r="B5521">
        <v>174.02680000000001</v>
      </c>
    </row>
    <row r="5522" spans="1:2">
      <c r="A5522" s="14">
        <v>42739</v>
      </c>
      <c r="B5522">
        <v>176.26249999999999</v>
      </c>
    </row>
    <row r="5523" spans="1:2">
      <c r="A5523" s="14">
        <v>42740</v>
      </c>
      <c r="B5523">
        <v>176.98840000000001</v>
      </c>
    </row>
    <row r="5524" spans="1:2">
      <c r="A5524" s="14">
        <v>42741</v>
      </c>
      <c r="B5524">
        <v>176.66309999999999</v>
      </c>
    </row>
    <row r="5525" spans="1:2">
      <c r="A5525" s="14">
        <v>42744</v>
      </c>
      <c r="B5525">
        <v>174.60050000000001</v>
      </c>
    </row>
    <row r="5526" spans="1:2">
      <c r="A5526" s="14">
        <v>42745</v>
      </c>
      <c r="B5526">
        <v>175.63589999999999</v>
      </c>
    </row>
    <row r="5527" spans="1:2">
      <c r="A5527" s="14">
        <v>42746</v>
      </c>
      <c r="B5527">
        <v>176.35839999999999</v>
      </c>
    </row>
    <row r="5528" spans="1:2">
      <c r="A5528" s="14">
        <v>42747</v>
      </c>
      <c r="B5528">
        <v>178.9401</v>
      </c>
    </row>
    <row r="5529" spans="1:2">
      <c r="A5529" s="14">
        <v>42748</v>
      </c>
      <c r="B5529">
        <v>179.05889999999999</v>
      </c>
    </row>
    <row r="5530" spans="1:2">
      <c r="A5530" s="14">
        <v>42752</v>
      </c>
      <c r="B5530">
        <v>179.88929999999999</v>
      </c>
    </row>
    <row r="5531" spans="1:2">
      <c r="A5531" s="14">
        <v>42753</v>
      </c>
      <c r="B5531">
        <v>178.74969999999999</v>
      </c>
    </row>
    <row r="5532" spans="1:2">
      <c r="A5532" s="14">
        <v>42754</v>
      </c>
      <c r="B5532">
        <v>178.29499999999999</v>
      </c>
    </row>
    <row r="5533" spans="1:2">
      <c r="A5533" s="14">
        <v>42755</v>
      </c>
      <c r="B5533">
        <v>178.7389</v>
      </c>
    </row>
    <row r="5534" spans="1:2">
      <c r="A5534" s="14">
        <v>42758</v>
      </c>
      <c r="B5534">
        <v>179.19120000000001</v>
      </c>
    </row>
    <row r="5535" spans="1:2">
      <c r="A5535" s="14">
        <v>42759</v>
      </c>
      <c r="B5535">
        <v>179.5061</v>
      </c>
    </row>
    <row r="5536" spans="1:2">
      <c r="A5536" s="14">
        <v>42760</v>
      </c>
      <c r="B5536">
        <v>178.7347</v>
      </c>
    </row>
    <row r="5537" spans="1:2">
      <c r="A5537" s="14">
        <v>42761</v>
      </c>
      <c r="B5537">
        <v>178.53819999999999</v>
      </c>
    </row>
    <row r="5538" spans="1:2">
      <c r="A5538" s="14">
        <v>42762</v>
      </c>
      <c r="B5538">
        <v>177.94970000000001</v>
      </c>
    </row>
    <row r="5539" spans="1:2">
      <c r="A5539" s="14">
        <v>42765</v>
      </c>
      <c r="B5539">
        <v>176.04040000000001</v>
      </c>
    </row>
    <row r="5540" spans="1:2">
      <c r="A5540" s="14">
        <v>42766</v>
      </c>
      <c r="B5540">
        <v>177.1814</v>
      </c>
    </row>
    <row r="5541" spans="1:2">
      <c r="A5541" s="14">
        <v>42767</v>
      </c>
      <c r="B5541">
        <v>179.10570000000001</v>
      </c>
    </row>
    <row r="5542" spans="1:2">
      <c r="A5542" s="14">
        <v>42768</v>
      </c>
      <c r="B5542">
        <v>178.82050000000001</v>
      </c>
    </row>
    <row r="5543" spans="1:2">
      <c r="A5543" s="14">
        <v>42769</v>
      </c>
      <c r="B5543">
        <v>177.89830000000001</v>
      </c>
    </row>
    <row r="5544" spans="1:2">
      <c r="A5544" s="14">
        <v>42772</v>
      </c>
      <c r="B5544">
        <v>177.67779999999999</v>
      </c>
    </row>
    <row r="5545" spans="1:2">
      <c r="A5545" s="14">
        <v>42773</v>
      </c>
      <c r="B5545">
        <v>177.74590000000001</v>
      </c>
    </row>
    <row r="5546" spans="1:2">
      <c r="A5546" s="14">
        <v>42774</v>
      </c>
      <c r="B5546">
        <v>178.87219999999999</v>
      </c>
    </row>
    <row r="5547" spans="1:2">
      <c r="A5547" s="14">
        <v>42775</v>
      </c>
      <c r="B5547">
        <v>179.09630000000001</v>
      </c>
    </row>
    <row r="5548" spans="1:2">
      <c r="A5548" s="14">
        <v>42776</v>
      </c>
      <c r="B5548">
        <v>180.7783</v>
      </c>
    </row>
    <row r="5549" spans="1:2">
      <c r="A5549" s="14">
        <v>42779</v>
      </c>
      <c r="B5549">
        <v>179.33</v>
      </c>
    </row>
    <row r="5550" spans="1:2">
      <c r="A5550" s="14">
        <v>42780</v>
      </c>
      <c r="B5550">
        <v>179.309</v>
      </c>
    </row>
    <row r="5551" spans="1:2">
      <c r="A5551" s="14">
        <v>42781</v>
      </c>
      <c r="B5551">
        <v>180.09649999999999</v>
      </c>
    </row>
    <row r="5552" spans="1:2">
      <c r="A5552" s="14">
        <v>42782</v>
      </c>
      <c r="B5552">
        <v>179.0205</v>
      </c>
    </row>
    <row r="5553" spans="1:2">
      <c r="A5553" s="14">
        <v>42783</v>
      </c>
      <c r="B5553">
        <v>178.2741</v>
      </c>
    </row>
    <row r="5554" spans="1:2">
      <c r="A5554" s="14">
        <v>42787</v>
      </c>
      <c r="B5554">
        <v>177.78739999999999</v>
      </c>
    </row>
    <row r="5555" spans="1:2">
      <c r="A5555" s="14">
        <v>42788</v>
      </c>
      <c r="B5555">
        <v>177.1574</v>
      </c>
    </row>
    <row r="5556" spans="1:2">
      <c r="A5556" s="14">
        <v>42789</v>
      </c>
      <c r="B5556">
        <v>176.79660000000001</v>
      </c>
    </row>
    <row r="5557" spans="1:2">
      <c r="A5557" s="14">
        <v>42790</v>
      </c>
      <c r="B5557">
        <v>177.02440000000001</v>
      </c>
    </row>
    <row r="5558" spans="1:2">
      <c r="A5558" s="14">
        <v>42793</v>
      </c>
      <c r="B5558">
        <v>176.2551</v>
      </c>
    </row>
    <row r="5559" spans="1:2">
      <c r="A5559" s="14">
        <v>42794</v>
      </c>
      <c r="B5559">
        <v>177.5513</v>
      </c>
    </row>
    <row r="5560" spans="1:2">
      <c r="A5560" s="14">
        <v>42795</v>
      </c>
      <c r="B5560">
        <v>178.73820000000001</v>
      </c>
    </row>
    <row r="5561" spans="1:2">
      <c r="A5561" s="14">
        <v>42796</v>
      </c>
      <c r="B5561">
        <v>176.03399999999999</v>
      </c>
    </row>
    <row r="5562" spans="1:2">
      <c r="A5562" s="14">
        <v>42797</v>
      </c>
      <c r="B5562">
        <v>176.44820000000001</v>
      </c>
    </row>
    <row r="5563" spans="1:2">
      <c r="A5563" s="14">
        <v>42800</v>
      </c>
      <c r="B5563">
        <v>176.29580000000001</v>
      </c>
    </row>
    <row r="5564" spans="1:2">
      <c r="A5564" s="14">
        <v>42801</v>
      </c>
      <c r="B5564">
        <v>174.7627</v>
      </c>
    </row>
    <row r="5565" spans="1:2">
      <c r="A5565" s="14">
        <v>42802</v>
      </c>
      <c r="B5565">
        <v>172.619</v>
      </c>
    </row>
    <row r="5566" spans="1:2">
      <c r="A5566" s="14">
        <v>42803</v>
      </c>
      <c r="B5566">
        <v>171.1815</v>
      </c>
    </row>
    <row r="5567" spans="1:2">
      <c r="A5567" s="14">
        <v>42804</v>
      </c>
      <c r="B5567">
        <v>170.5556</v>
      </c>
    </row>
    <row r="5568" spans="1:2">
      <c r="A5568" s="14">
        <v>42807</v>
      </c>
      <c r="B5568">
        <v>170.77180000000001</v>
      </c>
    </row>
    <row r="5569" spans="1:2">
      <c r="A5569" s="14">
        <v>42808</v>
      </c>
      <c r="B5569">
        <v>169.8313</v>
      </c>
    </row>
    <row r="5570" spans="1:2">
      <c r="A5570" s="14">
        <v>42809</v>
      </c>
      <c r="B5570">
        <v>171.072</v>
      </c>
    </row>
    <row r="5571" spans="1:2">
      <c r="A5571" s="14">
        <v>42810</v>
      </c>
      <c r="B5571">
        <v>171.8031</v>
      </c>
    </row>
    <row r="5572" spans="1:2">
      <c r="A5572" s="14">
        <v>42811</v>
      </c>
      <c r="B5572">
        <v>172.357</v>
      </c>
    </row>
    <row r="5573" spans="1:2">
      <c r="A5573" s="14">
        <v>42814</v>
      </c>
      <c r="B5573">
        <v>172.2921</v>
      </c>
    </row>
    <row r="5574" spans="1:2">
      <c r="A5574" s="14">
        <v>42815</v>
      </c>
      <c r="B5574">
        <v>171.92500000000001</v>
      </c>
    </row>
    <row r="5575" spans="1:2">
      <c r="A5575" s="14">
        <v>42816</v>
      </c>
      <c r="B5575">
        <v>171.3947</v>
      </c>
    </row>
    <row r="5576" spans="1:2">
      <c r="A5576" s="14">
        <v>42817</v>
      </c>
      <c r="B5576">
        <v>171.25450000000001</v>
      </c>
    </row>
    <row r="5577" spans="1:2">
      <c r="A5577" s="14">
        <v>42818</v>
      </c>
      <c r="B5577">
        <v>171.12950000000001</v>
      </c>
    </row>
    <row r="5578" spans="1:2">
      <c r="A5578" s="14">
        <v>42821</v>
      </c>
      <c r="B5578">
        <v>170.74860000000001</v>
      </c>
    </row>
    <row r="5579" spans="1:2">
      <c r="A5579" s="14">
        <v>42822</v>
      </c>
      <c r="B5579">
        <v>171.9136</v>
      </c>
    </row>
    <row r="5580" spans="1:2">
      <c r="A5580" s="14">
        <v>42823</v>
      </c>
      <c r="B5580">
        <v>172.92240000000001</v>
      </c>
    </row>
    <row r="5581" spans="1:2">
      <c r="A5581" s="14">
        <v>42824</v>
      </c>
      <c r="B5581">
        <v>172.81780000000001</v>
      </c>
    </row>
    <row r="5582" spans="1:2">
      <c r="A5582" s="14">
        <v>42825</v>
      </c>
      <c r="B5582">
        <v>172.82579999999999</v>
      </c>
    </row>
    <row r="5583" spans="1:2">
      <c r="A5583" s="14">
        <v>42828</v>
      </c>
      <c r="B5583">
        <v>171.6011</v>
      </c>
    </row>
    <row r="5584" spans="1:2">
      <c r="A5584" s="14">
        <v>42829</v>
      </c>
      <c r="B5584">
        <v>172.72460000000001</v>
      </c>
    </row>
    <row r="5585" spans="1:2">
      <c r="A5585" s="14">
        <v>42830</v>
      </c>
      <c r="B5585">
        <v>173.39429999999999</v>
      </c>
    </row>
    <row r="5586" spans="1:2">
      <c r="A5586" s="14">
        <v>42831</v>
      </c>
      <c r="B5586">
        <v>173.6549</v>
      </c>
    </row>
    <row r="5587" spans="1:2">
      <c r="A5587" s="14">
        <v>42832</v>
      </c>
      <c r="B5587">
        <v>173.83349999999999</v>
      </c>
    </row>
    <row r="5588" spans="1:2">
      <c r="A5588" s="14">
        <v>42835</v>
      </c>
      <c r="B5588">
        <v>173.98240000000001</v>
      </c>
    </row>
    <row r="5589" spans="1:2">
      <c r="A5589" s="14">
        <v>42836</v>
      </c>
      <c r="B5589">
        <v>174.18530000000001</v>
      </c>
    </row>
    <row r="5590" spans="1:2">
      <c r="A5590" s="14">
        <v>42837</v>
      </c>
      <c r="B5590">
        <v>173.9479</v>
      </c>
    </row>
    <row r="5591" spans="1:2">
      <c r="A5591" s="14">
        <v>42838</v>
      </c>
      <c r="B5591">
        <v>174.7955</v>
      </c>
    </row>
    <row r="5592" spans="1:2">
      <c r="A5592" s="14">
        <v>42842</v>
      </c>
      <c r="B5592">
        <v>174.3066</v>
      </c>
    </row>
    <row r="5593" spans="1:2">
      <c r="A5593" s="14">
        <v>42843</v>
      </c>
      <c r="B5593">
        <v>172.9008</v>
      </c>
    </row>
    <row r="5594" spans="1:2">
      <c r="A5594" s="14">
        <v>42844</v>
      </c>
      <c r="B5594">
        <v>171.44929999999999</v>
      </c>
    </row>
    <row r="5595" spans="1:2">
      <c r="A5595" s="14">
        <v>42845</v>
      </c>
      <c r="B5595">
        <v>171.0685</v>
      </c>
    </row>
    <row r="5596" spans="1:2">
      <c r="A5596" s="14">
        <v>42846</v>
      </c>
      <c r="B5596">
        <v>169.977</v>
      </c>
    </row>
    <row r="5597" spans="1:2">
      <c r="A5597" s="14">
        <v>42849</v>
      </c>
      <c r="B5597">
        <v>169.6096</v>
      </c>
    </row>
    <row r="5598" spans="1:2">
      <c r="A5598" s="14">
        <v>42850</v>
      </c>
      <c r="B5598">
        <v>170.2432</v>
      </c>
    </row>
    <row r="5599" spans="1:2">
      <c r="A5599" s="14">
        <v>42851</v>
      </c>
      <c r="B5599">
        <v>169.96879999999999</v>
      </c>
    </row>
    <row r="5600" spans="1:2">
      <c r="A5600" s="14">
        <v>42852</v>
      </c>
      <c r="B5600">
        <v>169.41810000000001</v>
      </c>
    </row>
    <row r="5601" spans="1:2">
      <c r="A5601" s="14">
        <v>42853</v>
      </c>
      <c r="B5601">
        <v>170.22370000000001</v>
      </c>
    </row>
    <row r="5602" spans="1:2">
      <c r="A5602" s="14">
        <v>42856</v>
      </c>
      <c r="B5602">
        <v>170.62819999999999</v>
      </c>
    </row>
    <row r="5603" spans="1:2">
      <c r="A5603" s="14">
        <v>42857</v>
      </c>
      <c r="B5603">
        <v>169.90960000000001</v>
      </c>
    </row>
    <row r="5604" spans="1:2">
      <c r="A5604" s="14">
        <v>42858</v>
      </c>
      <c r="B5604">
        <v>169.68029999999999</v>
      </c>
    </row>
    <row r="5605" spans="1:2">
      <c r="A5605" s="14">
        <v>42859</v>
      </c>
      <c r="B5605">
        <v>166.5951</v>
      </c>
    </row>
    <row r="5606" spans="1:2">
      <c r="A5606" s="14">
        <v>42860</v>
      </c>
      <c r="B5606">
        <v>167.548</v>
      </c>
    </row>
    <row r="5607" spans="1:2">
      <c r="A5607" s="14">
        <v>42863</v>
      </c>
      <c r="B5607">
        <v>166.73240000000001</v>
      </c>
    </row>
    <row r="5608" spans="1:2">
      <c r="A5608" s="14">
        <v>42864</v>
      </c>
      <c r="B5608">
        <v>166.25559999999999</v>
      </c>
    </row>
    <row r="5609" spans="1:2">
      <c r="A5609" s="14">
        <v>42865</v>
      </c>
      <c r="B5609">
        <v>167.7415</v>
      </c>
    </row>
    <row r="5610" spans="1:2">
      <c r="A5610" s="14">
        <v>42866</v>
      </c>
      <c r="B5610">
        <v>168.4776</v>
      </c>
    </row>
    <row r="5611" spans="1:2">
      <c r="A5611" s="14">
        <v>42867</v>
      </c>
      <c r="B5611">
        <v>169.20849999999999</v>
      </c>
    </row>
    <row r="5612" spans="1:2">
      <c r="A5612" s="14">
        <v>42870</v>
      </c>
      <c r="B5612">
        <v>169.41210000000001</v>
      </c>
    </row>
    <row r="5613" spans="1:2">
      <c r="A5613" s="14">
        <v>42871</v>
      </c>
      <c r="B5613">
        <v>169.2527</v>
      </c>
    </row>
    <row r="5614" spans="1:2">
      <c r="A5614" s="14">
        <v>42872</v>
      </c>
      <c r="B5614">
        <v>170.22559999999999</v>
      </c>
    </row>
    <row r="5615" spans="1:2">
      <c r="A5615" s="14">
        <v>42873</v>
      </c>
      <c r="B5615">
        <v>169.1053</v>
      </c>
    </row>
    <row r="5616" spans="1:2">
      <c r="A5616" s="14">
        <v>42874</v>
      </c>
      <c r="B5616">
        <v>171.73480000000001</v>
      </c>
    </row>
    <row r="5617" spans="1:2">
      <c r="A5617" s="14">
        <v>42877</v>
      </c>
      <c r="B5617">
        <v>172.84970000000001</v>
      </c>
    </row>
    <row r="5618" spans="1:2">
      <c r="A5618" s="14">
        <v>42878</v>
      </c>
      <c r="B5618">
        <v>171.7303</v>
      </c>
    </row>
    <row r="5619" spans="1:2">
      <c r="A5619" s="14">
        <v>42879</v>
      </c>
      <c r="B5619">
        <v>171.2518</v>
      </c>
    </row>
    <row r="5620" spans="1:2">
      <c r="A5620" s="14">
        <v>42880</v>
      </c>
      <c r="B5620">
        <v>169.714</v>
      </c>
    </row>
    <row r="5621" spans="1:2">
      <c r="A5621" s="14">
        <v>42881</v>
      </c>
      <c r="B5621">
        <v>170.32740000000001</v>
      </c>
    </row>
    <row r="5622" spans="1:2">
      <c r="A5622" s="14">
        <v>42885</v>
      </c>
      <c r="B5622">
        <v>168.72</v>
      </c>
    </row>
    <row r="5623" spans="1:2">
      <c r="A5623" s="14">
        <v>42886</v>
      </c>
      <c r="B5623">
        <v>167.96270000000001</v>
      </c>
    </row>
    <row r="5624" spans="1:2">
      <c r="A5624" s="14">
        <v>42887</v>
      </c>
      <c r="B5624">
        <v>167.22720000000001</v>
      </c>
    </row>
    <row r="5625" spans="1:2">
      <c r="A5625" s="14">
        <v>42888</v>
      </c>
      <c r="B5625">
        <v>166.95230000000001</v>
      </c>
    </row>
    <row r="5626" spans="1:2">
      <c r="A5626" s="14">
        <v>42891</v>
      </c>
      <c r="B5626">
        <v>166.30510000000001</v>
      </c>
    </row>
    <row r="5627" spans="1:2">
      <c r="A5627" s="14">
        <v>42892</v>
      </c>
      <c r="B5627">
        <v>167.27760000000001</v>
      </c>
    </row>
    <row r="5628" spans="1:2">
      <c r="A5628" s="14">
        <v>42893</v>
      </c>
      <c r="B5628">
        <v>166.2321</v>
      </c>
    </row>
    <row r="5629" spans="1:2">
      <c r="A5629" s="14">
        <v>42894</v>
      </c>
      <c r="B5629">
        <v>166.67420000000001</v>
      </c>
    </row>
    <row r="5630" spans="1:2">
      <c r="A5630" s="14">
        <v>42895</v>
      </c>
      <c r="B5630">
        <v>167.17619999999999</v>
      </c>
    </row>
    <row r="5631" spans="1:2">
      <c r="A5631" s="14">
        <v>42898</v>
      </c>
      <c r="B5631">
        <v>165.50540000000001</v>
      </c>
    </row>
    <row r="5632" spans="1:2">
      <c r="A5632" s="14">
        <v>42899</v>
      </c>
      <c r="B5632">
        <v>165.55770000000001</v>
      </c>
    </row>
    <row r="5633" spans="1:2">
      <c r="A5633" s="14">
        <v>42900</v>
      </c>
      <c r="B5633">
        <v>164.09379999999999</v>
      </c>
    </row>
    <row r="5634" spans="1:2">
      <c r="A5634" s="14">
        <v>42901</v>
      </c>
      <c r="B5634">
        <v>164.1506</v>
      </c>
    </row>
    <row r="5635" spans="1:2">
      <c r="A5635" s="14">
        <v>42902</v>
      </c>
      <c r="B5635">
        <v>164.87090000000001</v>
      </c>
    </row>
    <row r="5636" spans="1:2">
      <c r="A5636" s="14">
        <v>42905</v>
      </c>
      <c r="B5636">
        <v>163.76820000000001</v>
      </c>
    </row>
    <row r="5637" spans="1:2">
      <c r="A5637" s="14">
        <v>42906</v>
      </c>
      <c r="B5637">
        <v>162.5772</v>
      </c>
    </row>
    <row r="5638" spans="1:2">
      <c r="A5638" s="14">
        <v>42907</v>
      </c>
      <c r="B5638">
        <v>161.57040000000001</v>
      </c>
    </row>
    <row r="5639" spans="1:2">
      <c r="A5639" s="14">
        <v>42908</v>
      </c>
      <c r="B5639">
        <v>161.01990000000001</v>
      </c>
    </row>
    <row r="5640" spans="1:2">
      <c r="A5640" s="14">
        <v>42909</v>
      </c>
      <c r="B5640">
        <v>161.59399999999999</v>
      </c>
    </row>
    <row r="5641" spans="1:2">
      <c r="A5641" s="14">
        <v>42912</v>
      </c>
      <c r="B5641">
        <v>162.0752</v>
      </c>
    </row>
    <row r="5642" spans="1:2">
      <c r="A5642" s="14">
        <v>42913</v>
      </c>
      <c r="B5642">
        <v>163.1944</v>
      </c>
    </row>
    <row r="5643" spans="1:2">
      <c r="A5643" s="14">
        <v>42914</v>
      </c>
      <c r="B5643">
        <v>164.05529999999999</v>
      </c>
    </row>
    <row r="5644" spans="1:2">
      <c r="A5644" s="14">
        <v>42915</v>
      </c>
      <c r="B5644">
        <v>165.05369999999999</v>
      </c>
    </row>
    <row r="5645" spans="1:2">
      <c r="A5645" s="14">
        <v>42916</v>
      </c>
      <c r="B5645">
        <v>167.63990000000001</v>
      </c>
    </row>
    <row r="5646" spans="1:2">
      <c r="A5646" s="14">
        <v>42919</v>
      </c>
      <c r="B5646">
        <v>168.67590000000001</v>
      </c>
    </row>
    <row r="5647" spans="1:2">
      <c r="A5647" s="14">
        <v>42921</v>
      </c>
      <c r="B5647">
        <v>167.08609999999999</v>
      </c>
    </row>
    <row r="5648" spans="1:2">
      <c r="A5648" s="14">
        <v>42922</v>
      </c>
      <c r="B5648">
        <v>167.29490000000001</v>
      </c>
    </row>
    <row r="5649" spans="1:2">
      <c r="A5649" s="14">
        <v>42923</v>
      </c>
      <c r="B5649">
        <v>166.0556</v>
      </c>
    </row>
    <row r="5650" spans="1:2">
      <c r="A5650" s="14">
        <v>42926</v>
      </c>
      <c r="B5650">
        <v>167.19659999999999</v>
      </c>
    </row>
    <row r="5651" spans="1:2">
      <c r="A5651" s="14">
        <v>42927</v>
      </c>
      <c r="B5651">
        <v>168.5393</v>
      </c>
    </row>
    <row r="5652" spans="1:2">
      <c r="A5652" s="14">
        <v>42928</v>
      </c>
      <c r="B5652">
        <v>167.7955</v>
      </c>
    </row>
    <row r="5653" spans="1:2">
      <c r="A5653" s="14">
        <v>42929</v>
      </c>
      <c r="B5653">
        <v>166.3193</v>
      </c>
    </row>
    <row r="5654" spans="1:2">
      <c r="A5654" s="14">
        <v>42930</v>
      </c>
      <c r="B5654">
        <v>167.91309999999999</v>
      </c>
    </row>
    <row r="5655" spans="1:2">
      <c r="A5655" s="14">
        <v>42933</v>
      </c>
      <c r="B5655">
        <v>167.90110000000001</v>
      </c>
    </row>
    <row r="5656" spans="1:2">
      <c r="A5656" s="14">
        <v>42934</v>
      </c>
      <c r="B5656">
        <v>168.8323</v>
      </c>
    </row>
    <row r="5657" spans="1:2">
      <c r="A5657" s="14">
        <v>42935</v>
      </c>
      <c r="B5657">
        <v>169.8229</v>
      </c>
    </row>
    <row r="5658" spans="1:2">
      <c r="A5658" s="14">
        <v>42936</v>
      </c>
      <c r="B5658">
        <v>169.94380000000001</v>
      </c>
    </row>
    <row r="5659" spans="1:2">
      <c r="A5659" s="14">
        <v>42937</v>
      </c>
      <c r="B5659">
        <v>168.52590000000001</v>
      </c>
    </row>
    <row r="5660" spans="1:2">
      <c r="A5660" s="14">
        <v>42940</v>
      </c>
      <c r="B5660">
        <v>167.845</v>
      </c>
    </row>
    <row r="5661" spans="1:2">
      <c r="A5661" s="14">
        <v>42941</v>
      </c>
      <c r="B5661">
        <v>168.7987</v>
      </c>
    </row>
    <row r="5662" spans="1:2">
      <c r="A5662" s="14">
        <v>42942</v>
      </c>
      <c r="B5662">
        <v>169.9676</v>
      </c>
    </row>
    <row r="5663" spans="1:2">
      <c r="A5663" s="14">
        <v>42943</v>
      </c>
      <c r="B5663">
        <v>171.07830000000001</v>
      </c>
    </row>
    <row r="5664" spans="1:2">
      <c r="A5664" s="14">
        <v>42944</v>
      </c>
      <c r="B5664">
        <v>171.59299999999999</v>
      </c>
    </row>
    <row r="5665" spans="1:2">
      <c r="A5665" s="14">
        <v>42947</v>
      </c>
      <c r="B5665">
        <v>171.43039999999999</v>
      </c>
    </row>
    <row r="5666" spans="1:2">
      <c r="A5666" s="14">
        <v>42948</v>
      </c>
      <c r="B5666">
        <v>169.69049999999999</v>
      </c>
    </row>
    <row r="5667" spans="1:2">
      <c r="A5667" s="14">
        <v>42949</v>
      </c>
      <c r="B5667">
        <v>170.495</v>
      </c>
    </row>
    <row r="5668" spans="1:2">
      <c r="A5668" s="14">
        <v>42950</v>
      </c>
      <c r="B5668">
        <v>169.298</v>
      </c>
    </row>
    <row r="5669" spans="1:2">
      <c r="A5669" s="14">
        <v>42951</v>
      </c>
      <c r="B5669">
        <v>169.18639999999999</v>
      </c>
    </row>
    <row r="5670" spans="1:2">
      <c r="A5670" s="14">
        <v>42954</v>
      </c>
      <c r="B5670">
        <v>170.09360000000001</v>
      </c>
    </row>
    <row r="5671" spans="1:2">
      <c r="A5671" s="14">
        <v>42955</v>
      </c>
      <c r="B5671">
        <v>170.55840000000001</v>
      </c>
    </row>
    <row r="5672" spans="1:2">
      <c r="A5672" s="14">
        <v>42956</v>
      </c>
      <c r="B5672">
        <v>171.52359999999999</v>
      </c>
    </row>
    <row r="5673" spans="1:2">
      <c r="A5673" s="14">
        <v>42957</v>
      </c>
      <c r="B5673">
        <v>169.7483</v>
      </c>
    </row>
    <row r="5674" spans="1:2">
      <c r="A5674" s="14">
        <v>42958</v>
      </c>
      <c r="B5674">
        <v>170.07230000000001</v>
      </c>
    </row>
    <row r="5675" spans="1:2">
      <c r="A5675" s="14">
        <v>42961</v>
      </c>
      <c r="B5675">
        <v>168.9014</v>
      </c>
    </row>
    <row r="5676" spans="1:2">
      <c r="A5676" s="14">
        <v>42962</v>
      </c>
      <c r="B5676">
        <v>167.70269999999999</v>
      </c>
    </row>
    <row r="5677" spans="1:2">
      <c r="A5677" s="14">
        <v>42963</v>
      </c>
      <c r="B5677">
        <v>167.83590000000001</v>
      </c>
    </row>
    <row r="5678" spans="1:2">
      <c r="A5678" s="14">
        <v>42964</v>
      </c>
      <c r="B5678">
        <v>168.0368</v>
      </c>
    </row>
    <row r="5679" spans="1:2">
      <c r="A5679" s="14">
        <v>42965</v>
      </c>
      <c r="B5679">
        <v>169.16149999999999</v>
      </c>
    </row>
    <row r="5680" spans="1:2">
      <c r="A5680" s="14">
        <v>42968</v>
      </c>
      <c r="B5680">
        <v>168.77860000000001</v>
      </c>
    </row>
    <row r="5681" spans="1:2">
      <c r="A5681" s="14">
        <v>42969</v>
      </c>
      <c r="B5681">
        <v>168.67590000000001</v>
      </c>
    </row>
    <row r="5682" spans="1:2">
      <c r="A5682" s="14">
        <v>42970</v>
      </c>
      <c r="B5682">
        <v>169.26929999999999</v>
      </c>
    </row>
    <row r="5683" spans="1:2">
      <c r="A5683" s="14">
        <v>42971</v>
      </c>
      <c r="B5683">
        <v>169.7595</v>
      </c>
    </row>
    <row r="5684" spans="1:2">
      <c r="A5684" s="14">
        <v>42972</v>
      </c>
      <c r="B5684">
        <v>169.32</v>
      </c>
    </row>
    <row r="5685" spans="1:2">
      <c r="A5685" s="14">
        <v>42975</v>
      </c>
      <c r="B5685">
        <v>169.59729999999999</v>
      </c>
    </row>
    <row r="5686" spans="1:2">
      <c r="A5686" s="14">
        <v>42976</v>
      </c>
      <c r="B5686">
        <v>169.76560000000001</v>
      </c>
    </row>
    <row r="5687" spans="1:2">
      <c r="A5687" s="14">
        <v>42977</v>
      </c>
      <c r="B5687">
        <v>168.8965</v>
      </c>
    </row>
    <row r="5688" spans="1:2">
      <c r="A5688" s="14">
        <v>42978</v>
      </c>
      <c r="B5688">
        <v>172.12139999999999</v>
      </c>
    </row>
    <row r="5689" spans="1:2">
      <c r="A5689" s="14">
        <v>42979</v>
      </c>
      <c r="B5689">
        <v>172.77889999999999</v>
      </c>
    </row>
    <row r="5690" spans="1:2">
      <c r="A5690" s="14">
        <v>42983</v>
      </c>
      <c r="B5690">
        <v>173.5943</v>
      </c>
    </row>
    <row r="5691" spans="1:2">
      <c r="A5691" s="14">
        <v>42984</v>
      </c>
      <c r="B5691">
        <v>174.3212</v>
      </c>
    </row>
    <row r="5692" spans="1:2">
      <c r="A5692" s="14">
        <v>42985</v>
      </c>
      <c r="B5692">
        <v>174.2003</v>
      </c>
    </row>
    <row r="5693" spans="1:2">
      <c r="A5693" s="14">
        <v>42986</v>
      </c>
      <c r="B5693">
        <v>172.37530000000001</v>
      </c>
    </row>
    <row r="5694" spans="1:2">
      <c r="A5694" s="14">
        <v>42989</v>
      </c>
      <c r="B5694">
        <v>172.6421</v>
      </c>
    </row>
    <row r="5695" spans="1:2">
      <c r="A5695" s="14">
        <v>42990</v>
      </c>
      <c r="B5695">
        <v>172.4659</v>
      </c>
    </row>
    <row r="5696" spans="1:2">
      <c r="A5696" s="14">
        <v>42991</v>
      </c>
      <c r="B5696">
        <v>172.8117</v>
      </c>
    </row>
    <row r="5697" spans="1:2">
      <c r="A5697" s="14">
        <v>42992</v>
      </c>
      <c r="B5697">
        <v>173.08510000000001</v>
      </c>
    </row>
    <row r="5698" spans="1:2">
      <c r="A5698" s="14">
        <v>42993</v>
      </c>
      <c r="B5698">
        <v>173.2901</v>
      </c>
    </row>
    <row r="5699" spans="1:2">
      <c r="A5699" s="14">
        <v>42996</v>
      </c>
      <c r="B5699">
        <v>173.07689999999999</v>
      </c>
    </row>
    <row r="5700" spans="1:2">
      <c r="A5700" s="14">
        <v>42997</v>
      </c>
      <c r="B5700">
        <v>172.59209999999999</v>
      </c>
    </row>
    <row r="5701" spans="1:2">
      <c r="A5701" s="14">
        <v>42998</v>
      </c>
      <c r="B5701">
        <v>174.12139999999999</v>
      </c>
    </row>
    <row r="5702" spans="1:2">
      <c r="A5702" s="14">
        <v>42999</v>
      </c>
      <c r="B5702">
        <v>172.4811</v>
      </c>
    </row>
    <row r="5703" spans="1:2">
      <c r="A5703" s="14">
        <v>43000</v>
      </c>
      <c r="B5703">
        <v>172.63800000000001</v>
      </c>
    </row>
    <row r="5704" spans="1:2">
      <c r="A5704" s="14">
        <v>43003</v>
      </c>
      <c r="B5704">
        <v>173.6103</v>
      </c>
    </row>
    <row r="5705" spans="1:2">
      <c r="A5705" s="14">
        <v>43004</v>
      </c>
      <c r="B5705">
        <v>172.51050000000001</v>
      </c>
    </row>
    <row r="5706" spans="1:2">
      <c r="A5706" s="14">
        <v>43005</v>
      </c>
      <c r="B5706">
        <v>172.6232</v>
      </c>
    </row>
    <row r="5707" spans="1:2">
      <c r="A5707" s="14">
        <v>43006</v>
      </c>
      <c r="B5707">
        <v>172.2165</v>
      </c>
    </row>
    <row r="5708" spans="1:2">
      <c r="A5708" s="14">
        <v>43007</v>
      </c>
      <c r="B5708">
        <v>171.8648</v>
      </c>
    </row>
    <row r="5709" spans="1:2">
      <c r="A5709" s="14">
        <v>43010</v>
      </c>
      <c r="B5709">
        <v>170.34710000000001</v>
      </c>
    </row>
    <row r="5710" spans="1:2">
      <c r="A5710" s="14">
        <v>43011</v>
      </c>
      <c r="B5710">
        <v>170.4179</v>
      </c>
    </row>
    <row r="5711" spans="1:2">
      <c r="A5711" s="14">
        <v>43012</v>
      </c>
      <c r="B5711">
        <v>170.86519999999999</v>
      </c>
    </row>
    <row r="5712" spans="1:2">
      <c r="A5712" s="14">
        <v>43013</v>
      </c>
      <c r="B5712">
        <v>172.149</v>
      </c>
    </row>
    <row r="5713" spans="1:2">
      <c r="A5713" s="14">
        <v>43014</v>
      </c>
      <c r="B5713">
        <v>170.8126</v>
      </c>
    </row>
    <row r="5714" spans="1:2">
      <c r="A5714" s="14">
        <v>43017</v>
      </c>
      <c r="B5714">
        <v>171.11519999999999</v>
      </c>
    </row>
    <row r="5715" spans="1:2">
      <c r="A5715" s="14">
        <v>43018</v>
      </c>
      <c r="B5715">
        <v>172.65440000000001</v>
      </c>
    </row>
    <row r="5716" spans="1:2">
      <c r="A5716" s="14">
        <v>43019</v>
      </c>
      <c r="B5716">
        <v>172.55680000000001</v>
      </c>
    </row>
    <row r="5717" spans="1:2">
      <c r="A5717" s="14">
        <v>43020</v>
      </c>
      <c r="B5717">
        <v>173.29480000000001</v>
      </c>
    </row>
    <row r="5718" spans="1:2">
      <c r="A5718" s="14">
        <v>43021</v>
      </c>
      <c r="B5718">
        <v>174.85659999999999</v>
      </c>
    </row>
    <row r="5719" spans="1:2">
      <c r="A5719" s="14">
        <v>43024</v>
      </c>
      <c r="B5719">
        <v>175.07560000000001</v>
      </c>
    </row>
    <row r="5720" spans="1:2">
      <c r="A5720" s="14">
        <v>43025</v>
      </c>
      <c r="B5720">
        <v>174.04499999999999</v>
      </c>
    </row>
    <row r="5721" spans="1:2">
      <c r="A5721" s="14">
        <v>43026</v>
      </c>
      <c r="B5721">
        <v>173.6902</v>
      </c>
    </row>
    <row r="5722" spans="1:2">
      <c r="A5722" s="14">
        <v>43027</v>
      </c>
      <c r="B5722">
        <v>173.86699999999999</v>
      </c>
    </row>
    <row r="5723" spans="1:2">
      <c r="A5723" s="14">
        <v>43028</v>
      </c>
      <c r="B5723">
        <v>173.6191</v>
      </c>
    </row>
    <row r="5724" spans="1:2">
      <c r="A5724" s="14">
        <v>43031</v>
      </c>
      <c r="B5724">
        <v>174.33279999999999</v>
      </c>
    </row>
    <row r="5725" spans="1:2">
      <c r="A5725" s="14">
        <v>43032</v>
      </c>
      <c r="B5725">
        <v>175.21170000000001</v>
      </c>
    </row>
    <row r="5726" spans="1:2">
      <c r="A5726" s="14">
        <v>43033</v>
      </c>
      <c r="B5726">
        <v>174.91249999999999</v>
      </c>
    </row>
    <row r="5727" spans="1:2">
      <c r="A5727" s="14">
        <v>43034</v>
      </c>
      <c r="B5727">
        <v>174.9675</v>
      </c>
    </row>
    <row r="5728" spans="1:2">
      <c r="A5728" s="14">
        <v>43035</v>
      </c>
      <c r="B5728">
        <v>174.8708</v>
      </c>
    </row>
    <row r="5729" spans="1:2">
      <c r="A5729" s="14">
        <v>43038</v>
      </c>
      <c r="B5729">
        <v>175.46250000000001</v>
      </c>
    </row>
    <row r="5730" spans="1:2">
      <c r="A5730" s="14">
        <v>43039</v>
      </c>
      <c r="B5730">
        <v>175.55019999999999</v>
      </c>
    </row>
    <row r="5731" spans="1:2">
      <c r="A5731" s="14">
        <v>43040</v>
      </c>
      <c r="B5731">
        <v>176.26849999999999</v>
      </c>
    </row>
    <row r="5732" spans="1:2">
      <c r="A5732" s="14">
        <v>43041</v>
      </c>
      <c r="B5732">
        <v>176.58799999999999</v>
      </c>
    </row>
    <row r="5733" spans="1:2">
      <c r="A5733" s="14">
        <v>43042</v>
      </c>
      <c r="B5733">
        <v>176.97139999999999</v>
      </c>
    </row>
    <row r="5734" spans="1:2">
      <c r="A5734" s="14">
        <v>43045</v>
      </c>
      <c r="B5734">
        <v>179.58879999999999</v>
      </c>
    </row>
    <row r="5735" spans="1:2">
      <c r="A5735" s="14">
        <v>43046</v>
      </c>
      <c r="B5735">
        <v>178.3399</v>
      </c>
    </row>
    <row r="5736" spans="1:2">
      <c r="A5736" s="14">
        <v>43047</v>
      </c>
      <c r="B5736">
        <v>178.56</v>
      </c>
    </row>
    <row r="5737" spans="1:2">
      <c r="A5737" s="14">
        <v>43048</v>
      </c>
      <c r="B5737">
        <v>178.1858</v>
      </c>
    </row>
    <row r="5738" spans="1:2">
      <c r="A5738" s="14">
        <v>43049</v>
      </c>
      <c r="B5738">
        <v>177.833</v>
      </c>
    </row>
    <row r="5739" spans="1:2">
      <c r="A5739" s="14">
        <v>43052</v>
      </c>
      <c r="B5739">
        <v>177.6926</v>
      </c>
    </row>
    <row r="5740" spans="1:2">
      <c r="A5740" s="14">
        <v>43053</v>
      </c>
      <c r="B5740">
        <v>175.57329999999999</v>
      </c>
    </row>
    <row r="5741" spans="1:2">
      <c r="A5741" s="14">
        <v>43054</v>
      </c>
      <c r="B5741">
        <v>175.2542</v>
      </c>
    </row>
    <row r="5742" spans="1:2">
      <c r="A5742" s="14">
        <v>43055</v>
      </c>
      <c r="B5742">
        <v>174.57239999999999</v>
      </c>
    </row>
    <row r="5743" spans="1:2">
      <c r="A5743" s="14">
        <v>43056</v>
      </c>
      <c r="B5743">
        <v>176.82490000000001</v>
      </c>
    </row>
    <row r="5744" spans="1:2">
      <c r="A5744" s="14">
        <v>43059</v>
      </c>
      <c r="B5744">
        <v>175.6763</v>
      </c>
    </row>
    <row r="5745" spans="1:2">
      <c r="A5745" s="14">
        <v>43060</v>
      </c>
      <c r="B5745">
        <v>176.25370000000001</v>
      </c>
    </row>
    <row r="5746" spans="1:2">
      <c r="A5746" s="14">
        <v>43061</v>
      </c>
      <c r="B5746">
        <v>177.41489999999999</v>
      </c>
    </row>
    <row r="5747" spans="1:2">
      <c r="A5747" s="14">
        <v>43063</v>
      </c>
      <c r="B5747">
        <v>177.34540000000001</v>
      </c>
    </row>
    <row r="5748" spans="1:2">
      <c r="A5748" s="14">
        <v>43066</v>
      </c>
      <c r="B5748">
        <v>177.1678</v>
      </c>
    </row>
    <row r="5749" spans="1:2">
      <c r="A5749" s="14">
        <v>43067</v>
      </c>
      <c r="B5749">
        <v>176.81049999999999</v>
      </c>
    </row>
    <row r="5750" spans="1:2">
      <c r="A5750" s="14">
        <v>43068</v>
      </c>
      <c r="B5750">
        <v>176.2337</v>
      </c>
    </row>
    <row r="5751" spans="1:2">
      <c r="A5751" s="14">
        <v>43069</v>
      </c>
      <c r="B5751">
        <v>174.74039999999999</v>
      </c>
    </row>
    <row r="5752" spans="1:2">
      <c r="A5752" s="14">
        <v>43070</v>
      </c>
      <c r="B5752">
        <v>176.32900000000001</v>
      </c>
    </row>
    <row r="5753" spans="1:2">
      <c r="A5753" s="14">
        <v>43073</v>
      </c>
      <c r="B5753">
        <v>174.85079999999999</v>
      </c>
    </row>
    <row r="5754" spans="1:2">
      <c r="A5754" s="14">
        <v>43074</v>
      </c>
      <c r="B5754">
        <v>173.39840000000001</v>
      </c>
    </row>
    <row r="5755" spans="1:2">
      <c r="A5755" s="14">
        <v>43075</v>
      </c>
      <c r="B5755">
        <v>171.52369999999999</v>
      </c>
    </row>
    <row r="5756" spans="1:2">
      <c r="A5756" s="14">
        <v>43076</v>
      </c>
      <c r="B5756">
        <v>170.90610000000001</v>
      </c>
    </row>
    <row r="5757" spans="1:2">
      <c r="A5757" s="14">
        <v>43077</v>
      </c>
      <c r="B5757">
        <v>171.3391</v>
      </c>
    </row>
    <row r="5758" spans="1:2">
      <c r="A5758" s="14">
        <v>43080</v>
      </c>
      <c r="B5758">
        <v>171.78059999999999</v>
      </c>
    </row>
    <row r="5759" spans="1:2">
      <c r="A5759" s="14">
        <v>43081</v>
      </c>
      <c r="B5759">
        <v>170.17509999999999</v>
      </c>
    </row>
    <row r="5760" spans="1:2">
      <c r="A5760" s="14">
        <v>43082</v>
      </c>
      <c r="B5760">
        <v>170.26339999999999</v>
      </c>
    </row>
    <row r="5761" spans="1:2">
      <c r="A5761" s="14">
        <v>43083</v>
      </c>
      <c r="B5761">
        <v>171.02260000000001</v>
      </c>
    </row>
    <row r="5762" spans="1:2">
      <c r="A5762" s="14">
        <v>43084</v>
      </c>
      <c r="B5762">
        <v>171.46860000000001</v>
      </c>
    </row>
    <row r="5763" spans="1:2">
      <c r="A5763" s="14">
        <v>43087</v>
      </c>
      <c r="B5763">
        <v>172.33920000000001</v>
      </c>
    </row>
    <row r="5764" spans="1:2">
      <c r="A5764" s="14">
        <v>43088</v>
      </c>
      <c r="B5764">
        <v>172.57859999999999</v>
      </c>
    </row>
    <row r="5765" spans="1:2">
      <c r="A5765" s="14">
        <v>43089</v>
      </c>
      <c r="B5765">
        <v>173.53880000000001</v>
      </c>
    </row>
    <row r="5766" spans="1:2">
      <c r="A5766" s="14">
        <v>43090</v>
      </c>
      <c r="B5766">
        <v>174.0042</v>
      </c>
    </row>
    <row r="5767" spans="1:2">
      <c r="A5767" s="14">
        <v>43091</v>
      </c>
      <c r="B5767">
        <v>174.9659</v>
      </c>
    </row>
    <row r="5768" spans="1:2">
      <c r="A5768" s="14">
        <v>43095</v>
      </c>
      <c r="B5768">
        <v>177.0043</v>
      </c>
    </row>
    <row r="5769" spans="1:2">
      <c r="A5769" s="14">
        <v>43096</v>
      </c>
      <c r="B5769">
        <v>177.71430000000001</v>
      </c>
    </row>
    <row r="5770" spans="1:2">
      <c r="A5770" s="14">
        <v>43097</v>
      </c>
      <c r="B5770">
        <v>178.99199999999999</v>
      </c>
    </row>
    <row r="5771" spans="1:2">
      <c r="A5771" s="14">
        <v>43098</v>
      </c>
      <c r="B5771">
        <v>179.9572</v>
      </c>
    </row>
    <row r="5772" spans="1:2">
      <c r="A5772" s="14">
        <v>43102</v>
      </c>
      <c r="B5772">
        <v>180.48150000000001</v>
      </c>
    </row>
    <row r="5773" spans="1:2">
      <c r="A5773" s="14">
        <v>43103</v>
      </c>
      <c r="B5773">
        <v>180.8937</v>
      </c>
    </row>
    <row r="5774" spans="1:2">
      <c r="A5774" s="14">
        <v>43104</v>
      </c>
      <c r="B5774">
        <v>180.81989999999999</v>
      </c>
    </row>
    <row r="5775" spans="1:2">
      <c r="A5775" s="14">
        <v>43105</v>
      </c>
      <c r="B5775">
        <v>179.49270000000001</v>
      </c>
    </row>
    <row r="5776" spans="1:2">
      <c r="A5776" s="14">
        <v>43108</v>
      </c>
      <c r="B5776">
        <v>179.05670000000001</v>
      </c>
    </row>
    <row r="5777" spans="1:2">
      <c r="A5777" s="14">
        <v>43109</v>
      </c>
      <c r="B5777">
        <v>179.8963</v>
      </c>
    </row>
    <row r="5778" spans="1:2">
      <c r="A5778" s="14">
        <v>43110</v>
      </c>
      <c r="B5778">
        <v>180.19040000000001</v>
      </c>
    </row>
    <row r="5779" spans="1:2">
      <c r="A5779" s="14">
        <v>43111</v>
      </c>
      <c r="B5779">
        <v>180.33369999999999</v>
      </c>
    </row>
    <row r="5780" spans="1:2">
      <c r="A5780" s="14">
        <v>43112</v>
      </c>
      <c r="B5780">
        <v>181.261</v>
      </c>
    </row>
    <row r="5781" spans="1:2">
      <c r="A5781" s="14">
        <v>43116</v>
      </c>
      <c r="B5781">
        <v>180.6652</v>
      </c>
    </row>
    <row r="5782" spans="1:2">
      <c r="A5782" s="14">
        <v>43117</v>
      </c>
      <c r="B5782">
        <v>181.37809999999999</v>
      </c>
    </row>
    <row r="5783" spans="1:2">
      <c r="A5783" s="14">
        <v>43118</v>
      </c>
      <c r="B5783">
        <v>181.1773</v>
      </c>
    </row>
    <row r="5784" spans="1:2">
      <c r="A5784" s="14">
        <v>43119</v>
      </c>
      <c r="B5784">
        <v>180.87430000000001</v>
      </c>
    </row>
    <row r="5785" spans="1:2">
      <c r="A5785" s="14">
        <v>43122</v>
      </c>
      <c r="B5785">
        <v>181.44069999999999</v>
      </c>
    </row>
    <row r="5786" spans="1:2">
      <c r="A5786" s="14">
        <v>43123</v>
      </c>
      <c r="B5786">
        <v>182.1574</v>
      </c>
    </row>
    <row r="5787" spans="1:2">
      <c r="A5787" s="14">
        <v>43124</v>
      </c>
      <c r="B5787">
        <v>184.8365</v>
      </c>
    </row>
    <row r="5788" spans="1:2">
      <c r="A5788" s="14">
        <v>43125</v>
      </c>
      <c r="B5788">
        <v>184.83340000000001</v>
      </c>
    </row>
    <row r="5789" spans="1:2">
      <c r="A5789" s="14">
        <v>43126</v>
      </c>
      <c r="B5789">
        <v>185.53729999999999</v>
      </c>
    </row>
    <row r="5790" spans="1:2">
      <c r="A5790" s="14">
        <v>43129</v>
      </c>
      <c r="B5790">
        <v>185.20760000000001</v>
      </c>
    </row>
    <row r="5791" spans="1:2">
      <c r="A5791" s="14">
        <v>43130</v>
      </c>
      <c r="B5791">
        <v>184.50909999999999</v>
      </c>
    </row>
    <row r="5792" spans="1:2">
      <c r="A5792" s="14">
        <v>43131</v>
      </c>
      <c r="B5792">
        <v>183.53100000000001</v>
      </c>
    </row>
    <row r="5793" spans="1:2">
      <c r="A5793" s="14">
        <v>43132</v>
      </c>
      <c r="B5793">
        <v>183.67250000000001</v>
      </c>
    </row>
    <row r="5794" spans="1:2">
      <c r="A5794" s="14">
        <v>43133</v>
      </c>
      <c r="B5794">
        <v>182.15809999999999</v>
      </c>
    </row>
    <row r="5795" spans="1:2">
      <c r="A5795" s="14">
        <v>43136</v>
      </c>
      <c r="B5795">
        <v>180.9374</v>
      </c>
    </row>
    <row r="5796" spans="1:2">
      <c r="A5796" s="14">
        <v>43137</v>
      </c>
      <c r="B5796">
        <v>180.2373</v>
      </c>
    </row>
    <row r="5797" spans="1:2">
      <c r="A5797" s="14">
        <v>43138</v>
      </c>
      <c r="B5797">
        <v>178.1611</v>
      </c>
    </row>
    <row r="5798" spans="1:2">
      <c r="A5798" s="14">
        <v>43139</v>
      </c>
      <c r="B5798">
        <v>177.8837</v>
      </c>
    </row>
    <row r="5799" spans="1:2">
      <c r="A5799" s="14">
        <v>43140</v>
      </c>
      <c r="B5799">
        <v>175.10149999999999</v>
      </c>
    </row>
    <row r="5800" spans="1:2">
      <c r="A5800" s="14">
        <v>43143</v>
      </c>
      <c r="B5800">
        <v>176.51679999999999</v>
      </c>
    </row>
    <row r="5801" spans="1:2">
      <c r="A5801" s="14">
        <v>43144</v>
      </c>
      <c r="B5801">
        <v>177.4725</v>
      </c>
    </row>
    <row r="5802" spans="1:2">
      <c r="A5802" s="14">
        <v>43145</v>
      </c>
      <c r="B5802">
        <v>179.94450000000001</v>
      </c>
    </row>
    <row r="5803" spans="1:2">
      <c r="A5803" s="14">
        <v>43146</v>
      </c>
      <c r="B5803">
        <v>180.44980000000001</v>
      </c>
    </row>
    <row r="5804" spans="1:2">
      <c r="A5804" s="14">
        <v>43147</v>
      </c>
      <c r="B5804">
        <v>180.3895</v>
      </c>
    </row>
    <row r="5805" spans="1:2">
      <c r="A5805" s="14">
        <v>43151</v>
      </c>
      <c r="B5805">
        <v>180.0103</v>
      </c>
    </row>
    <row r="5806" spans="1:2">
      <c r="A5806" s="14">
        <v>43152</v>
      </c>
      <c r="B5806">
        <v>180.57220000000001</v>
      </c>
    </row>
    <row r="5807" spans="1:2">
      <c r="A5807" s="14">
        <v>43153</v>
      </c>
      <c r="B5807">
        <v>181.38499999999999</v>
      </c>
    </row>
    <row r="5808" spans="1:2">
      <c r="A5808" s="14">
        <v>43154</v>
      </c>
      <c r="B5808">
        <v>181.44370000000001</v>
      </c>
    </row>
    <row r="5809" spans="1:2">
      <c r="A5809" s="14">
        <v>43157</v>
      </c>
      <c r="B5809">
        <v>182.18010000000001</v>
      </c>
    </row>
    <row r="5810" spans="1:2">
      <c r="A5810" s="14">
        <v>43158</v>
      </c>
      <c r="B5810">
        <v>181.26929999999999</v>
      </c>
    </row>
    <row r="5811" spans="1:2">
      <c r="A5811" s="14">
        <v>43159</v>
      </c>
      <c r="B5811">
        <v>180.3569</v>
      </c>
    </row>
    <row r="5812" spans="1:2">
      <c r="A5812" s="14">
        <v>43160</v>
      </c>
      <c r="B5812">
        <v>180.49189999999999</v>
      </c>
    </row>
    <row r="5813" spans="1:2">
      <c r="A5813" s="14">
        <v>43161</v>
      </c>
      <c r="B5813">
        <v>180.38730000000001</v>
      </c>
    </row>
    <row r="5814" spans="1:2">
      <c r="A5814" s="14">
        <v>43164</v>
      </c>
      <c r="B5814">
        <v>181.54679999999999</v>
      </c>
    </row>
    <row r="5815" spans="1:2">
      <c r="A5815" s="14">
        <v>43165</v>
      </c>
      <c r="B5815">
        <v>182.1788</v>
      </c>
    </row>
    <row r="5816" spans="1:2">
      <c r="A5816" s="14">
        <v>43166</v>
      </c>
      <c r="B5816">
        <v>180.20179999999999</v>
      </c>
    </row>
    <row r="5817" spans="1:2">
      <c r="A5817" s="14">
        <v>43167</v>
      </c>
      <c r="B5817">
        <v>179.2911</v>
      </c>
    </row>
    <row r="5818" spans="1:2">
      <c r="A5818" s="14">
        <v>43168</v>
      </c>
      <c r="B5818">
        <v>180.05009999999999</v>
      </c>
    </row>
    <row r="5819" spans="1:2">
      <c r="A5819" s="14">
        <v>43171</v>
      </c>
      <c r="B5819">
        <v>179.4846</v>
      </c>
    </row>
    <row r="5820" spans="1:2">
      <c r="A5820" s="14">
        <v>43172</v>
      </c>
      <c r="B5820">
        <v>179.92400000000001</v>
      </c>
    </row>
    <row r="5821" spans="1:2">
      <c r="A5821" s="14">
        <v>43173</v>
      </c>
      <c r="B5821">
        <v>179.51689999999999</v>
      </c>
    </row>
    <row r="5822" spans="1:2">
      <c r="A5822" s="14">
        <v>43174</v>
      </c>
      <c r="B5822">
        <v>178.7946</v>
      </c>
    </row>
    <row r="5823" spans="1:2">
      <c r="A5823" s="14">
        <v>43175</v>
      </c>
      <c r="B5823">
        <v>178.89779999999999</v>
      </c>
    </row>
    <row r="5824" spans="1:2">
      <c r="A5824" s="14">
        <v>43178</v>
      </c>
      <c r="B5824">
        <v>177.2038</v>
      </c>
    </row>
    <row r="5825" spans="1:2">
      <c r="A5825" s="14">
        <v>43179</v>
      </c>
      <c r="B5825">
        <v>177.62010000000001</v>
      </c>
    </row>
    <row r="5826" spans="1:2">
      <c r="A5826" s="14">
        <v>43180</v>
      </c>
      <c r="B5826">
        <v>179.03639999999999</v>
      </c>
    </row>
    <row r="5827" spans="1:2">
      <c r="A5827" s="14">
        <v>43181</v>
      </c>
      <c r="B5827">
        <v>178.41630000000001</v>
      </c>
    </row>
    <row r="5828" spans="1:2">
      <c r="A5828" s="14">
        <v>43182</v>
      </c>
      <c r="B5828">
        <v>179.11869999999999</v>
      </c>
    </row>
    <row r="5829" spans="1:2">
      <c r="A5829" s="14">
        <v>43185</v>
      </c>
      <c r="B5829">
        <v>178.75829999999999</v>
      </c>
    </row>
    <row r="5830" spans="1:2">
      <c r="A5830" s="14">
        <v>43186</v>
      </c>
      <c r="B5830">
        <v>178.7782</v>
      </c>
    </row>
    <row r="5831" spans="1:2">
      <c r="A5831" s="14">
        <v>43187</v>
      </c>
      <c r="B5831">
        <v>177.77199999999999</v>
      </c>
    </row>
    <row r="5832" spans="1:2">
      <c r="A5832" s="14">
        <v>43188</v>
      </c>
      <c r="B5832">
        <v>179.23599999999999</v>
      </c>
    </row>
    <row r="5833" spans="1:2">
      <c r="A5833" s="14">
        <v>43192</v>
      </c>
      <c r="B5833">
        <v>177.95939999999999</v>
      </c>
    </row>
    <row r="5834" spans="1:2">
      <c r="A5834" s="14">
        <v>43193</v>
      </c>
      <c r="B5834">
        <v>178.32820000000001</v>
      </c>
    </row>
    <row r="5835" spans="1:2">
      <c r="A5835" s="14">
        <v>43194</v>
      </c>
      <c r="B5835">
        <v>177.5444</v>
      </c>
    </row>
    <row r="5836" spans="1:2">
      <c r="A5836" s="14">
        <v>43195</v>
      </c>
      <c r="B5836">
        <v>178.68819999999999</v>
      </c>
    </row>
    <row r="5837" spans="1:2">
      <c r="A5837" s="14">
        <v>43196</v>
      </c>
      <c r="B5837">
        <v>178.2098</v>
      </c>
    </row>
    <row r="5838" spans="1:2">
      <c r="A5838" s="14">
        <v>43199</v>
      </c>
      <c r="B5838">
        <v>180.44030000000001</v>
      </c>
    </row>
    <row r="5839" spans="1:2">
      <c r="A5839" s="14">
        <v>43200</v>
      </c>
      <c r="B5839">
        <v>182.06219999999999</v>
      </c>
    </row>
    <row r="5840" spans="1:2">
      <c r="A5840" s="14">
        <v>43201</v>
      </c>
      <c r="B5840">
        <v>182.9906</v>
      </c>
    </row>
    <row r="5841" spans="1:2">
      <c r="A5841" s="14">
        <v>43202</v>
      </c>
      <c r="B5841">
        <v>182.68279999999999</v>
      </c>
    </row>
    <row r="5842" spans="1:2">
      <c r="A5842" s="14">
        <v>43203</v>
      </c>
      <c r="B5842">
        <v>183.06370000000001</v>
      </c>
    </row>
    <row r="5843" spans="1:2">
      <c r="A5843" s="14">
        <v>43206</v>
      </c>
      <c r="B5843">
        <v>182.59309999999999</v>
      </c>
    </row>
    <row r="5844" spans="1:2">
      <c r="A5844" s="14">
        <v>43207</v>
      </c>
      <c r="B5844">
        <v>182.56469999999999</v>
      </c>
    </row>
    <row r="5845" spans="1:2">
      <c r="A5845" s="14">
        <v>43208</v>
      </c>
      <c r="B5845">
        <v>185.5284</v>
      </c>
    </row>
    <row r="5846" spans="1:2">
      <c r="A5846" s="14">
        <v>43209</v>
      </c>
      <c r="B5846">
        <v>184.5403</v>
      </c>
    </row>
    <row r="5847" spans="1:2">
      <c r="A5847" s="14">
        <v>43210</v>
      </c>
      <c r="B5847">
        <v>184.30199999999999</v>
      </c>
    </row>
    <row r="5848" spans="1:2">
      <c r="A5848" s="14">
        <v>43213</v>
      </c>
      <c r="B5848">
        <v>182.98589999999999</v>
      </c>
    </row>
    <row r="5849" spans="1:2">
      <c r="A5849" s="14">
        <v>43214</v>
      </c>
      <c r="B5849">
        <v>182.761</v>
      </c>
    </row>
    <row r="5850" spans="1:2">
      <c r="A5850" s="14">
        <v>43215</v>
      </c>
      <c r="B5850">
        <v>183.1139</v>
      </c>
    </row>
    <row r="5851" spans="1:2">
      <c r="A5851" s="14">
        <v>43216</v>
      </c>
      <c r="B5851">
        <v>183.43559999999999</v>
      </c>
    </row>
    <row r="5852" spans="1:2">
      <c r="A5852" s="14">
        <v>43217</v>
      </c>
      <c r="B5852">
        <v>183.4092</v>
      </c>
    </row>
    <row r="5853" spans="1:2">
      <c r="A5853" s="14">
        <v>43220</v>
      </c>
      <c r="B5853">
        <v>183.8683</v>
      </c>
    </row>
    <row r="5854" spans="1:2">
      <c r="A5854" s="14">
        <v>43221</v>
      </c>
      <c r="B5854">
        <v>183.41399999999999</v>
      </c>
    </row>
    <row r="5855" spans="1:2">
      <c r="A5855" s="14">
        <v>43222</v>
      </c>
      <c r="B5855">
        <v>183.6842</v>
      </c>
    </row>
    <row r="5856" spans="1:2">
      <c r="A5856" s="14">
        <v>43223</v>
      </c>
      <c r="B5856">
        <v>184.0581</v>
      </c>
    </row>
    <row r="5857" spans="1:2">
      <c r="A5857" s="14">
        <v>43224</v>
      </c>
      <c r="B5857">
        <v>184.7199</v>
      </c>
    </row>
    <row r="5858" spans="1:2">
      <c r="A5858" s="14">
        <v>43227</v>
      </c>
      <c r="B5858">
        <v>184.40549999999999</v>
      </c>
    </row>
    <row r="5859" spans="1:2">
      <c r="A5859" s="14">
        <v>43228</v>
      </c>
      <c r="B5859">
        <v>183.92359999999999</v>
      </c>
    </row>
    <row r="5860" spans="1:2">
      <c r="A5860" s="14">
        <v>43229</v>
      </c>
      <c r="B5860">
        <v>184.99469999999999</v>
      </c>
    </row>
    <row r="5861" spans="1:2">
      <c r="A5861" s="14">
        <v>43230</v>
      </c>
      <c r="B5861">
        <v>185.93469999999999</v>
      </c>
    </row>
    <row r="5862" spans="1:2">
      <c r="A5862" s="14">
        <v>43231</v>
      </c>
      <c r="B5862">
        <v>184.88489999999999</v>
      </c>
    </row>
    <row r="5863" spans="1:2">
      <c r="A5863" s="14">
        <v>43234</v>
      </c>
      <c r="B5863">
        <v>185.5932</v>
      </c>
    </row>
    <row r="5864" spans="1:2">
      <c r="A5864" s="14">
        <v>43235</v>
      </c>
      <c r="B5864">
        <v>185.09780000000001</v>
      </c>
    </row>
    <row r="5865" spans="1:2">
      <c r="A5865" s="14">
        <v>43236</v>
      </c>
      <c r="B5865">
        <v>185.2277</v>
      </c>
    </row>
    <row r="5866" spans="1:2">
      <c r="A5866" s="14">
        <v>43237</v>
      </c>
      <c r="B5866">
        <v>185.4965</v>
      </c>
    </row>
    <row r="5867" spans="1:2">
      <c r="A5867" s="14">
        <v>43238</v>
      </c>
      <c r="B5867">
        <v>185.72399999999999</v>
      </c>
    </row>
    <row r="5868" spans="1:2">
      <c r="A5868" s="14">
        <v>43241</v>
      </c>
      <c r="B5868">
        <v>186.90260000000001</v>
      </c>
    </row>
    <row r="5869" spans="1:2">
      <c r="A5869" s="14">
        <v>43242</v>
      </c>
      <c r="B5869">
        <v>187.82640000000001</v>
      </c>
    </row>
    <row r="5870" spans="1:2">
      <c r="A5870" s="14">
        <v>43243</v>
      </c>
      <c r="B5870">
        <v>188.154</v>
      </c>
    </row>
    <row r="5871" spans="1:2">
      <c r="A5871" s="14">
        <v>43244</v>
      </c>
      <c r="B5871">
        <v>188.03829999999999</v>
      </c>
    </row>
    <row r="5872" spans="1:2">
      <c r="A5872" s="14">
        <v>43245</v>
      </c>
      <c r="B5872">
        <v>186.8314</v>
      </c>
    </row>
    <row r="5873" spans="1:2">
      <c r="A5873" s="14">
        <v>43249</v>
      </c>
      <c r="B5873">
        <v>185.55019999999999</v>
      </c>
    </row>
    <row r="5874" spans="1:2">
      <c r="A5874" s="14">
        <v>43250</v>
      </c>
      <c r="B5874">
        <v>186.4725</v>
      </c>
    </row>
    <row r="5875" spans="1:2">
      <c r="A5875" s="14">
        <v>43251</v>
      </c>
      <c r="B5875">
        <v>186.47309999999999</v>
      </c>
    </row>
    <row r="5876" spans="1:2">
      <c r="A5876" s="14">
        <v>43252</v>
      </c>
      <c r="B5876">
        <v>185.94139999999999</v>
      </c>
    </row>
    <row r="5877" spans="1:2">
      <c r="A5877" s="14">
        <v>43255</v>
      </c>
      <c r="B5877">
        <v>183.86869999999999</v>
      </c>
    </row>
    <row r="5878" spans="1:2">
      <c r="A5878" s="14">
        <v>43256</v>
      </c>
      <c r="B5878">
        <v>184.4248</v>
      </c>
    </row>
    <row r="5879" spans="1:2">
      <c r="A5879" s="14">
        <v>43257</v>
      </c>
      <c r="B5879">
        <v>184.57749999999999</v>
      </c>
    </row>
    <row r="5880" spans="1:2">
      <c r="A5880" s="14">
        <v>43258</v>
      </c>
      <c r="B5880">
        <v>185.1635</v>
      </c>
    </row>
    <row r="5881" spans="1:2">
      <c r="A5881" s="14">
        <v>43259</v>
      </c>
      <c r="B5881">
        <v>185.02959999999999</v>
      </c>
    </row>
    <row r="5882" spans="1:2">
      <c r="A5882" s="14">
        <v>43262</v>
      </c>
      <c r="B5882">
        <v>184.38300000000001</v>
      </c>
    </row>
    <row r="5883" spans="1:2">
      <c r="A5883" s="14">
        <v>43263</v>
      </c>
      <c r="B5883">
        <v>184.9101</v>
      </c>
    </row>
    <row r="5884" spans="1:2">
      <c r="A5884" s="14">
        <v>43264</v>
      </c>
      <c r="B5884">
        <v>185.0634</v>
      </c>
    </row>
    <row r="5885" spans="1:2">
      <c r="A5885" s="14">
        <v>43265</v>
      </c>
      <c r="B5885">
        <v>183.52699999999999</v>
      </c>
    </row>
    <row r="5886" spans="1:2">
      <c r="A5886" s="14">
        <v>43266</v>
      </c>
      <c r="B5886">
        <v>180.42330000000001</v>
      </c>
    </row>
    <row r="5887" spans="1:2">
      <c r="A5887" s="14">
        <v>43269</v>
      </c>
      <c r="B5887">
        <v>180.2953</v>
      </c>
    </row>
    <row r="5888" spans="1:2">
      <c r="A5888" s="14">
        <v>43270</v>
      </c>
      <c r="B5888">
        <v>178.1473</v>
      </c>
    </row>
    <row r="5889" spans="1:2">
      <c r="A5889" s="14">
        <v>43271</v>
      </c>
      <c r="B5889">
        <v>178.5685</v>
      </c>
    </row>
    <row r="5890" spans="1:2">
      <c r="A5890" s="14">
        <v>43272</v>
      </c>
      <c r="B5890">
        <v>177.84</v>
      </c>
    </row>
    <row r="5891" spans="1:2">
      <c r="A5891" s="14">
        <v>43273</v>
      </c>
      <c r="B5891">
        <v>179.70349999999999</v>
      </c>
    </row>
    <row r="5892" spans="1:2">
      <c r="A5892" s="14">
        <v>43276</v>
      </c>
      <c r="B5892">
        <v>177.369</v>
      </c>
    </row>
    <row r="5893" spans="1:2">
      <c r="A5893" s="14">
        <v>43277</v>
      </c>
      <c r="B5893">
        <v>178.1104</v>
      </c>
    </row>
    <row r="5894" spans="1:2">
      <c r="A5894" s="14">
        <v>43278</v>
      </c>
      <c r="B5894">
        <v>179.3836</v>
      </c>
    </row>
    <row r="5895" spans="1:2">
      <c r="A5895" s="14">
        <v>43279</v>
      </c>
      <c r="B5895">
        <v>178.66849999999999</v>
      </c>
    </row>
    <row r="5896" spans="1:2">
      <c r="A5896" s="14">
        <v>43280</v>
      </c>
      <c r="B5896">
        <v>179.9539</v>
      </c>
    </row>
    <row r="5897" spans="1:2">
      <c r="A5897" s="14">
        <v>43283</v>
      </c>
      <c r="B5897">
        <v>176.52520000000001</v>
      </c>
    </row>
    <row r="5898" spans="1:2">
      <c r="A5898" s="14">
        <v>43284</v>
      </c>
      <c r="B5898">
        <v>176.9359</v>
      </c>
    </row>
    <row r="5899" spans="1:2">
      <c r="A5899" s="14">
        <v>43286</v>
      </c>
      <c r="B5899">
        <v>176.14230000000001</v>
      </c>
    </row>
    <row r="5900" spans="1:2">
      <c r="A5900" s="14">
        <v>43287</v>
      </c>
      <c r="B5900">
        <v>177.5471</v>
      </c>
    </row>
    <row r="5901" spans="1:2">
      <c r="A5901" s="14">
        <v>43290</v>
      </c>
      <c r="B5901">
        <v>177.4134</v>
      </c>
    </row>
    <row r="5902" spans="1:2">
      <c r="A5902" s="14">
        <v>43291</v>
      </c>
      <c r="B5902">
        <v>176.66929999999999</v>
      </c>
    </row>
    <row r="5903" spans="1:2">
      <c r="A5903" s="14">
        <v>43292</v>
      </c>
      <c r="B5903">
        <v>171.9034</v>
      </c>
    </row>
    <row r="5904" spans="1:2">
      <c r="A5904" s="14">
        <v>43293</v>
      </c>
      <c r="B5904">
        <v>173.0763</v>
      </c>
    </row>
    <row r="5905" spans="1:2">
      <c r="A5905" s="14">
        <v>43294</v>
      </c>
      <c r="B5905">
        <v>172.71690000000001</v>
      </c>
    </row>
    <row r="5906" spans="1:2">
      <c r="A5906" s="14">
        <v>43297</v>
      </c>
      <c r="B5906">
        <v>170.70910000000001</v>
      </c>
    </row>
    <row r="5907" spans="1:2">
      <c r="A5907" s="14">
        <v>43298</v>
      </c>
      <c r="B5907">
        <v>170.67930000000001</v>
      </c>
    </row>
    <row r="5908" spans="1:2">
      <c r="A5908" s="14">
        <v>43299</v>
      </c>
      <c r="B5908">
        <v>171.2987</v>
      </c>
    </row>
    <row r="5909" spans="1:2">
      <c r="A5909" s="14">
        <v>43300</v>
      </c>
      <c r="B5909">
        <v>171.19749999999999</v>
      </c>
    </row>
    <row r="5910" spans="1:2">
      <c r="A5910" s="14">
        <v>43301</v>
      </c>
      <c r="B5910">
        <v>172.47900000000001</v>
      </c>
    </row>
    <row r="5911" spans="1:2">
      <c r="A5911" s="14">
        <v>43304</v>
      </c>
      <c r="B5911">
        <v>172.41210000000001</v>
      </c>
    </row>
    <row r="5912" spans="1:2">
      <c r="A5912" s="14">
        <v>43305</v>
      </c>
      <c r="B5912">
        <v>173.32310000000001</v>
      </c>
    </row>
    <row r="5913" spans="1:2">
      <c r="A5913" s="14">
        <v>43306</v>
      </c>
      <c r="B5913">
        <v>175.09620000000001</v>
      </c>
    </row>
    <row r="5914" spans="1:2">
      <c r="A5914" s="14">
        <v>43307</v>
      </c>
      <c r="B5914">
        <v>175.1542</v>
      </c>
    </row>
    <row r="5915" spans="1:2">
      <c r="A5915" s="14">
        <v>43308</v>
      </c>
      <c r="B5915">
        <v>174.92910000000001</v>
      </c>
    </row>
    <row r="5916" spans="1:2">
      <c r="A5916" s="14">
        <v>43311</v>
      </c>
      <c r="B5916">
        <v>176.07749999999999</v>
      </c>
    </row>
    <row r="5917" spans="1:2">
      <c r="A5917" s="14">
        <v>43312</v>
      </c>
      <c r="B5917">
        <v>176.11320000000001</v>
      </c>
    </row>
    <row r="5918" spans="1:2">
      <c r="A5918" s="14">
        <v>43313</v>
      </c>
      <c r="B5918">
        <v>173.7603</v>
      </c>
    </row>
    <row r="5919" spans="1:2">
      <c r="A5919" s="14">
        <v>43314</v>
      </c>
      <c r="B5919">
        <v>174.30709999999999</v>
      </c>
    </row>
    <row r="5920" spans="1:2">
      <c r="A5920" s="14">
        <v>43315</v>
      </c>
      <c r="B5920">
        <v>175.12219999999999</v>
      </c>
    </row>
    <row r="5921" spans="1:2">
      <c r="A5921" s="14">
        <v>43318</v>
      </c>
      <c r="B5921">
        <v>175.4881</v>
      </c>
    </row>
    <row r="5922" spans="1:2">
      <c r="A5922" s="14">
        <v>43319</v>
      </c>
      <c r="B5922">
        <v>176.3614</v>
      </c>
    </row>
    <row r="5923" spans="1:2">
      <c r="A5923" s="14">
        <v>43320</v>
      </c>
      <c r="B5923">
        <v>175.6377</v>
      </c>
    </row>
    <row r="5924" spans="1:2">
      <c r="A5924" s="14">
        <v>43321</v>
      </c>
      <c r="B5924">
        <v>175.1584</v>
      </c>
    </row>
    <row r="5925" spans="1:2">
      <c r="A5925" s="14">
        <v>43322</v>
      </c>
      <c r="B5925">
        <v>173.8098</v>
      </c>
    </row>
    <row r="5926" spans="1:2">
      <c r="A5926" s="14">
        <v>43325</v>
      </c>
      <c r="B5926">
        <v>172.4153</v>
      </c>
    </row>
    <row r="5927" spans="1:2">
      <c r="A5927" s="14">
        <v>43326</v>
      </c>
      <c r="B5927">
        <v>172.90029999999999</v>
      </c>
    </row>
    <row r="5928" spans="1:2">
      <c r="A5928" s="14">
        <v>43327</v>
      </c>
      <c r="B5928">
        <v>169.6044</v>
      </c>
    </row>
    <row r="5929" spans="1:2">
      <c r="A5929" s="14">
        <v>43328</v>
      </c>
      <c r="B5929">
        <v>171.3518</v>
      </c>
    </row>
    <row r="5930" spans="1:2">
      <c r="A5930" s="14">
        <v>43329</v>
      </c>
      <c r="B5930">
        <v>172.05170000000001</v>
      </c>
    </row>
    <row r="5931" spans="1:2">
      <c r="A5931" s="14">
        <v>43332</v>
      </c>
      <c r="B5931">
        <v>172.04419999999999</v>
      </c>
    </row>
    <row r="5932" spans="1:2">
      <c r="A5932" s="14">
        <v>43333</v>
      </c>
      <c r="B5932">
        <v>172.29050000000001</v>
      </c>
    </row>
    <row r="5933" spans="1:2">
      <c r="A5933" s="14">
        <v>43334</v>
      </c>
      <c r="B5933">
        <v>172.6063</v>
      </c>
    </row>
    <row r="5934" spans="1:2">
      <c r="A5934" s="14">
        <v>43335</v>
      </c>
      <c r="B5934">
        <v>171.62190000000001</v>
      </c>
    </row>
    <row r="5935" spans="1:2">
      <c r="A5935" s="14">
        <v>43336</v>
      </c>
      <c r="B5935">
        <v>172.83160000000001</v>
      </c>
    </row>
    <row r="5936" spans="1:2">
      <c r="A5936" s="14">
        <v>43339</v>
      </c>
      <c r="B5936">
        <v>173.00720000000001</v>
      </c>
    </row>
    <row r="5937" spans="1:2">
      <c r="A5937" s="14">
        <v>43340</v>
      </c>
      <c r="B5937">
        <v>172.1942</v>
      </c>
    </row>
    <row r="5938" spans="1:2">
      <c r="A5938" s="14">
        <v>43341</v>
      </c>
      <c r="B5938">
        <v>173.15369999999999</v>
      </c>
    </row>
    <row r="5939" spans="1:2">
      <c r="A5939" s="14">
        <v>43342</v>
      </c>
      <c r="B5939">
        <v>172.7363</v>
      </c>
    </row>
    <row r="5940" spans="1:2">
      <c r="A5940" s="14">
        <v>43343</v>
      </c>
      <c r="B5940">
        <v>172.99510000000001</v>
      </c>
    </row>
    <row r="5941" spans="1:2">
      <c r="A5941" s="14">
        <v>43347</v>
      </c>
      <c r="B5941">
        <v>171.7783</v>
      </c>
    </row>
    <row r="5942" spans="1:2">
      <c r="A5942" s="14">
        <v>43348</v>
      </c>
      <c r="B5942">
        <v>170.89940000000001</v>
      </c>
    </row>
    <row r="5943" spans="1:2">
      <c r="A5943" s="14">
        <v>43349</v>
      </c>
      <c r="B5943">
        <v>170.3569</v>
      </c>
    </row>
    <row r="5944" spans="1:2">
      <c r="A5944" s="14">
        <v>43350</v>
      </c>
      <c r="B5944">
        <v>170.68770000000001</v>
      </c>
    </row>
    <row r="5945" spans="1:2">
      <c r="A5945" s="14">
        <v>43353</v>
      </c>
      <c r="B5945">
        <v>171.43610000000001</v>
      </c>
    </row>
    <row r="5946" spans="1:2">
      <c r="A5946" s="14">
        <v>43354</v>
      </c>
      <c r="B5946">
        <v>171.53890000000001</v>
      </c>
    </row>
    <row r="5947" spans="1:2">
      <c r="A5947" s="14">
        <v>43355</v>
      </c>
      <c r="B5947">
        <v>172.56809999999999</v>
      </c>
    </row>
    <row r="5948" spans="1:2">
      <c r="A5948" s="14">
        <v>43356</v>
      </c>
      <c r="B5948">
        <v>171.0273</v>
      </c>
    </row>
    <row r="5949" spans="1:2">
      <c r="A5949" s="14">
        <v>43357</v>
      </c>
      <c r="B5949">
        <v>170.4956</v>
      </c>
    </row>
    <row r="5950" spans="1:2">
      <c r="A5950" s="14">
        <v>43360</v>
      </c>
      <c r="B5950">
        <v>169.8655</v>
      </c>
    </row>
    <row r="5951" spans="1:2">
      <c r="A5951" s="14">
        <v>43361</v>
      </c>
      <c r="B5951">
        <v>171.1087</v>
      </c>
    </row>
    <row r="5952" spans="1:2">
      <c r="A5952" s="14">
        <v>43362</v>
      </c>
      <c r="B5952">
        <v>172.4153</v>
      </c>
    </row>
    <row r="5953" spans="1:2">
      <c r="A5953" s="14">
        <v>43363</v>
      </c>
      <c r="B5953">
        <v>173.5</v>
      </c>
    </row>
    <row r="5954" spans="1:2">
      <c r="A5954" s="14">
        <v>43364</v>
      </c>
      <c r="B5954">
        <v>174.58699999999999</v>
      </c>
    </row>
    <row r="5955" spans="1:2">
      <c r="A5955" s="14">
        <v>43367</v>
      </c>
      <c r="B5955">
        <v>175.54679999999999</v>
      </c>
    </row>
    <row r="5956" spans="1:2">
      <c r="A5956" s="14">
        <v>43368</v>
      </c>
      <c r="B5956">
        <v>176.03890000000001</v>
      </c>
    </row>
    <row r="5957" spans="1:2">
      <c r="A5957" s="14">
        <v>43369</v>
      </c>
      <c r="B5957">
        <v>175.24799999999999</v>
      </c>
    </row>
    <row r="5958" spans="1:2">
      <c r="A5958" s="14">
        <v>43370</v>
      </c>
      <c r="B5958">
        <v>175.37530000000001</v>
      </c>
    </row>
    <row r="5959" spans="1:2">
      <c r="A5959" s="14">
        <v>43371</v>
      </c>
      <c r="B5959">
        <v>176.3125</v>
      </c>
    </row>
    <row r="5960" spans="1:2">
      <c r="A5960" s="14">
        <v>43374</v>
      </c>
      <c r="B5960">
        <v>178.7509</v>
      </c>
    </row>
    <row r="5961" spans="1:2">
      <c r="A5961" s="14">
        <v>43375</v>
      </c>
      <c r="B5961">
        <v>180.38720000000001</v>
      </c>
    </row>
    <row r="5962" spans="1:2">
      <c r="A5962" s="14">
        <v>43376</v>
      </c>
      <c r="B5962">
        <v>181.489</v>
      </c>
    </row>
    <row r="5963" spans="1:2">
      <c r="A5963" s="14">
        <v>43377</v>
      </c>
      <c r="B5963">
        <v>179.66499999999999</v>
      </c>
    </row>
    <row r="5964" spans="1:2">
      <c r="A5964" s="14">
        <v>43378</v>
      </c>
      <c r="B5964">
        <v>179.90280000000001</v>
      </c>
    </row>
    <row r="5965" spans="1:2">
      <c r="A5965" s="14">
        <v>43381</v>
      </c>
      <c r="B5965">
        <v>179.9896</v>
      </c>
    </row>
    <row r="5966" spans="1:2">
      <c r="A5966" s="14">
        <v>43382</v>
      </c>
      <c r="B5966">
        <v>180.64279999999999</v>
      </c>
    </row>
    <row r="5967" spans="1:2">
      <c r="A5967" s="14">
        <v>43383</v>
      </c>
      <c r="B5967">
        <v>178.90039999999999</v>
      </c>
    </row>
    <row r="5968" spans="1:2">
      <c r="A5968" s="14">
        <v>43384</v>
      </c>
      <c r="B5968">
        <v>177.9486</v>
      </c>
    </row>
    <row r="5969" spans="1:2">
      <c r="A5969" s="14">
        <v>43385</v>
      </c>
      <c r="B5969">
        <v>178.60419999999999</v>
      </c>
    </row>
    <row r="5970" spans="1:2">
      <c r="A5970" s="14">
        <v>43388</v>
      </c>
      <c r="B5970">
        <v>180.4828</v>
      </c>
    </row>
    <row r="5971" spans="1:2">
      <c r="A5971" s="14">
        <v>43389</v>
      </c>
      <c r="B5971">
        <v>180.28739999999999</v>
      </c>
    </row>
    <row r="5972" spans="1:2">
      <c r="A5972" s="14">
        <v>43390</v>
      </c>
      <c r="B5972">
        <v>179.62780000000001</v>
      </c>
    </row>
    <row r="5973" spans="1:2">
      <c r="A5973" s="14">
        <v>43391</v>
      </c>
      <c r="B5973">
        <v>177.66159999999999</v>
      </c>
    </row>
    <row r="5974" spans="1:2">
      <c r="A5974" s="14">
        <v>43392</v>
      </c>
      <c r="B5974">
        <v>178.0857</v>
      </c>
    </row>
    <row r="5975" spans="1:2">
      <c r="A5975" s="14">
        <v>43395</v>
      </c>
      <c r="B5975">
        <v>177.7713</v>
      </c>
    </row>
    <row r="5976" spans="1:2">
      <c r="A5976" s="14">
        <v>43396</v>
      </c>
      <c r="B5976">
        <v>176.4675</v>
      </c>
    </row>
    <row r="5977" spans="1:2">
      <c r="A5977" s="14">
        <v>43397</v>
      </c>
      <c r="B5977">
        <v>175.75190000000001</v>
      </c>
    </row>
    <row r="5978" spans="1:2">
      <c r="A5978" s="14">
        <v>43398</v>
      </c>
      <c r="B5978">
        <v>175.4128</v>
      </c>
    </row>
    <row r="5979" spans="1:2">
      <c r="A5979" s="14">
        <v>43399</v>
      </c>
      <c r="B5979">
        <v>176.1952</v>
      </c>
    </row>
    <row r="5980" spans="1:2">
      <c r="A5980" s="14">
        <v>43402</v>
      </c>
      <c r="B5980">
        <v>174.9854</v>
      </c>
    </row>
    <row r="5981" spans="1:2">
      <c r="A5981" s="14">
        <v>43403</v>
      </c>
      <c r="B5981">
        <v>173.3082</v>
      </c>
    </row>
    <row r="5982" spans="1:2">
      <c r="A5982" s="14">
        <v>43404</v>
      </c>
      <c r="B5982">
        <v>172.50630000000001</v>
      </c>
    </row>
    <row r="5983" spans="1:2">
      <c r="A5983" s="14">
        <v>43405</v>
      </c>
      <c r="B5983">
        <v>173.33510000000001</v>
      </c>
    </row>
    <row r="5984" spans="1:2">
      <c r="A5984" s="14">
        <v>43406</v>
      </c>
      <c r="B5984">
        <v>173.9684</v>
      </c>
    </row>
    <row r="5985" spans="1:2">
      <c r="A5985" s="14">
        <v>43409</v>
      </c>
      <c r="B5985">
        <v>174.6514</v>
      </c>
    </row>
    <row r="5986" spans="1:2">
      <c r="A5986" s="14">
        <v>43410</v>
      </c>
      <c r="B5986">
        <v>173.5643</v>
      </c>
    </row>
    <row r="5987" spans="1:2">
      <c r="A5987" s="14">
        <v>43411</v>
      </c>
      <c r="B5987">
        <v>173.6944</v>
      </c>
    </row>
    <row r="5988" spans="1:2">
      <c r="A5988" s="14">
        <v>43412</v>
      </c>
      <c r="B5988">
        <v>172.76400000000001</v>
      </c>
    </row>
    <row r="5989" spans="1:2">
      <c r="A5989" s="14">
        <v>43413</v>
      </c>
      <c r="B5989">
        <v>171.99260000000001</v>
      </c>
    </row>
    <row r="5990" spans="1:2">
      <c r="A5990" s="14">
        <v>43416</v>
      </c>
      <c r="B5990">
        <v>172.3442</v>
      </c>
    </row>
    <row r="5991" spans="1:2">
      <c r="A5991" s="14">
        <v>43417</v>
      </c>
      <c r="B5991">
        <v>171.1061</v>
      </c>
    </row>
    <row r="5992" spans="1:2">
      <c r="A5992" s="14">
        <v>43418</v>
      </c>
      <c r="B5992">
        <v>175.85130000000001</v>
      </c>
    </row>
    <row r="5993" spans="1:2">
      <c r="A5993" s="14">
        <v>43419</v>
      </c>
      <c r="B5993">
        <v>171.97290000000001</v>
      </c>
    </row>
    <row r="5994" spans="1:2">
      <c r="A5994" s="14">
        <v>43420</v>
      </c>
      <c r="B5994">
        <v>174.18340000000001</v>
      </c>
    </row>
    <row r="5995" spans="1:2">
      <c r="A5995" s="14">
        <v>43423</v>
      </c>
      <c r="B5995">
        <v>176.12029999999999</v>
      </c>
    </row>
    <row r="5996" spans="1:2">
      <c r="A5996" s="14">
        <v>43424</v>
      </c>
      <c r="B5996">
        <v>172.3143</v>
      </c>
    </row>
    <row r="5997" spans="1:2">
      <c r="A5997" s="14">
        <v>43425</v>
      </c>
      <c r="B5997">
        <v>173.10419999999999</v>
      </c>
    </row>
    <row r="5998" spans="1:2">
      <c r="A5998" s="14">
        <v>43427</v>
      </c>
      <c r="B5998">
        <v>169.2182</v>
      </c>
    </row>
    <row r="5999" spans="1:2">
      <c r="A5999" s="14">
        <v>43430</v>
      </c>
      <c r="B5999">
        <v>169.19909999999999</v>
      </c>
    </row>
    <row r="6000" spans="1:2">
      <c r="A6000" s="14">
        <v>43431</v>
      </c>
      <c r="B6000">
        <v>168.54859999999999</v>
      </c>
    </row>
    <row r="6001" spans="1:2">
      <c r="A6001" s="14">
        <v>43432</v>
      </c>
      <c r="B6001">
        <v>171.31559999999999</v>
      </c>
    </row>
    <row r="6002" spans="1:2">
      <c r="A6002" s="14">
        <v>43433</v>
      </c>
      <c r="B6002">
        <v>171.6788</v>
      </c>
    </row>
    <row r="6003" spans="1:2">
      <c r="A6003" s="14">
        <v>43434</v>
      </c>
      <c r="B6003">
        <v>171.53489999999999</v>
      </c>
    </row>
    <row r="6004" spans="1:2">
      <c r="A6004" s="14">
        <v>43437</v>
      </c>
      <c r="B6004">
        <v>172.39019999999999</v>
      </c>
    </row>
    <row r="6005" spans="1:2">
      <c r="A6005" s="14">
        <v>43438</v>
      </c>
      <c r="B6005">
        <v>173.3254</v>
      </c>
    </row>
    <row r="6006" spans="1:2">
      <c r="A6006" s="14">
        <v>43439</v>
      </c>
      <c r="B6006">
        <v>173.2518</v>
      </c>
    </row>
    <row r="6007" spans="1:2">
      <c r="A6007" s="14">
        <v>43440</v>
      </c>
      <c r="B6007">
        <v>171.00120000000001</v>
      </c>
    </row>
    <row r="6008" spans="1:2">
      <c r="A6008" s="14">
        <v>43441</v>
      </c>
      <c r="B6008">
        <v>173.54329999999999</v>
      </c>
    </row>
    <row r="6009" spans="1:2">
      <c r="A6009" s="14">
        <v>43444</v>
      </c>
      <c r="B6009">
        <v>171.99930000000001</v>
      </c>
    </row>
    <row r="6010" spans="1:2">
      <c r="A6010" s="14">
        <v>43445</v>
      </c>
      <c r="B6010">
        <v>171.7859</v>
      </c>
    </row>
    <row r="6011" spans="1:2">
      <c r="A6011" s="14">
        <v>43446</v>
      </c>
      <c r="B6011">
        <v>170.8903</v>
      </c>
    </row>
    <row r="6012" spans="1:2">
      <c r="A6012" s="14">
        <v>43447</v>
      </c>
      <c r="B6012">
        <v>171.58609999999999</v>
      </c>
    </row>
    <row r="6013" spans="1:2">
      <c r="A6013" s="14">
        <v>43448</v>
      </c>
      <c r="B6013">
        <v>169.00049999999999</v>
      </c>
    </row>
    <row r="6014" spans="1:2">
      <c r="A6014" s="14">
        <v>43451</v>
      </c>
      <c r="B6014">
        <v>166.9528</v>
      </c>
    </row>
    <row r="6015" spans="1:2">
      <c r="A6015" s="14">
        <v>43452</v>
      </c>
      <c r="B6015">
        <v>165.74680000000001</v>
      </c>
    </row>
    <row r="6016" spans="1:2">
      <c r="A6016" s="14">
        <v>43453</v>
      </c>
      <c r="B6016">
        <v>166.33369999999999</v>
      </c>
    </row>
    <row r="6017" spans="1:2">
      <c r="A6017" s="14">
        <v>43454</v>
      </c>
      <c r="B6017">
        <v>163.9579</v>
      </c>
    </row>
    <row r="6018" spans="1:2">
      <c r="A6018" s="14">
        <v>43455</v>
      </c>
      <c r="B6018">
        <v>163.73159999999999</v>
      </c>
    </row>
    <row r="6019" spans="1:2">
      <c r="A6019" s="14">
        <v>43458</v>
      </c>
      <c r="B6019">
        <v>160.67959999999999</v>
      </c>
    </row>
    <row r="6020" spans="1:2">
      <c r="A6020" s="14">
        <v>43460</v>
      </c>
      <c r="B6020">
        <v>162.78569999999999</v>
      </c>
    </row>
    <row r="6021" spans="1:2">
      <c r="A6021" s="14">
        <v>43461</v>
      </c>
      <c r="B6021">
        <v>161.94030000000001</v>
      </c>
    </row>
    <row r="6022" spans="1:2">
      <c r="A6022" s="14">
        <v>43462</v>
      </c>
      <c r="B6022">
        <v>161.51249999999999</v>
      </c>
    </row>
    <row r="6023" spans="1:2">
      <c r="A6023" s="14">
        <v>43465</v>
      </c>
      <c r="B6023">
        <v>159.72020000000001</v>
      </c>
    </row>
    <row r="6024" spans="1:2">
      <c r="A6024" s="14">
        <v>43467</v>
      </c>
      <c r="B6024">
        <v>160.30350000000001</v>
      </c>
    </row>
    <row r="6025" spans="1:2">
      <c r="A6025" s="14">
        <v>43468</v>
      </c>
      <c r="B6025">
        <v>161.29169999999999</v>
      </c>
    </row>
    <row r="6026" spans="1:2">
      <c r="A6026" s="14">
        <v>43469</v>
      </c>
      <c r="B6026">
        <v>163.137</v>
      </c>
    </row>
    <row r="6027" spans="1:2">
      <c r="A6027" s="14">
        <v>43472</v>
      </c>
      <c r="B6027">
        <v>163.6686</v>
      </c>
    </row>
    <row r="6028" spans="1:2">
      <c r="A6028" s="14">
        <v>43473</v>
      </c>
      <c r="B6028">
        <v>164.4597</v>
      </c>
    </row>
    <row r="6029" spans="1:2">
      <c r="A6029" s="14">
        <v>43474</v>
      </c>
      <c r="B6029">
        <v>166.47749999999999</v>
      </c>
    </row>
    <row r="6030" spans="1:2">
      <c r="A6030" s="14">
        <v>43475</v>
      </c>
      <c r="B6030">
        <v>165.607</v>
      </c>
    </row>
    <row r="6031" spans="1:2">
      <c r="A6031" s="14">
        <v>43476</v>
      </c>
      <c r="B6031">
        <v>165.97730000000001</v>
      </c>
    </row>
    <row r="6032" spans="1:2">
      <c r="A6032" s="14">
        <v>43479</v>
      </c>
      <c r="B6032">
        <v>166.51230000000001</v>
      </c>
    </row>
    <row r="6033" spans="1:2">
      <c r="A6033" s="14">
        <v>43480</v>
      </c>
      <c r="B6033">
        <v>166.94479999999999</v>
      </c>
    </row>
    <row r="6034" spans="1:2">
      <c r="A6034" s="14">
        <v>43481</v>
      </c>
      <c r="B6034">
        <v>167.27889999999999</v>
      </c>
    </row>
    <row r="6035" spans="1:2">
      <c r="A6035" s="14">
        <v>43482</v>
      </c>
      <c r="B6035">
        <v>167.68809999999999</v>
      </c>
    </row>
    <row r="6036" spans="1:2">
      <c r="A6036" s="14">
        <v>43483</v>
      </c>
      <c r="B6036">
        <v>169.63570000000001</v>
      </c>
    </row>
    <row r="6037" spans="1:2">
      <c r="A6037" s="14">
        <v>43487</v>
      </c>
      <c r="B6037">
        <v>166.99199999999999</v>
      </c>
    </row>
    <row r="6038" spans="1:2">
      <c r="A6038" s="14">
        <v>43488</v>
      </c>
      <c r="B6038">
        <v>166.9735</v>
      </c>
    </row>
    <row r="6039" spans="1:2">
      <c r="A6039" s="14">
        <v>43489</v>
      </c>
      <c r="B6039">
        <v>167.26570000000001</v>
      </c>
    </row>
    <row r="6040" spans="1:2">
      <c r="A6040" s="14">
        <v>43490</v>
      </c>
      <c r="B6040">
        <v>169.0694</v>
      </c>
    </row>
    <row r="6041" spans="1:2">
      <c r="A6041" s="14">
        <v>43493</v>
      </c>
      <c r="B6041">
        <v>166.59620000000001</v>
      </c>
    </row>
    <row r="6042" spans="1:2">
      <c r="A6042" s="14">
        <v>43494</v>
      </c>
      <c r="B6042">
        <v>167.928</v>
      </c>
    </row>
    <row r="6043" spans="1:2">
      <c r="A6043" s="14">
        <v>43495</v>
      </c>
      <c r="B6043">
        <v>168.73570000000001</v>
      </c>
    </row>
    <row r="6044" spans="1:2">
      <c r="A6044" s="14">
        <v>43496</v>
      </c>
      <c r="B6044">
        <v>168.41929999999999</v>
      </c>
    </row>
    <row r="6045" spans="1:2">
      <c r="A6045" s="14">
        <v>43497</v>
      </c>
      <c r="B6045">
        <v>168.9307</v>
      </c>
    </row>
    <row r="6046" spans="1:2">
      <c r="A6046" s="14">
        <v>43500</v>
      </c>
      <c r="B6046">
        <v>169.24680000000001</v>
      </c>
    </row>
    <row r="6047" spans="1:2">
      <c r="A6047" s="14">
        <v>43501</v>
      </c>
      <c r="B6047">
        <v>168.79939999999999</v>
      </c>
    </row>
    <row r="6048" spans="1:2">
      <c r="A6048" s="14">
        <v>43502</v>
      </c>
      <c r="B6048">
        <v>169.02979999999999</v>
      </c>
    </row>
    <row r="6049" spans="1:2">
      <c r="A6049" s="14">
        <v>43503</v>
      </c>
      <c r="B6049">
        <v>167.06549999999999</v>
      </c>
    </row>
    <row r="6050" spans="1:2">
      <c r="A6050" s="14">
        <v>43504</v>
      </c>
      <c r="B6050">
        <v>167.13159999999999</v>
      </c>
    </row>
    <row r="6051" spans="1:2">
      <c r="A6051" s="14">
        <v>43507</v>
      </c>
      <c r="B6051">
        <v>166.3091</v>
      </c>
    </row>
    <row r="6052" spans="1:2">
      <c r="A6052" s="14">
        <v>43508</v>
      </c>
      <c r="B6052">
        <v>167.24260000000001</v>
      </c>
    </row>
    <row r="6053" spans="1:2">
      <c r="A6053" s="14">
        <v>43509</v>
      </c>
      <c r="B6053">
        <v>167.39330000000001</v>
      </c>
    </row>
    <row r="6054" spans="1:2">
      <c r="A6054" s="14">
        <v>43510</v>
      </c>
      <c r="B6054">
        <v>166.98060000000001</v>
      </c>
    </row>
    <row r="6055" spans="1:2">
      <c r="A6055" s="14">
        <v>43511</v>
      </c>
      <c r="B6055">
        <v>169.07130000000001</v>
      </c>
    </row>
    <row r="6056" spans="1:2">
      <c r="A6056" s="14">
        <v>43515</v>
      </c>
      <c r="B6056">
        <v>169.821</v>
      </c>
    </row>
    <row r="6057" spans="1:2">
      <c r="A6057" s="14">
        <v>43516</v>
      </c>
      <c r="B6057">
        <v>170.64259999999999</v>
      </c>
    </row>
    <row r="6058" spans="1:2">
      <c r="A6058" s="14">
        <v>43517</v>
      </c>
      <c r="B6058">
        <v>170.87479999999999</v>
      </c>
    </row>
    <row r="6059" spans="1:2">
      <c r="A6059" s="14">
        <v>43518</v>
      </c>
      <c r="B6059">
        <v>171.5899</v>
      </c>
    </row>
    <row r="6060" spans="1:2">
      <c r="A6060" s="14">
        <v>43521</v>
      </c>
      <c r="B6060">
        <v>169.9034</v>
      </c>
    </row>
    <row r="6061" spans="1:2">
      <c r="A6061" s="14">
        <v>43522</v>
      </c>
      <c r="B6061">
        <v>169.7192</v>
      </c>
    </row>
    <row r="6062" spans="1:2">
      <c r="A6062" s="14">
        <v>43523</v>
      </c>
      <c r="B6062">
        <v>170.5712</v>
      </c>
    </row>
    <row r="6063" spans="1:2">
      <c r="A6063" s="14">
        <v>43524</v>
      </c>
      <c r="B6063">
        <v>170.12440000000001</v>
      </c>
    </row>
    <row r="6064" spans="1:2">
      <c r="A6064" s="14">
        <v>43525</v>
      </c>
      <c r="B6064">
        <v>169.24870000000001</v>
      </c>
    </row>
    <row r="6065" spans="1:2">
      <c r="A6065" s="14">
        <v>43528</v>
      </c>
      <c r="B6065">
        <v>168.9742</v>
      </c>
    </row>
    <row r="6066" spans="1:2">
      <c r="A6066" s="14">
        <v>43529</v>
      </c>
      <c r="B6066">
        <v>169.77019999999999</v>
      </c>
    </row>
    <row r="6067" spans="1:2">
      <c r="A6067" s="14">
        <v>43530</v>
      </c>
      <c r="B6067">
        <v>168.8347</v>
      </c>
    </row>
    <row r="6068" spans="1:2">
      <c r="A6068" s="14">
        <v>43531</v>
      </c>
      <c r="B6068">
        <v>168.3843</v>
      </c>
    </row>
    <row r="6069" spans="1:2">
      <c r="A6069" s="14">
        <v>43532</v>
      </c>
      <c r="B6069">
        <v>168.2841</v>
      </c>
    </row>
    <row r="6070" spans="1:2">
      <c r="A6070" s="14">
        <v>43535</v>
      </c>
      <c r="B6070">
        <v>167.8793</v>
      </c>
    </row>
    <row r="6071" spans="1:2">
      <c r="A6071" s="14">
        <v>43536</v>
      </c>
      <c r="B6071">
        <v>169.1551</v>
      </c>
    </row>
    <row r="6072" spans="1:2">
      <c r="A6072" s="14">
        <v>43537</v>
      </c>
      <c r="B6072">
        <v>170.5658</v>
      </c>
    </row>
    <row r="6073" spans="1:2">
      <c r="A6073" s="14">
        <v>43538</v>
      </c>
      <c r="B6073">
        <v>170.1944</v>
      </c>
    </row>
    <row r="6074" spans="1:2">
      <c r="A6074" s="14">
        <v>43539</v>
      </c>
      <c r="B6074">
        <v>170.7004</v>
      </c>
    </row>
    <row r="6075" spans="1:2">
      <c r="A6075" s="14">
        <v>43542</v>
      </c>
      <c r="B6075">
        <v>171.34710000000001</v>
      </c>
    </row>
    <row r="6076" spans="1:2">
      <c r="A6076" s="14">
        <v>43543</v>
      </c>
      <c r="B6076">
        <v>171.81180000000001</v>
      </c>
    </row>
    <row r="6077" spans="1:2">
      <c r="A6077" s="14">
        <v>43544</v>
      </c>
      <c r="B6077">
        <v>172.42330000000001</v>
      </c>
    </row>
    <row r="6078" spans="1:2">
      <c r="A6078" s="14">
        <v>43545</v>
      </c>
      <c r="B6078">
        <v>172.36709999999999</v>
      </c>
    </row>
    <row r="6079" spans="1:2">
      <c r="A6079" s="14">
        <v>43546</v>
      </c>
      <c r="B6079">
        <v>171.12989999999999</v>
      </c>
    </row>
    <row r="6080" spans="1:2">
      <c r="A6080" s="14">
        <v>43549</v>
      </c>
      <c r="B6080">
        <v>171.51</v>
      </c>
    </row>
    <row r="6081" spans="1:2">
      <c r="A6081" s="14">
        <v>43550</v>
      </c>
      <c r="B6081">
        <v>171.68430000000001</v>
      </c>
    </row>
    <row r="6082" spans="1:2">
      <c r="A6082" s="14">
        <v>43551</v>
      </c>
      <c r="B6082">
        <v>170.79669999999999</v>
      </c>
    </row>
    <row r="6083" spans="1:2">
      <c r="A6083" s="14">
        <v>43552</v>
      </c>
      <c r="B6083">
        <v>169.80969999999999</v>
      </c>
    </row>
    <row r="6084" spans="1:2">
      <c r="A6084" s="14">
        <v>43553</v>
      </c>
      <c r="B6084">
        <v>169.82069999999999</v>
      </c>
    </row>
    <row r="6085" spans="1:2">
      <c r="A6085" s="14">
        <v>43556</v>
      </c>
      <c r="B6085">
        <v>171.08109999999999</v>
      </c>
    </row>
    <row r="6086" spans="1:2">
      <c r="A6086" s="14">
        <v>43557</v>
      </c>
      <c r="B6086">
        <v>171.48769999999999</v>
      </c>
    </row>
    <row r="6087" spans="1:2">
      <c r="A6087" s="14">
        <v>43558</v>
      </c>
      <c r="B6087">
        <v>172.17359999999999</v>
      </c>
    </row>
    <row r="6088" spans="1:2">
      <c r="A6088" s="14">
        <v>43559</v>
      </c>
      <c r="B6088">
        <v>172.2877</v>
      </c>
    </row>
    <row r="6089" spans="1:2">
      <c r="A6089" s="14">
        <v>43560</v>
      </c>
      <c r="B6089">
        <v>172.58799999999999</v>
      </c>
    </row>
    <row r="6090" spans="1:2">
      <c r="A6090" s="14">
        <v>43563</v>
      </c>
      <c r="B6090">
        <v>173.46809999999999</v>
      </c>
    </row>
    <row r="6091" spans="1:2">
      <c r="A6091" s="14">
        <v>43564</v>
      </c>
      <c r="B6091">
        <v>173.16200000000001</v>
      </c>
    </row>
    <row r="6092" spans="1:2">
      <c r="A6092" s="14">
        <v>43565</v>
      </c>
      <c r="B6092">
        <v>174.0941</v>
      </c>
    </row>
    <row r="6093" spans="1:2">
      <c r="A6093" s="14">
        <v>43566</v>
      </c>
      <c r="B6093">
        <v>172.37549999999999</v>
      </c>
    </row>
    <row r="6094" spans="1:2">
      <c r="A6094" s="14">
        <v>43567</v>
      </c>
      <c r="B6094">
        <v>173.37719999999999</v>
      </c>
    </row>
    <row r="6095" spans="1:2">
      <c r="A6095" s="14">
        <v>43570</v>
      </c>
      <c r="B6095">
        <v>172.6046</v>
      </c>
    </row>
    <row r="6096" spans="1:2">
      <c r="A6096" s="14">
        <v>43571</v>
      </c>
      <c r="B6096">
        <v>171.86500000000001</v>
      </c>
    </row>
    <row r="6097" spans="1:2">
      <c r="A6097" s="14">
        <v>43572</v>
      </c>
      <c r="B6097">
        <v>171.23859999999999</v>
      </c>
    </row>
    <row r="6098" spans="1:2">
      <c r="A6098" s="14">
        <v>43573</v>
      </c>
      <c r="B6098">
        <v>171.34440000000001</v>
      </c>
    </row>
    <row r="6099" spans="1:2">
      <c r="A6099" s="14">
        <v>43577</v>
      </c>
      <c r="B6099">
        <v>171.91550000000001</v>
      </c>
    </row>
    <row r="6100" spans="1:2">
      <c r="A6100" s="14">
        <v>43578</v>
      </c>
      <c r="B6100">
        <v>171.27010000000001</v>
      </c>
    </row>
    <row r="6101" spans="1:2">
      <c r="A6101" s="14">
        <v>43579</v>
      </c>
      <c r="B6101">
        <v>170.84180000000001</v>
      </c>
    </row>
    <row r="6102" spans="1:2">
      <c r="A6102" s="14">
        <v>43580</v>
      </c>
      <c r="B6102">
        <v>170.40049999999999</v>
      </c>
    </row>
    <row r="6103" spans="1:2">
      <c r="A6103" s="14">
        <v>43581</v>
      </c>
      <c r="B6103">
        <v>169.45330000000001</v>
      </c>
    </row>
    <row r="6104" spans="1:2">
      <c r="A6104" s="14">
        <v>43584</v>
      </c>
      <c r="B6104">
        <v>169.01349999999999</v>
      </c>
    </row>
    <row r="6105" spans="1:2">
      <c r="A6105" s="14">
        <v>43585</v>
      </c>
      <c r="B6105">
        <v>169.10480000000001</v>
      </c>
    </row>
    <row r="6106" spans="1:2">
      <c r="A6106" s="14">
        <v>43586</v>
      </c>
      <c r="B6106">
        <v>168.80189999999999</v>
      </c>
    </row>
    <row r="6107" spans="1:2">
      <c r="A6107" s="14">
        <v>43587</v>
      </c>
      <c r="B6107">
        <v>167.2929</v>
      </c>
    </row>
    <row r="6108" spans="1:2">
      <c r="A6108" s="14">
        <v>43588</v>
      </c>
      <c r="B6108">
        <v>167.59530000000001</v>
      </c>
    </row>
    <row r="6109" spans="1:2">
      <c r="A6109" s="14">
        <v>43591</v>
      </c>
      <c r="B6109">
        <v>166.86519999999999</v>
      </c>
    </row>
    <row r="6110" spans="1:2">
      <c r="A6110" s="14">
        <v>43592</v>
      </c>
      <c r="B6110">
        <v>165.81460000000001</v>
      </c>
    </row>
    <row r="6111" spans="1:2">
      <c r="A6111" s="14">
        <v>43593</v>
      </c>
      <c r="B6111">
        <v>165.89099999999999</v>
      </c>
    </row>
    <row r="6112" spans="1:2">
      <c r="A6112" s="14">
        <v>43594</v>
      </c>
      <c r="B6112">
        <v>164.97730000000001</v>
      </c>
    </row>
    <row r="6113" spans="1:2">
      <c r="A6113" s="14">
        <v>43595</v>
      </c>
      <c r="B6113">
        <v>165.202</v>
      </c>
    </row>
    <row r="6114" spans="1:2">
      <c r="A6114" s="14">
        <v>43598</v>
      </c>
      <c r="B6114">
        <v>164.56209999999999</v>
      </c>
    </row>
    <row r="6115" spans="1:2">
      <c r="A6115" s="14">
        <v>43599</v>
      </c>
      <c r="B6115">
        <v>166.66759999999999</v>
      </c>
    </row>
    <row r="6116" spans="1:2">
      <c r="A6116" s="14">
        <v>43600</v>
      </c>
      <c r="B6116">
        <v>167.34030000000001</v>
      </c>
    </row>
    <row r="6117" spans="1:2">
      <c r="A6117" s="14">
        <v>43601</v>
      </c>
      <c r="B6117">
        <v>168.71549999999999</v>
      </c>
    </row>
    <row r="6118" spans="1:2">
      <c r="A6118" s="14">
        <v>43602</v>
      </c>
      <c r="B6118">
        <v>167.46870000000001</v>
      </c>
    </row>
    <row r="6119" spans="1:2">
      <c r="A6119" s="14">
        <v>43605</v>
      </c>
      <c r="B6119">
        <v>167.97409999999999</v>
      </c>
    </row>
    <row r="6120" spans="1:2">
      <c r="A6120" s="14">
        <v>43606</v>
      </c>
      <c r="B6120">
        <v>167.66409999999999</v>
      </c>
    </row>
    <row r="6121" spans="1:2">
      <c r="A6121" s="14">
        <v>43607</v>
      </c>
      <c r="B6121">
        <v>165.94300000000001</v>
      </c>
    </row>
    <row r="6122" spans="1:2">
      <c r="A6122" s="14">
        <v>43608</v>
      </c>
      <c r="B6122">
        <v>163.87809999999999</v>
      </c>
    </row>
    <row r="6123" spans="1:2">
      <c r="A6123" s="14">
        <v>43609</v>
      </c>
      <c r="B6123">
        <v>165.4452</v>
      </c>
    </row>
    <row r="6124" spans="1:2">
      <c r="A6124" s="14">
        <v>43613</v>
      </c>
      <c r="B6124">
        <v>166.91919999999999</v>
      </c>
    </row>
    <row r="6125" spans="1:2">
      <c r="A6125" s="14">
        <v>43614</v>
      </c>
      <c r="B6125">
        <v>166.9349</v>
      </c>
    </row>
    <row r="6126" spans="1:2">
      <c r="A6126" s="14">
        <v>43615</v>
      </c>
      <c r="B6126">
        <v>166.33500000000001</v>
      </c>
    </row>
    <row r="6127" spans="1:2">
      <c r="A6127" s="14">
        <v>43616</v>
      </c>
      <c r="B6127">
        <v>163.4152</v>
      </c>
    </row>
    <row r="6128" spans="1:2">
      <c r="A6128" s="14">
        <v>43619</v>
      </c>
      <c r="B6128">
        <v>162.93129999999999</v>
      </c>
    </row>
    <row r="6129" spans="1:2">
      <c r="A6129" s="14">
        <v>43620</v>
      </c>
      <c r="B6129">
        <v>163.46029999999999</v>
      </c>
    </row>
    <row r="6130" spans="1:2">
      <c r="A6130" s="14">
        <v>43621</v>
      </c>
      <c r="B6130">
        <v>160.90539999999999</v>
      </c>
    </row>
    <row r="6131" spans="1:2">
      <c r="A6131" s="14">
        <v>43622</v>
      </c>
      <c r="B6131">
        <v>162.2192</v>
      </c>
    </row>
    <row r="6132" spans="1:2">
      <c r="A6132" s="14">
        <v>43623</v>
      </c>
      <c r="B6132">
        <v>162.31829999999999</v>
      </c>
    </row>
    <row r="6133" spans="1:2">
      <c r="A6133" s="14">
        <v>43626</v>
      </c>
      <c r="B6133">
        <v>162.08959999999999</v>
      </c>
    </row>
    <row r="6134" spans="1:2">
      <c r="A6134" s="14">
        <v>43627</v>
      </c>
      <c r="B6134">
        <v>163.03389999999999</v>
      </c>
    </row>
    <row r="6135" spans="1:2">
      <c r="A6135" s="14">
        <v>43628</v>
      </c>
      <c r="B6135">
        <v>162.2285</v>
      </c>
    </row>
    <row r="6136" spans="1:2">
      <c r="A6136" s="14">
        <v>43629</v>
      </c>
      <c r="B6136">
        <v>163.34909999999999</v>
      </c>
    </row>
    <row r="6137" spans="1:2">
      <c r="A6137" s="14">
        <v>43630</v>
      </c>
      <c r="B6137">
        <v>163.82239999999999</v>
      </c>
    </row>
    <row r="6138" spans="1:2">
      <c r="A6138" s="14">
        <v>43633</v>
      </c>
      <c r="B6138">
        <v>163.76509999999999</v>
      </c>
    </row>
    <row r="6139" spans="1:2">
      <c r="A6139" s="14">
        <v>43634</v>
      </c>
      <c r="B6139">
        <v>164.73849999999999</v>
      </c>
    </row>
    <row r="6140" spans="1:2">
      <c r="A6140" s="14">
        <v>43635</v>
      </c>
      <c r="B6140">
        <v>163.7508</v>
      </c>
    </row>
    <row r="6141" spans="1:2">
      <c r="A6141" s="14">
        <v>43636</v>
      </c>
      <c r="B6141">
        <v>166.69200000000001</v>
      </c>
    </row>
    <row r="6142" spans="1:2">
      <c r="A6142" s="14">
        <v>43637</v>
      </c>
      <c r="B6142">
        <v>166.01689999999999</v>
      </c>
    </row>
    <row r="6143" spans="1:2">
      <c r="A6143" s="14">
        <v>43640</v>
      </c>
      <c r="B6143">
        <v>167.39599999999999</v>
      </c>
    </row>
    <row r="6144" spans="1:2">
      <c r="A6144" s="14">
        <v>43641</v>
      </c>
      <c r="B6144">
        <v>168.16499999999999</v>
      </c>
    </row>
    <row r="6145" spans="1:2">
      <c r="A6145" s="14">
        <v>43642</v>
      </c>
      <c r="B6145">
        <v>168.81739999999999</v>
      </c>
    </row>
    <row r="6146" spans="1:2">
      <c r="A6146" s="14">
        <v>43643</v>
      </c>
      <c r="B6146">
        <v>168.91679999999999</v>
      </c>
    </row>
    <row r="6147" spans="1:2">
      <c r="A6147" s="14">
        <v>43644</v>
      </c>
      <c r="B6147">
        <v>167.80369999999999</v>
      </c>
    </row>
    <row r="6148" spans="1:2">
      <c r="A6148" s="14">
        <v>43647</v>
      </c>
      <c r="B6148">
        <v>166.54830000000001</v>
      </c>
    </row>
    <row r="6149" spans="1:2">
      <c r="A6149" s="14">
        <v>43648</v>
      </c>
      <c r="B6149">
        <v>164.511</v>
      </c>
    </row>
    <row r="6150" spans="1:2">
      <c r="A6150" s="14">
        <v>43649</v>
      </c>
      <c r="B6150">
        <v>166.89189999999999</v>
      </c>
    </row>
    <row r="6151" spans="1:2">
      <c r="A6151" s="14">
        <v>43651</v>
      </c>
      <c r="B6151">
        <v>166.73769999999999</v>
      </c>
    </row>
    <row r="6152" spans="1:2">
      <c r="A6152" s="14">
        <v>43654</v>
      </c>
      <c r="B6152">
        <v>166.57900000000001</v>
      </c>
    </row>
    <row r="6153" spans="1:2">
      <c r="A6153" s="14">
        <v>43655</v>
      </c>
      <c r="B6153">
        <v>166.81569999999999</v>
      </c>
    </row>
    <row r="6154" spans="1:2">
      <c r="A6154" s="14">
        <v>43656</v>
      </c>
      <c r="B6154">
        <v>169.79400000000001</v>
      </c>
    </row>
    <row r="6155" spans="1:2">
      <c r="A6155" s="14">
        <v>43657</v>
      </c>
      <c r="B6155">
        <v>169.83699999999999</v>
      </c>
    </row>
    <row r="6156" spans="1:2">
      <c r="A6156" s="14">
        <v>43658</v>
      </c>
      <c r="B6156">
        <v>170.8314</v>
      </c>
    </row>
    <row r="6157" spans="1:2">
      <c r="A6157" s="14">
        <v>43661</v>
      </c>
      <c r="B6157">
        <v>169.87559999999999</v>
      </c>
    </row>
    <row r="6158" spans="1:2">
      <c r="A6158" s="14">
        <v>43662</v>
      </c>
      <c r="B6158">
        <v>167.9709</v>
      </c>
    </row>
    <row r="6159" spans="1:2">
      <c r="A6159" s="14">
        <v>43663</v>
      </c>
      <c r="B6159">
        <v>167.83709999999999</v>
      </c>
    </row>
    <row r="6160" spans="1:2">
      <c r="A6160" s="14">
        <v>43664</v>
      </c>
      <c r="B6160">
        <v>166.45089999999999</v>
      </c>
    </row>
    <row r="6161" spans="1:2">
      <c r="A6161" s="14">
        <v>43665</v>
      </c>
      <c r="B6161">
        <v>167.43819999999999</v>
      </c>
    </row>
    <row r="6162" spans="1:2">
      <c r="A6162" s="14">
        <v>43668</v>
      </c>
      <c r="B6162">
        <v>167.0284</v>
      </c>
    </row>
    <row r="6163" spans="1:2">
      <c r="A6163" s="14">
        <v>43669</v>
      </c>
      <c r="B6163">
        <v>167.5264</v>
      </c>
    </row>
    <row r="6164" spans="1:2">
      <c r="A6164" s="14">
        <v>43670</v>
      </c>
      <c r="B6164">
        <v>167.37090000000001</v>
      </c>
    </row>
    <row r="6165" spans="1:2">
      <c r="A6165" s="14">
        <v>43671</v>
      </c>
      <c r="B6165">
        <v>166.68809999999999</v>
      </c>
    </row>
    <row r="6166" spans="1:2">
      <c r="A6166" s="14">
        <v>43672</v>
      </c>
      <c r="B6166">
        <v>166.15880000000001</v>
      </c>
    </row>
    <row r="6167" spans="1:2">
      <c r="A6167" s="14">
        <v>43675</v>
      </c>
      <c r="B6167">
        <v>166.7568</v>
      </c>
    </row>
    <row r="6168" spans="1:2">
      <c r="A6168" s="14">
        <v>43676</v>
      </c>
      <c r="B6168">
        <v>166.9196</v>
      </c>
    </row>
    <row r="6169" spans="1:2">
      <c r="A6169" s="14">
        <v>43677</v>
      </c>
      <c r="B6169">
        <v>166.67509999999999</v>
      </c>
    </row>
    <row r="6170" spans="1:2">
      <c r="A6170" s="14">
        <v>43678</v>
      </c>
      <c r="B6170">
        <v>162.5582</v>
      </c>
    </row>
    <row r="6171" spans="1:2">
      <c r="A6171" s="14">
        <v>43679</v>
      </c>
      <c r="B6171">
        <v>163.0273</v>
      </c>
    </row>
    <row r="6172" spans="1:2">
      <c r="A6172" s="14">
        <v>43682</v>
      </c>
      <c r="B6172">
        <v>162.08199999999999</v>
      </c>
    </row>
    <row r="6173" spans="1:2">
      <c r="A6173" s="14">
        <v>43683</v>
      </c>
      <c r="B6173">
        <v>161.46850000000001</v>
      </c>
    </row>
    <row r="6174" spans="1:2">
      <c r="A6174" s="14">
        <v>43684</v>
      </c>
      <c r="B6174">
        <v>160.43180000000001</v>
      </c>
    </row>
    <row r="6175" spans="1:2">
      <c r="A6175" s="14">
        <v>43685</v>
      </c>
      <c r="B6175">
        <v>162.6908</v>
      </c>
    </row>
    <row r="6176" spans="1:2">
      <c r="A6176" s="14">
        <v>43686</v>
      </c>
      <c r="B6176">
        <v>163.50989999999999</v>
      </c>
    </row>
    <row r="6177" spans="1:2">
      <c r="A6177" s="14">
        <v>43689</v>
      </c>
      <c r="B6177">
        <v>162.2724</v>
      </c>
    </row>
    <row r="6178" spans="1:2">
      <c r="A6178" s="14">
        <v>43690</v>
      </c>
      <c r="B6178">
        <v>163.8948</v>
      </c>
    </row>
    <row r="6179" spans="1:2">
      <c r="A6179" s="14">
        <v>43691</v>
      </c>
      <c r="B6179">
        <v>162.35720000000001</v>
      </c>
    </row>
    <row r="6180" spans="1:2">
      <c r="A6180" s="14">
        <v>43692</v>
      </c>
      <c r="B6180">
        <v>162.03960000000001</v>
      </c>
    </row>
    <row r="6181" spans="1:2">
      <c r="A6181" s="14">
        <v>43693</v>
      </c>
      <c r="B6181">
        <v>162.19739999999999</v>
      </c>
    </row>
    <row r="6182" spans="1:2">
      <c r="A6182" s="14">
        <v>43696</v>
      </c>
      <c r="B6182">
        <v>161.9837</v>
      </c>
    </row>
    <row r="6183" spans="1:2">
      <c r="A6183" s="14">
        <v>43697</v>
      </c>
      <c r="B6183">
        <v>162.06319999999999</v>
      </c>
    </row>
    <row r="6184" spans="1:2">
      <c r="A6184" s="14">
        <v>43698</v>
      </c>
      <c r="B6184">
        <v>162.2945</v>
      </c>
    </row>
    <row r="6185" spans="1:2">
      <c r="A6185" s="14">
        <v>43699</v>
      </c>
      <c r="B6185">
        <v>161.5027</v>
      </c>
    </row>
    <row r="6186" spans="1:2">
      <c r="A6186" s="14">
        <v>43700</v>
      </c>
      <c r="B6186">
        <v>160.76320000000001</v>
      </c>
    </row>
    <row r="6187" spans="1:2">
      <c r="A6187" s="14">
        <v>43703</v>
      </c>
      <c r="B6187">
        <v>161.38999999999999</v>
      </c>
    </row>
    <row r="6188" spans="1:2">
      <c r="A6188" s="14">
        <v>43704</v>
      </c>
      <c r="B6188">
        <v>161.89420000000001</v>
      </c>
    </row>
    <row r="6189" spans="1:2">
      <c r="A6189" s="14">
        <v>43705</v>
      </c>
      <c r="B6189">
        <v>163.13820000000001</v>
      </c>
    </row>
    <row r="6190" spans="1:2">
      <c r="A6190" s="14">
        <v>43706</v>
      </c>
      <c r="B6190">
        <v>163.82140000000001</v>
      </c>
    </row>
    <row r="6191" spans="1:2">
      <c r="A6191" s="14">
        <v>43707</v>
      </c>
      <c r="B6191">
        <v>162.809</v>
      </c>
    </row>
    <row r="6192" spans="1:2">
      <c r="A6192" s="14">
        <v>43711</v>
      </c>
      <c r="B6192">
        <v>162.8527</v>
      </c>
    </row>
    <row r="6193" spans="1:2">
      <c r="A6193" s="14">
        <v>43712</v>
      </c>
      <c r="B6193">
        <v>165.8466</v>
      </c>
    </row>
    <row r="6194" spans="1:2">
      <c r="A6194" s="14">
        <v>43713</v>
      </c>
      <c r="B6194">
        <v>165.03630000000001</v>
      </c>
    </row>
    <row r="6195" spans="1:2">
      <c r="A6195" s="14">
        <v>43714</v>
      </c>
      <c r="B6195">
        <v>164.7346</v>
      </c>
    </row>
    <row r="6196" spans="1:2">
      <c r="A6196" s="14">
        <v>43717</v>
      </c>
      <c r="B6196">
        <v>165.95670000000001</v>
      </c>
    </row>
    <row r="6197" spans="1:2">
      <c r="A6197" s="14">
        <v>43718</v>
      </c>
      <c r="B6197">
        <v>166.61449999999999</v>
      </c>
    </row>
    <row r="6198" spans="1:2">
      <c r="A6198" s="14">
        <v>43719</v>
      </c>
      <c r="B6198">
        <v>165.45400000000001</v>
      </c>
    </row>
    <row r="6199" spans="1:2">
      <c r="A6199" s="14">
        <v>43720</v>
      </c>
      <c r="B6199">
        <v>166.23220000000001</v>
      </c>
    </row>
    <row r="6200" spans="1:2">
      <c r="A6200" s="14">
        <v>43721</v>
      </c>
      <c r="B6200">
        <v>166.51329999999999</v>
      </c>
    </row>
    <row r="6201" spans="1:2">
      <c r="A6201" s="14">
        <v>43724</v>
      </c>
      <c r="B6201">
        <v>172.2542</v>
      </c>
    </row>
    <row r="6202" spans="1:2">
      <c r="A6202" s="14">
        <v>43725</v>
      </c>
      <c r="B6202">
        <v>169.0891</v>
      </c>
    </row>
    <row r="6203" spans="1:2">
      <c r="A6203" s="14">
        <v>43726</v>
      </c>
      <c r="B6203">
        <v>168.27260000000001</v>
      </c>
    </row>
    <row r="6204" spans="1:2">
      <c r="A6204" s="14">
        <v>43727</v>
      </c>
      <c r="B6204">
        <v>168.04839999999999</v>
      </c>
    </row>
    <row r="6205" spans="1:2">
      <c r="A6205" s="14">
        <v>43728</v>
      </c>
      <c r="B6205">
        <v>167.63339999999999</v>
      </c>
    </row>
    <row r="6206" spans="1:2">
      <c r="A6206" s="14">
        <v>43731</v>
      </c>
      <c r="B6206">
        <v>169.0772</v>
      </c>
    </row>
    <row r="6207" spans="1:2">
      <c r="A6207" s="14">
        <v>43732</v>
      </c>
      <c r="B6207">
        <v>168.01339999999999</v>
      </c>
    </row>
    <row r="6208" spans="1:2">
      <c r="A6208" s="14">
        <v>43733</v>
      </c>
      <c r="B6208">
        <v>167.066</v>
      </c>
    </row>
    <row r="6209" spans="1:2">
      <c r="A6209" s="14">
        <v>43734</v>
      </c>
      <c r="B6209">
        <v>166.49680000000001</v>
      </c>
    </row>
    <row r="6210" spans="1:2">
      <c r="A6210" s="14">
        <v>43735</v>
      </c>
      <c r="B6210">
        <v>165.88130000000001</v>
      </c>
    </row>
    <row r="6211" spans="1:2">
      <c r="A6211" s="14">
        <v>43738</v>
      </c>
      <c r="B6211">
        <v>164.72139999999999</v>
      </c>
    </row>
    <row r="6212" spans="1:2">
      <c r="A6212" s="14">
        <v>43739</v>
      </c>
      <c r="B6212">
        <v>164.91300000000001</v>
      </c>
    </row>
    <row r="6213" spans="1:2">
      <c r="A6213" s="14">
        <v>43740</v>
      </c>
      <c r="B6213">
        <v>164.1885</v>
      </c>
    </row>
    <row r="6214" spans="1:2">
      <c r="A6214" s="14">
        <v>43741</v>
      </c>
      <c r="B6214">
        <v>164.65979999999999</v>
      </c>
    </row>
    <row r="6215" spans="1:2">
      <c r="A6215" s="14">
        <v>43742</v>
      </c>
      <c r="B6215">
        <v>165.0795</v>
      </c>
    </row>
    <row r="6216" spans="1:2">
      <c r="A6216" s="14">
        <v>43745</v>
      </c>
      <c r="B6216">
        <v>164.63810000000001</v>
      </c>
    </row>
    <row r="6217" spans="1:2">
      <c r="A6217" s="14">
        <v>43746</v>
      </c>
      <c r="B6217">
        <v>165.00299999999999</v>
      </c>
    </row>
    <row r="6218" spans="1:2">
      <c r="A6218" s="14">
        <v>43747</v>
      </c>
      <c r="B6218">
        <v>165.10059999999999</v>
      </c>
    </row>
    <row r="6219" spans="1:2">
      <c r="A6219" s="14">
        <v>43748</v>
      </c>
      <c r="B6219">
        <v>165.15180000000001</v>
      </c>
    </row>
    <row r="6220" spans="1:2">
      <c r="A6220" s="14">
        <v>43749</v>
      </c>
      <c r="B6220">
        <v>167.03700000000001</v>
      </c>
    </row>
    <row r="6221" spans="1:2">
      <c r="A6221" s="14">
        <v>43752</v>
      </c>
      <c r="B6221">
        <v>166.54040000000001</v>
      </c>
    </row>
    <row r="6222" spans="1:2">
      <c r="A6222" s="14">
        <v>43753</v>
      </c>
      <c r="B6222">
        <v>166.17</v>
      </c>
    </row>
    <row r="6223" spans="1:2">
      <c r="A6223" s="14">
        <v>43754</v>
      </c>
      <c r="B6223">
        <v>166.02619999999999</v>
      </c>
    </row>
    <row r="6224" spans="1:2">
      <c r="A6224" s="14">
        <v>43755</v>
      </c>
      <c r="B6224">
        <v>166.55520000000001</v>
      </c>
    </row>
    <row r="6225" spans="1:2">
      <c r="A6225" s="14">
        <v>43756</v>
      </c>
      <c r="B6225">
        <v>166.7458</v>
      </c>
    </row>
    <row r="6226" spans="1:2">
      <c r="A6226" s="14">
        <v>43759</v>
      </c>
      <c r="B6226">
        <v>165.87649999999999</v>
      </c>
    </row>
    <row r="6227" spans="1:2">
      <c r="A6227" s="14">
        <v>43760</v>
      </c>
      <c r="B6227">
        <v>166.36600000000001</v>
      </c>
    </row>
    <row r="6228" spans="1:2">
      <c r="A6228" s="14">
        <v>43761</v>
      </c>
      <c r="B6228">
        <v>167.50899999999999</v>
      </c>
    </row>
    <row r="6229" spans="1:2">
      <c r="A6229" s="14">
        <v>43762</v>
      </c>
      <c r="B6229">
        <v>168.23320000000001</v>
      </c>
    </row>
    <row r="6230" spans="1:2">
      <c r="A6230" s="14">
        <v>43763</v>
      </c>
      <c r="B6230">
        <v>168.56020000000001</v>
      </c>
    </row>
    <row r="6231" spans="1:2">
      <c r="A6231" s="14">
        <v>43766</v>
      </c>
      <c r="B6231">
        <v>168.54759999999999</v>
      </c>
    </row>
    <row r="6232" spans="1:2">
      <c r="A6232" s="14">
        <v>43767</v>
      </c>
      <c r="B6232">
        <v>168.80789999999999</v>
      </c>
    </row>
    <row r="6233" spans="1:2">
      <c r="A6233" s="14">
        <v>43768</v>
      </c>
      <c r="B6233">
        <v>168.81200000000001</v>
      </c>
    </row>
    <row r="6234" spans="1:2">
      <c r="A6234" s="14">
        <v>43769</v>
      </c>
      <c r="B6234">
        <v>168.05199999999999</v>
      </c>
    </row>
    <row r="6235" spans="1:2">
      <c r="A6235" s="14">
        <v>43770</v>
      </c>
      <c r="B6235">
        <v>170.22909999999999</v>
      </c>
    </row>
    <row r="6236" spans="1:2">
      <c r="A6236" s="14">
        <v>43773</v>
      </c>
      <c r="B6236">
        <v>171.04509999999999</v>
      </c>
    </row>
    <row r="6237" spans="1:2">
      <c r="A6237" s="14">
        <v>43774</v>
      </c>
      <c r="B6237">
        <v>171.23599999999999</v>
      </c>
    </row>
    <row r="6238" spans="1:2">
      <c r="A6238" s="14">
        <v>43775</v>
      </c>
      <c r="B6238">
        <v>170.03919999999999</v>
      </c>
    </row>
    <row r="6239" spans="1:2">
      <c r="A6239" s="14">
        <v>43776</v>
      </c>
      <c r="B6239">
        <v>169.76249999999999</v>
      </c>
    </row>
    <row r="6240" spans="1:2">
      <c r="A6240" s="14">
        <v>43777</v>
      </c>
      <c r="B6240">
        <v>169.5301</v>
      </c>
    </row>
    <row r="6241" spans="1:2">
      <c r="A6241" s="14">
        <v>43780</v>
      </c>
      <c r="B6241">
        <v>167.69220000000001</v>
      </c>
    </row>
    <row r="6242" spans="1:2">
      <c r="A6242" s="14">
        <v>43781</v>
      </c>
      <c r="B6242">
        <v>167.7013</v>
      </c>
    </row>
    <row r="6243" spans="1:2">
      <c r="A6243" s="14">
        <v>43782</v>
      </c>
      <c r="B6243">
        <v>167.5634</v>
      </c>
    </row>
    <row r="6244" spans="1:2">
      <c r="A6244" s="14">
        <v>43783</v>
      </c>
      <c r="B6244">
        <v>167.4795</v>
      </c>
    </row>
    <row r="6245" spans="1:2">
      <c r="A6245" s="14">
        <v>43784</v>
      </c>
      <c r="B6245">
        <v>167.8466</v>
      </c>
    </row>
    <row r="6246" spans="1:2">
      <c r="A6246" s="14">
        <v>43787</v>
      </c>
      <c r="B6246">
        <v>166.24100000000001</v>
      </c>
    </row>
    <row r="6247" spans="1:2">
      <c r="A6247" s="14">
        <v>43788</v>
      </c>
      <c r="B6247">
        <v>165.26519999999999</v>
      </c>
    </row>
    <row r="6248" spans="1:2">
      <c r="A6248" s="14">
        <v>43789</v>
      </c>
      <c r="B6248">
        <v>166.16800000000001</v>
      </c>
    </row>
    <row r="6249" spans="1:2">
      <c r="A6249" s="14">
        <v>43790</v>
      </c>
      <c r="B6249">
        <v>166.8708</v>
      </c>
    </row>
    <row r="6250" spans="1:2">
      <c r="A6250" s="14">
        <v>43791</v>
      </c>
      <c r="B6250">
        <v>167.1292</v>
      </c>
    </row>
    <row r="6251" spans="1:2">
      <c r="A6251" s="14">
        <v>43794</v>
      </c>
      <c r="B6251">
        <v>166.79339999999999</v>
      </c>
    </row>
    <row r="6252" spans="1:2">
      <c r="A6252" s="14">
        <v>43795</v>
      </c>
      <c r="B6252">
        <v>167.018</v>
      </c>
    </row>
    <row r="6253" spans="1:2">
      <c r="A6253" s="14">
        <v>43796</v>
      </c>
      <c r="B6253">
        <v>166.33959999999999</v>
      </c>
    </row>
    <row r="6254" spans="1:2">
      <c r="A6254" s="14">
        <v>43798</v>
      </c>
      <c r="B6254">
        <v>163.749</v>
      </c>
    </row>
    <row r="6255" spans="1:2">
      <c r="A6255" s="14">
        <v>43801</v>
      </c>
      <c r="B6255">
        <v>163.82239999999999</v>
      </c>
    </row>
    <row r="6256" spans="1:2">
      <c r="A6256" s="14">
        <v>43802</v>
      </c>
      <c r="B6256">
        <v>164.2722</v>
      </c>
    </row>
    <row r="6257" spans="1:2">
      <c r="A6257" s="14">
        <v>43803</v>
      </c>
      <c r="B6257">
        <v>165.3467</v>
      </c>
    </row>
    <row r="6258" spans="1:2">
      <c r="A6258" s="14">
        <v>43804</v>
      </c>
      <c r="B6258">
        <v>165.91409999999999</v>
      </c>
    </row>
    <row r="6259" spans="1:2">
      <c r="A6259" s="14">
        <v>43805</v>
      </c>
      <c r="B6259">
        <v>166.19579999999999</v>
      </c>
    </row>
    <row r="6260" spans="1:2">
      <c r="A6260" s="14">
        <v>43808</v>
      </c>
      <c r="B6260">
        <v>166.0085</v>
      </c>
    </row>
    <row r="6261" spans="1:2">
      <c r="A6261" s="14">
        <v>43809</v>
      </c>
      <c r="B6261">
        <v>166.81200000000001</v>
      </c>
    </row>
    <row r="6262" spans="1:2">
      <c r="A6262" s="14">
        <v>43810</v>
      </c>
      <c r="B6262">
        <v>166.42349999999999</v>
      </c>
    </row>
    <row r="6263" spans="1:2">
      <c r="A6263" s="14">
        <v>43811</v>
      </c>
      <c r="B6263">
        <v>168.0112</v>
      </c>
    </row>
    <row r="6264" spans="1:2">
      <c r="A6264" s="14">
        <v>43812</v>
      </c>
      <c r="B6264">
        <v>168.74080000000001</v>
      </c>
    </row>
    <row r="6265" spans="1:2">
      <c r="A6265" s="14">
        <v>43815</v>
      </c>
      <c r="B6265">
        <v>170.4144</v>
      </c>
    </row>
    <row r="6266" spans="1:2">
      <c r="A6266" s="14">
        <v>43816</v>
      </c>
      <c r="B6266">
        <v>170.63800000000001</v>
      </c>
    </row>
    <row r="6267" spans="1:2">
      <c r="A6267" s="14">
        <v>43817</v>
      </c>
      <c r="B6267">
        <v>170.3175</v>
      </c>
    </row>
    <row r="6268" spans="1:2">
      <c r="A6268" s="14">
        <v>43818</v>
      </c>
      <c r="B6268">
        <v>170.76660000000001</v>
      </c>
    </row>
    <row r="6269" spans="1:2">
      <c r="A6269" s="14">
        <v>43819</v>
      </c>
      <c r="B6269">
        <v>170.87450000000001</v>
      </c>
    </row>
    <row r="6270" spans="1:2">
      <c r="A6270" s="14">
        <v>43822</v>
      </c>
      <c r="B6270">
        <v>170.5309</v>
      </c>
    </row>
    <row r="6271" spans="1:2">
      <c r="A6271" s="14">
        <v>43823</v>
      </c>
      <c r="B6271">
        <v>171.47909999999999</v>
      </c>
    </row>
    <row r="6272" spans="1:2">
      <c r="A6272" s="14">
        <v>43825</v>
      </c>
      <c r="B6272">
        <v>172.7758</v>
      </c>
    </row>
    <row r="6273" spans="1:2">
      <c r="A6273" s="14">
        <v>43826</v>
      </c>
      <c r="B6273">
        <v>172.96129999999999</v>
      </c>
    </row>
    <row r="6274" spans="1:2">
      <c r="A6274" s="14">
        <v>43829</v>
      </c>
      <c r="B6274">
        <v>173.07050000000001</v>
      </c>
    </row>
    <row r="6275" spans="1:2">
      <c r="A6275" s="14">
        <v>43830</v>
      </c>
      <c r="B6275">
        <v>172.0042</v>
      </c>
    </row>
    <row r="6276" spans="1:2">
      <c r="A6276" s="14">
        <v>43832</v>
      </c>
      <c r="B6276">
        <v>172.26050000000001</v>
      </c>
    </row>
    <row r="6277" spans="1:2">
      <c r="A6277" s="14">
        <v>43833</v>
      </c>
      <c r="B6277">
        <v>173.04499999999999</v>
      </c>
    </row>
    <row r="6278" spans="1:2">
      <c r="A6278" s="14">
        <v>43836</v>
      </c>
      <c r="B6278">
        <v>173.65549999999999</v>
      </c>
    </row>
    <row r="6279" spans="1:2">
      <c r="A6279" s="14">
        <v>43837</v>
      </c>
      <c r="B6279">
        <v>173.5155</v>
      </c>
    </row>
    <row r="6280" spans="1:2">
      <c r="A6280" s="14">
        <v>43838</v>
      </c>
      <c r="B6280">
        <v>171.4093</v>
      </c>
    </row>
    <row r="6281" spans="1:2">
      <c r="A6281" s="14">
        <v>43839</v>
      </c>
      <c r="B6281">
        <v>171.14949999999999</v>
      </c>
    </row>
    <row r="6282" spans="1:2">
      <c r="A6282" s="14">
        <v>43840</v>
      </c>
      <c r="B6282">
        <v>171.68979999999999</v>
      </c>
    </row>
    <row r="6283" spans="1:2">
      <c r="A6283" s="14">
        <v>43843</v>
      </c>
      <c r="B6283">
        <v>170.83109999999999</v>
      </c>
    </row>
    <row r="6284" spans="1:2">
      <c r="A6284" s="14">
        <v>43844</v>
      </c>
      <c r="B6284">
        <v>170.9599</v>
      </c>
    </row>
    <row r="6285" spans="1:2">
      <c r="A6285" s="14">
        <v>43845</v>
      </c>
      <c r="B6285">
        <v>170.29060000000001</v>
      </c>
    </row>
    <row r="6286" spans="1:2">
      <c r="A6286" s="14">
        <v>43846</v>
      </c>
      <c r="B6286">
        <v>169.40649999999999</v>
      </c>
    </row>
    <row r="6287" spans="1:2">
      <c r="A6287" s="14">
        <v>43847</v>
      </c>
      <c r="B6287">
        <v>169.851</v>
      </c>
    </row>
    <row r="6288" spans="1:2">
      <c r="A6288" s="14">
        <v>43851</v>
      </c>
      <c r="B6288">
        <v>168.5838</v>
      </c>
    </row>
    <row r="6289" spans="1:2">
      <c r="A6289" s="14">
        <v>43852</v>
      </c>
      <c r="B6289">
        <v>167.4538</v>
      </c>
    </row>
    <row r="6290" spans="1:2">
      <c r="A6290" s="14">
        <v>43853</v>
      </c>
      <c r="B6290">
        <v>166.51320000000001</v>
      </c>
    </row>
    <row r="6291" spans="1:2">
      <c r="A6291" s="14">
        <v>43854</v>
      </c>
      <c r="B6291">
        <v>164.5848</v>
      </c>
    </row>
    <row r="6292" spans="1:2">
      <c r="A6292" s="14">
        <v>43857</v>
      </c>
      <c r="B6292">
        <v>162.2946</v>
      </c>
    </row>
    <row r="6293" spans="1:2">
      <c r="A6293" s="14">
        <v>43858</v>
      </c>
      <c r="B6293">
        <v>162.48439999999999</v>
      </c>
    </row>
    <row r="6294" spans="1:2">
      <c r="A6294" s="14">
        <v>43859</v>
      </c>
      <c r="B6294">
        <v>161.51310000000001</v>
      </c>
    </row>
    <row r="6295" spans="1:2">
      <c r="A6295" s="14">
        <v>43860</v>
      </c>
      <c r="B6295">
        <v>159.9879</v>
      </c>
    </row>
    <row r="6296" spans="1:2">
      <c r="A6296" s="14">
        <v>43861</v>
      </c>
      <c r="B6296">
        <v>159.3501</v>
      </c>
    </row>
    <row r="6297" spans="1:2">
      <c r="A6297" s="14">
        <v>43864</v>
      </c>
      <c r="B6297">
        <v>157.75219999999999</v>
      </c>
    </row>
    <row r="6298" spans="1:2">
      <c r="A6298" s="14">
        <v>43865</v>
      </c>
      <c r="B6298">
        <v>157.80779999999999</v>
      </c>
    </row>
    <row r="6299" spans="1:2">
      <c r="A6299" s="14">
        <v>43866</v>
      </c>
      <c r="B6299">
        <v>159.1789</v>
      </c>
    </row>
    <row r="6300" spans="1:2">
      <c r="A6300" s="14">
        <v>43867</v>
      </c>
      <c r="B6300">
        <v>159.65860000000001</v>
      </c>
    </row>
    <row r="6301" spans="1:2">
      <c r="A6301" s="14">
        <v>43868</v>
      </c>
      <c r="B6301">
        <v>159.2226</v>
      </c>
    </row>
    <row r="6302" spans="1:2">
      <c r="A6302" s="14">
        <v>43871</v>
      </c>
      <c r="B6302">
        <v>158.05850000000001</v>
      </c>
    </row>
    <row r="6303" spans="1:2">
      <c r="A6303" s="14">
        <v>43872</v>
      </c>
      <c r="B6303">
        <v>158.4605</v>
      </c>
    </row>
    <row r="6304" spans="1:2">
      <c r="A6304" s="14">
        <v>43873</v>
      </c>
      <c r="B6304">
        <v>160.11259999999999</v>
      </c>
    </row>
    <row r="6305" spans="1:2">
      <c r="A6305" s="14">
        <v>43874</v>
      </c>
      <c r="B6305">
        <v>160.46690000000001</v>
      </c>
    </row>
    <row r="6306" spans="1:2">
      <c r="A6306" s="14">
        <v>43875</v>
      </c>
      <c r="B6306">
        <v>160.61099999999999</v>
      </c>
    </row>
    <row r="6307" spans="1:2">
      <c r="A6307" s="14">
        <v>43879</v>
      </c>
      <c r="B6307">
        <v>162.1772</v>
      </c>
    </row>
    <row r="6308" spans="1:2">
      <c r="A6308" s="14">
        <v>43880</v>
      </c>
      <c r="B6308">
        <v>163.17009999999999</v>
      </c>
    </row>
    <row r="6309" spans="1:2">
      <c r="A6309" s="14">
        <v>43881</v>
      </c>
      <c r="B6309">
        <v>162.4205</v>
      </c>
    </row>
    <row r="6310" spans="1:2">
      <c r="A6310" s="14">
        <v>43882</v>
      </c>
      <c r="B6310">
        <v>162.50659999999999</v>
      </c>
    </row>
    <row r="6311" spans="1:2">
      <c r="A6311" s="14">
        <v>43885</v>
      </c>
      <c r="B6311">
        <v>159.65129999999999</v>
      </c>
    </row>
    <row r="6312" spans="1:2">
      <c r="A6312" s="14">
        <v>43886</v>
      </c>
      <c r="B6312">
        <v>158.185</v>
      </c>
    </row>
    <row r="6313" spans="1:2">
      <c r="A6313" s="14">
        <v>43887</v>
      </c>
      <c r="B6313">
        <v>156.958</v>
      </c>
    </row>
    <row r="6314" spans="1:2">
      <c r="A6314" s="14">
        <v>43888</v>
      </c>
      <c r="B6314">
        <v>154.71789999999999</v>
      </c>
    </row>
    <row r="6315" spans="1:2">
      <c r="A6315" s="14">
        <v>43889</v>
      </c>
      <c r="B6315">
        <v>151.3185</v>
      </c>
    </row>
    <row r="6316" spans="1:2">
      <c r="A6316" s="14">
        <v>43892</v>
      </c>
      <c r="B6316">
        <v>154.52010000000001</v>
      </c>
    </row>
    <row r="6317" spans="1:2">
      <c r="A6317" s="14">
        <v>43893</v>
      </c>
      <c r="B6317">
        <v>156.0566</v>
      </c>
    </row>
    <row r="6318" spans="1:2">
      <c r="A6318" s="14">
        <v>43894</v>
      </c>
      <c r="B6318">
        <v>156.14230000000001</v>
      </c>
    </row>
    <row r="6319" spans="1:2">
      <c r="A6319" s="14">
        <v>43895</v>
      </c>
      <c r="B6319">
        <v>154.98349999999999</v>
      </c>
    </row>
    <row r="6320" spans="1:2">
      <c r="A6320" s="14">
        <v>43896</v>
      </c>
      <c r="B6320">
        <v>150.95869999999999</v>
      </c>
    </row>
    <row r="6321" spans="1:2">
      <c r="A6321" s="14">
        <v>43899</v>
      </c>
      <c r="B6321">
        <v>144.6936</v>
      </c>
    </row>
    <row r="6322" spans="1:2">
      <c r="A6322" s="14">
        <v>43900</v>
      </c>
      <c r="B6322">
        <v>147.78399999999999</v>
      </c>
    </row>
    <row r="6323" spans="1:2">
      <c r="A6323" s="14">
        <v>43901</v>
      </c>
      <c r="B6323">
        <v>145.65989999999999</v>
      </c>
    </row>
    <row r="6324" spans="1:2">
      <c r="A6324" s="14">
        <v>43902</v>
      </c>
      <c r="B6324">
        <v>141.10659999999999</v>
      </c>
    </row>
    <row r="6325" spans="1:2">
      <c r="A6325" s="14">
        <v>43903</v>
      </c>
      <c r="B6325">
        <v>139.27600000000001</v>
      </c>
    </row>
    <row r="6326" spans="1:2">
      <c r="A6326" s="14">
        <v>43906</v>
      </c>
      <c r="B6326">
        <v>133.45740000000001</v>
      </c>
    </row>
    <row r="6327" spans="1:2">
      <c r="A6327" s="14">
        <v>43907</v>
      </c>
      <c r="B6327">
        <v>132.251</v>
      </c>
    </row>
    <row r="6328" spans="1:2">
      <c r="A6328" s="14">
        <v>43908</v>
      </c>
      <c r="B6328">
        <v>126.85809999999999</v>
      </c>
    </row>
    <row r="6329" spans="1:2">
      <c r="A6329" s="14">
        <v>43909</v>
      </c>
      <c r="B6329">
        <v>131.0129</v>
      </c>
    </row>
    <row r="6330" spans="1:2">
      <c r="A6330" s="14">
        <v>43910</v>
      </c>
      <c r="B6330">
        <v>130.3159</v>
      </c>
    </row>
    <row r="6331" spans="1:2">
      <c r="A6331" s="14">
        <v>43913</v>
      </c>
      <c r="B6331">
        <v>132.2568</v>
      </c>
    </row>
    <row r="6332" spans="1:2">
      <c r="A6332" s="14">
        <v>43914</v>
      </c>
      <c r="B6332">
        <v>136.00649999999999</v>
      </c>
    </row>
    <row r="6333" spans="1:2">
      <c r="A6333" s="14">
        <v>43915</v>
      </c>
      <c r="B6333">
        <v>136.47200000000001</v>
      </c>
    </row>
    <row r="6334" spans="1:2">
      <c r="A6334" s="14">
        <v>43916</v>
      </c>
      <c r="B6334">
        <v>135.06559999999999</v>
      </c>
    </row>
    <row r="6335" spans="1:2">
      <c r="A6335" s="14">
        <v>43917</v>
      </c>
      <c r="B6335">
        <v>133.76300000000001</v>
      </c>
    </row>
    <row r="6336" spans="1:2">
      <c r="A6336" s="14">
        <v>43920</v>
      </c>
      <c r="B6336">
        <v>132.37530000000001</v>
      </c>
    </row>
    <row r="6337" spans="1:2">
      <c r="A6337" s="14">
        <v>43921</v>
      </c>
      <c r="B6337">
        <v>131.9359</v>
      </c>
    </row>
    <row r="6338" spans="1:2">
      <c r="A6338" s="14">
        <v>43922</v>
      </c>
      <c r="B6338">
        <v>128.59200000000001</v>
      </c>
    </row>
    <row r="6339" spans="1:2">
      <c r="A6339" s="14">
        <v>43923</v>
      </c>
      <c r="B6339">
        <v>131.27719999999999</v>
      </c>
    </row>
    <row r="6340" spans="1:2">
      <c r="A6340" s="14">
        <v>43924</v>
      </c>
      <c r="B6340">
        <v>132.65780000000001</v>
      </c>
    </row>
    <row r="6341" spans="1:2">
      <c r="A6341" s="14">
        <v>43927</v>
      </c>
      <c r="B6341">
        <v>133.98589999999999</v>
      </c>
    </row>
    <row r="6342" spans="1:2">
      <c r="A6342" s="14">
        <v>43928</v>
      </c>
      <c r="B6342">
        <v>134.8425</v>
      </c>
    </row>
    <row r="6343" spans="1:2">
      <c r="A6343" s="14">
        <v>43929</v>
      </c>
      <c r="B6343">
        <v>134.68879999999999</v>
      </c>
    </row>
    <row r="6344" spans="1:2">
      <c r="A6344" s="14">
        <v>43930</v>
      </c>
      <c r="B6344">
        <v>135.39080000000001</v>
      </c>
    </row>
    <row r="6345" spans="1:2">
      <c r="A6345" s="14">
        <v>43934</v>
      </c>
      <c r="B6345">
        <v>135.19810000000001</v>
      </c>
    </row>
    <row r="6346" spans="1:2">
      <c r="A6346" s="14">
        <v>43935</v>
      </c>
      <c r="B6346">
        <v>134.4888</v>
      </c>
    </row>
    <row r="6347" spans="1:2">
      <c r="A6347" s="14">
        <v>43936</v>
      </c>
      <c r="B6347">
        <v>132.1739</v>
      </c>
    </row>
    <row r="6348" spans="1:2">
      <c r="A6348" s="14">
        <v>43937</v>
      </c>
      <c r="B6348">
        <v>132.364</v>
      </c>
    </row>
    <row r="6349" spans="1:2">
      <c r="A6349" s="14">
        <v>43938</v>
      </c>
      <c r="B6349">
        <v>132.44820000000001</v>
      </c>
    </row>
    <row r="6350" spans="1:2">
      <c r="A6350" s="14">
        <v>43941</v>
      </c>
      <c r="B6350">
        <v>132.20490000000001</v>
      </c>
    </row>
    <row r="6351" spans="1:2">
      <c r="A6351" s="14">
        <v>43942</v>
      </c>
      <c r="B6351">
        <v>126.9362</v>
      </c>
    </row>
    <row r="6352" spans="1:2">
      <c r="A6352" s="14">
        <v>43943</v>
      </c>
      <c r="B6352">
        <v>129.44040000000001</v>
      </c>
    </row>
    <row r="6353" spans="1:2">
      <c r="A6353" s="14">
        <v>43944</v>
      </c>
      <c r="B6353">
        <v>129.64099999999999</v>
      </c>
    </row>
    <row r="6354" spans="1:2">
      <c r="A6354" s="14">
        <v>43945</v>
      </c>
      <c r="B6354">
        <v>128.49809999999999</v>
      </c>
    </row>
    <row r="6355" spans="1:2">
      <c r="A6355" s="14">
        <v>43948</v>
      </c>
      <c r="B6355">
        <v>127.0348</v>
      </c>
    </row>
    <row r="6356" spans="1:2">
      <c r="A6356" s="14">
        <v>43949</v>
      </c>
      <c r="B6356">
        <v>127.2242</v>
      </c>
    </row>
    <row r="6357" spans="1:2">
      <c r="A6357" s="14">
        <v>43950</v>
      </c>
      <c r="B6357">
        <v>127.7246</v>
      </c>
    </row>
    <row r="6358" spans="1:2">
      <c r="A6358" s="14">
        <v>43951</v>
      </c>
      <c r="B6358">
        <v>129.90620000000001</v>
      </c>
    </row>
    <row r="6359" spans="1:2">
      <c r="A6359" s="14">
        <v>43952</v>
      </c>
      <c r="B6359">
        <v>129.49760000000001</v>
      </c>
    </row>
    <row r="6360" spans="1:2">
      <c r="A6360" s="14">
        <v>43955</v>
      </c>
      <c r="B6360">
        <v>130.06270000000001</v>
      </c>
    </row>
    <row r="6361" spans="1:2">
      <c r="A6361" s="14">
        <v>43956</v>
      </c>
      <c r="B6361">
        <v>132.91650000000001</v>
      </c>
    </row>
    <row r="6362" spans="1:2">
      <c r="A6362" s="14">
        <v>43957</v>
      </c>
      <c r="B6362">
        <v>131.10849999999999</v>
      </c>
    </row>
    <row r="6363" spans="1:2">
      <c r="A6363" s="14">
        <v>43958</v>
      </c>
      <c r="B6363">
        <v>132.24959999999999</v>
      </c>
    </row>
    <row r="6364" spans="1:2">
      <c r="A6364" s="14">
        <v>43959</v>
      </c>
      <c r="B6364">
        <v>132.94220000000001</v>
      </c>
    </row>
    <row r="6365" spans="1:2">
      <c r="A6365" s="14">
        <v>43962</v>
      </c>
      <c r="B6365">
        <v>131.7972</v>
      </c>
    </row>
    <row r="6366" spans="1:2">
      <c r="A6366" s="14">
        <v>43963</v>
      </c>
      <c r="B6366">
        <v>131.30600000000001</v>
      </c>
    </row>
    <row r="6367" spans="1:2">
      <c r="A6367" s="14">
        <v>43964</v>
      </c>
      <c r="B6367">
        <v>129.32339999999999</v>
      </c>
    </row>
    <row r="6368" spans="1:2">
      <c r="A6368" s="14">
        <v>43965</v>
      </c>
      <c r="B6368">
        <v>130.74160000000001</v>
      </c>
    </row>
    <row r="6369" spans="1:2">
      <c r="A6369" s="14">
        <v>43966</v>
      </c>
      <c r="B6369">
        <v>131.5352</v>
      </c>
    </row>
    <row r="6370" spans="1:2">
      <c r="A6370" s="14">
        <v>43969</v>
      </c>
      <c r="B6370">
        <v>134.4572</v>
      </c>
    </row>
    <row r="6371" spans="1:2">
      <c r="A6371" s="14">
        <v>43970</v>
      </c>
      <c r="B6371">
        <v>134.90469999999999</v>
      </c>
    </row>
    <row r="6372" spans="1:2">
      <c r="A6372" s="14">
        <v>43971</v>
      </c>
      <c r="B6372">
        <v>135.68809999999999</v>
      </c>
    </row>
    <row r="6373" spans="1:2">
      <c r="A6373" s="14">
        <v>43972</v>
      </c>
      <c r="B6373">
        <v>134.42840000000001</v>
      </c>
    </row>
    <row r="6374" spans="1:2">
      <c r="A6374" s="14">
        <v>43973</v>
      </c>
      <c r="B6374">
        <v>133.84460000000001</v>
      </c>
    </row>
    <row r="6375" spans="1:2">
      <c r="A6375" s="14">
        <v>43977</v>
      </c>
      <c r="B6375">
        <v>135.1481</v>
      </c>
    </row>
    <row r="6376" spans="1:2">
      <c r="A6376" s="14">
        <v>43978</v>
      </c>
      <c r="B6376">
        <v>133.697</v>
      </c>
    </row>
    <row r="6377" spans="1:2">
      <c r="A6377" s="14">
        <v>43979</v>
      </c>
      <c r="B6377">
        <v>133.91220000000001</v>
      </c>
    </row>
    <row r="6378" spans="1:2">
      <c r="A6378" s="14">
        <v>43980</v>
      </c>
      <c r="B6378">
        <v>135.54470000000001</v>
      </c>
    </row>
    <row r="6379" spans="1:2">
      <c r="A6379" s="14">
        <v>43983</v>
      </c>
      <c r="B6379">
        <v>135.4956</v>
      </c>
    </row>
    <row r="6380" spans="1:2">
      <c r="A6380" s="14">
        <v>43984</v>
      </c>
      <c r="B6380">
        <v>136.07419999999999</v>
      </c>
    </row>
    <row r="6381" spans="1:2">
      <c r="A6381" s="14">
        <v>43985</v>
      </c>
      <c r="B6381">
        <v>136.32759999999999</v>
      </c>
    </row>
    <row r="6382" spans="1:2">
      <c r="A6382" s="14">
        <v>43986</v>
      </c>
      <c r="B6382">
        <v>137.29159999999999</v>
      </c>
    </row>
    <row r="6383" spans="1:2">
      <c r="A6383" s="14">
        <v>43987</v>
      </c>
      <c r="B6383">
        <v>138.0206</v>
      </c>
    </row>
    <row r="6384" spans="1:2">
      <c r="A6384" s="14">
        <v>43990</v>
      </c>
      <c r="B6384">
        <v>137.9102</v>
      </c>
    </row>
    <row r="6385" spans="1:2">
      <c r="A6385" s="14">
        <v>43991</v>
      </c>
      <c r="B6385">
        <v>138.09270000000001</v>
      </c>
    </row>
    <row r="6386" spans="1:2">
      <c r="A6386" s="14">
        <v>43992</v>
      </c>
      <c r="B6386">
        <v>138.68340000000001</v>
      </c>
    </row>
    <row r="6387" spans="1:2">
      <c r="A6387" s="14">
        <v>43993</v>
      </c>
      <c r="B6387">
        <v>136.74080000000001</v>
      </c>
    </row>
    <row r="6388" spans="1:2">
      <c r="A6388" s="14">
        <v>43994</v>
      </c>
      <c r="B6388">
        <v>135.9162</v>
      </c>
    </row>
    <row r="6389" spans="1:2">
      <c r="A6389" s="14">
        <v>43997</v>
      </c>
      <c r="B6389">
        <v>135.791</v>
      </c>
    </row>
    <row r="6390" spans="1:2">
      <c r="A6390" s="14">
        <v>43998</v>
      </c>
      <c r="B6390">
        <v>136.4228</v>
      </c>
    </row>
    <row r="6391" spans="1:2">
      <c r="A6391" s="14">
        <v>43999</v>
      </c>
      <c r="B6391">
        <v>136.70240000000001</v>
      </c>
    </row>
    <row r="6392" spans="1:2">
      <c r="A6392" s="14">
        <v>44000</v>
      </c>
      <c r="B6392">
        <v>136.80269999999999</v>
      </c>
    </row>
    <row r="6393" spans="1:2">
      <c r="A6393" s="14">
        <v>44001</v>
      </c>
      <c r="B6393">
        <v>137.7724</v>
      </c>
    </row>
    <row r="6394" spans="1:2">
      <c r="A6394" s="14">
        <v>44004</v>
      </c>
      <c r="B6394">
        <v>138.32589999999999</v>
      </c>
    </row>
    <row r="6395" spans="1:2">
      <c r="A6395" s="14">
        <v>44005</v>
      </c>
      <c r="B6395">
        <v>138.06700000000001</v>
      </c>
    </row>
    <row r="6396" spans="1:2">
      <c r="A6396" s="14">
        <v>44006</v>
      </c>
      <c r="B6396">
        <v>135.92959999999999</v>
      </c>
    </row>
    <row r="6397" spans="1:2">
      <c r="A6397" s="14">
        <v>44007</v>
      </c>
      <c r="B6397">
        <v>135.37389999999999</v>
      </c>
    </row>
    <row r="6398" spans="1:2">
      <c r="A6398" s="14">
        <v>44008</v>
      </c>
      <c r="B6398">
        <v>134.88749999999999</v>
      </c>
    </row>
    <row r="6399" spans="1:2">
      <c r="A6399" s="14">
        <v>44011</v>
      </c>
      <c r="B6399">
        <v>137.0737</v>
      </c>
    </row>
    <row r="6400" spans="1:2">
      <c r="A6400" s="14">
        <v>44012</v>
      </c>
      <c r="B6400">
        <v>138.63820000000001</v>
      </c>
    </row>
    <row r="6401" spans="1:2">
      <c r="A6401" s="14">
        <v>44013</v>
      </c>
      <c r="B6401">
        <v>139.0814</v>
      </c>
    </row>
    <row r="6402" spans="1:2">
      <c r="A6402" s="14">
        <v>44014</v>
      </c>
      <c r="B6402">
        <v>140.03980000000001</v>
      </c>
    </row>
    <row r="6403" spans="1:2">
      <c r="A6403" s="14">
        <v>44018</v>
      </c>
      <c r="B6403">
        <v>141.21039999999999</v>
      </c>
    </row>
    <row r="6404" spans="1:2">
      <c r="A6404" s="14">
        <v>44019</v>
      </c>
      <c r="B6404">
        <v>141.982</v>
      </c>
    </row>
    <row r="6405" spans="1:2">
      <c r="A6405" s="14">
        <v>44020</v>
      </c>
      <c r="B6405">
        <v>142.5187</v>
      </c>
    </row>
    <row r="6406" spans="1:2">
      <c r="A6406" s="14">
        <v>44021</v>
      </c>
      <c r="B6406">
        <v>141.5669</v>
      </c>
    </row>
    <row r="6407" spans="1:2">
      <c r="A6407" s="14">
        <v>44022</v>
      </c>
      <c r="B6407">
        <v>142.18549999999999</v>
      </c>
    </row>
    <row r="6408" spans="1:2">
      <c r="A6408" s="14">
        <v>44025</v>
      </c>
      <c r="B6408">
        <v>141.87479999999999</v>
      </c>
    </row>
    <row r="6409" spans="1:2">
      <c r="A6409" s="14">
        <v>44026</v>
      </c>
      <c r="B6409">
        <v>141.20650000000001</v>
      </c>
    </row>
    <row r="6410" spans="1:2">
      <c r="A6410" s="14">
        <v>44027</v>
      </c>
      <c r="B6410">
        <v>142.251</v>
      </c>
    </row>
    <row r="6411" spans="1:2">
      <c r="A6411" s="14">
        <v>44028</v>
      </c>
      <c r="B6411">
        <v>141.84180000000001</v>
      </c>
    </row>
    <row r="6412" spans="1:2">
      <c r="A6412" s="14">
        <v>44029</v>
      </c>
      <c r="B6412">
        <v>141.88820000000001</v>
      </c>
    </row>
    <row r="6413" spans="1:2">
      <c r="A6413" s="14">
        <v>44032</v>
      </c>
      <c r="B6413">
        <v>141.49590000000001</v>
      </c>
    </row>
    <row r="6414" spans="1:2">
      <c r="A6414" s="14">
        <v>44033</v>
      </c>
      <c r="B6414">
        <v>143.5805</v>
      </c>
    </row>
    <row r="6415" spans="1:2">
      <c r="A6415" s="14">
        <v>44034</v>
      </c>
      <c r="B6415">
        <v>144.54640000000001</v>
      </c>
    </row>
    <row r="6416" spans="1:2">
      <c r="A6416" s="14">
        <v>44035</v>
      </c>
      <c r="B6416">
        <v>145.369</v>
      </c>
    </row>
    <row r="6417" spans="1:2">
      <c r="A6417" s="14">
        <v>44036</v>
      </c>
      <c r="B6417">
        <v>145.42449999999999</v>
      </c>
    </row>
    <row r="6418" spans="1:2">
      <c r="A6418" s="14">
        <v>44039</v>
      </c>
      <c r="B6418">
        <v>146.17769999999999</v>
      </c>
    </row>
    <row r="6419" spans="1:2">
      <c r="A6419" s="14">
        <v>44040</v>
      </c>
      <c r="B6419">
        <v>146.2388</v>
      </c>
    </row>
    <row r="6420" spans="1:2">
      <c r="A6420" s="14">
        <v>44041</v>
      </c>
      <c r="B6420">
        <v>147.2259</v>
      </c>
    </row>
    <row r="6421" spans="1:2">
      <c r="A6421" s="14">
        <v>44042</v>
      </c>
      <c r="B6421">
        <v>145.64680000000001</v>
      </c>
    </row>
    <row r="6422" spans="1:2">
      <c r="A6422" s="14">
        <v>44043</v>
      </c>
      <c r="B6422">
        <v>146.55099999999999</v>
      </c>
    </row>
    <row r="6423" spans="1:2">
      <c r="A6423" s="14">
        <v>44046</v>
      </c>
      <c r="B6423">
        <v>149.17330000000001</v>
      </c>
    </row>
    <row r="6424" spans="1:2">
      <c r="A6424" s="14">
        <v>44047</v>
      </c>
      <c r="B6424">
        <v>150.53710000000001</v>
      </c>
    </row>
    <row r="6425" spans="1:2">
      <c r="A6425" s="14">
        <v>44048</v>
      </c>
      <c r="B6425">
        <v>151.92019999999999</v>
      </c>
    </row>
    <row r="6426" spans="1:2">
      <c r="A6426" s="14">
        <v>44049</v>
      </c>
      <c r="B6426">
        <v>152.2354</v>
      </c>
    </row>
    <row r="6427" spans="1:2">
      <c r="A6427" s="14">
        <v>44050</v>
      </c>
      <c r="B6427">
        <v>150.33840000000001</v>
      </c>
    </row>
    <row r="6428" spans="1:2">
      <c r="A6428" s="14">
        <v>44053</v>
      </c>
      <c r="B6428">
        <v>151.3065</v>
      </c>
    </row>
    <row r="6429" spans="1:2">
      <c r="A6429" s="14">
        <v>44054</v>
      </c>
      <c r="B6429">
        <v>149.14769999999999</v>
      </c>
    </row>
    <row r="6430" spans="1:2">
      <c r="A6430" s="14">
        <v>44055</v>
      </c>
      <c r="B6430">
        <v>149.9563</v>
      </c>
    </row>
    <row r="6431" spans="1:2">
      <c r="A6431" s="14">
        <v>44056</v>
      </c>
      <c r="B6431">
        <v>151.1671</v>
      </c>
    </row>
    <row r="6432" spans="1:2">
      <c r="A6432" s="14">
        <v>44057</v>
      </c>
      <c r="B6432">
        <v>151.1018</v>
      </c>
    </row>
    <row r="6433" spans="1:2">
      <c r="A6433" s="14">
        <v>44060</v>
      </c>
      <c r="B6433">
        <v>153.6884</v>
      </c>
    </row>
    <row r="6434" spans="1:2">
      <c r="A6434" s="14">
        <v>44061</v>
      </c>
      <c r="B6434">
        <v>154.66200000000001</v>
      </c>
    </row>
    <row r="6435" spans="1:2">
      <c r="A6435" s="14">
        <v>44062</v>
      </c>
      <c r="B6435">
        <v>154.36510000000001</v>
      </c>
    </row>
    <row r="6436" spans="1:2">
      <c r="A6436" s="14">
        <v>44063</v>
      </c>
      <c r="B6436">
        <v>153.18700000000001</v>
      </c>
    </row>
    <row r="6437" spans="1:2">
      <c r="A6437" s="14">
        <v>44064</v>
      </c>
      <c r="B6437">
        <v>152.4965</v>
      </c>
    </row>
    <row r="6438" spans="1:2">
      <c r="A6438" s="14">
        <v>44067</v>
      </c>
      <c r="B6438">
        <v>152.91370000000001</v>
      </c>
    </row>
    <row r="6439" spans="1:2">
      <c r="A6439" s="14">
        <v>44068</v>
      </c>
      <c r="B6439">
        <v>153.68899999999999</v>
      </c>
    </row>
    <row r="6440" spans="1:2">
      <c r="A6440" s="14">
        <v>44069</v>
      </c>
      <c r="B6440">
        <v>154.28829999999999</v>
      </c>
    </row>
    <row r="6441" spans="1:2">
      <c r="A6441" s="14">
        <v>44070</v>
      </c>
      <c r="B6441">
        <v>154.96860000000001</v>
      </c>
    </row>
    <row r="6442" spans="1:2">
      <c r="A6442" s="14">
        <v>44071</v>
      </c>
      <c r="B6442">
        <v>156.07810000000001</v>
      </c>
    </row>
    <row r="6443" spans="1:2">
      <c r="A6443" s="14">
        <v>44074</v>
      </c>
      <c r="B6443">
        <v>156.46250000000001</v>
      </c>
    </row>
    <row r="6444" spans="1:2">
      <c r="A6444" s="14">
        <v>44075</v>
      </c>
      <c r="B6444">
        <v>156.8631</v>
      </c>
    </row>
    <row r="6445" spans="1:2">
      <c r="A6445" s="14">
        <v>44076</v>
      </c>
      <c r="B6445">
        <v>155.4359</v>
      </c>
    </row>
    <row r="6446" spans="1:2">
      <c r="A6446" s="14">
        <v>44077</v>
      </c>
      <c r="B6446">
        <v>154.2912</v>
      </c>
    </row>
    <row r="6447" spans="1:2">
      <c r="A6447" s="14">
        <v>44078</v>
      </c>
      <c r="B6447">
        <v>154.49199999999999</v>
      </c>
    </row>
    <row r="6448" spans="1:2">
      <c r="A6448" s="14">
        <v>44082</v>
      </c>
      <c r="B6448">
        <v>152.37029999999999</v>
      </c>
    </row>
    <row r="6449" spans="1:2">
      <c r="A6449" s="14">
        <v>44083</v>
      </c>
      <c r="B6449">
        <v>153.02869999999999</v>
      </c>
    </row>
    <row r="6450" spans="1:2">
      <c r="A6450" s="14">
        <v>44084</v>
      </c>
      <c r="B6450">
        <v>152.5703</v>
      </c>
    </row>
    <row r="6451" spans="1:2">
      <c r="A6451" s="14">
        <v>44085</v>
      </c>
      <c r="B6451">
        <v>152.71449999999999</v>
      </c>
    </row>
    <row r="6452" spans="1:2">
      <c r="A6452" s="14">
        <v>44088</v>
      </c>
      <c r="B6452">
        <v>153.1189</v>
      </c>
    </row>
    <row r="6453" spans="1:2">
      <c r="A6453" s="14">
        <v>44089</v>
      </c>
      <c r="B6453">
        <v>153.22880000000001</v>
      </c>
    </row>
    <row r="6454" spans="1:2">
      <c r="A6454" s="14">
        <v>44090</v>
      </c>
      <c r="B6454">
        <v>154.29900000000001</v>
      </c>
    </row>
    <row r="6455" spans="1:2">
      <c r="A6455" s="14">
        <v>44091</v>
      </c>
      <c r="B6455">
        <v>154.49</v>
      </c>
    </row>
    <row r="6456" spans="1:2">
      <c r="A6456" s="14">
        <v>44092</v>
      </c>
      <c r="B6456">
        <v>155.72890000000001</v>
      </c>
    </row>
    <row r="6457" spans="1:2">
      <c r="A6457" s="14">
        <v>44095</v>
      </c>
      <c r="B6457">
        <v>151.869</v>
      </c>
    </row>
    <row r="6458" spans="1:2">
      <c r="A6458" s="14">
        <v>44096</v>
      </c>
      <c r="B6458">
        <v>151.5249</v>
      </c>
    </row>
    <row r="6459" spans="1:2">
      <c r="A6459" s="14">
        <v>44097</v>
      </c>
      <c r="B6459">
        <v>151.0351</v>
      </c>
    </row>
    <row r="6460" spans="1:2">
      <c r="A6460" s="14">
        <v>44098</v>
      </c>
      <c r="B6460">
        <v>151.24719999999999</v>
      </c>
    </row>
    <row r="6461" spans="1:2">
      <c r="A6461" s="14">
        <v>44099</v>
      </c>
      <c r="B6461">
        <v>150.8655</v>
      </c>
    </row>
    <row r="6462" spans="1:2">
      <c r="A6462" s="14">
        <v>44102</v>
      </c>
      <c r="B6462">
        <v>151.51060000000001</v>
      </c>
    </row>
    <row r="6463" spans="1:2">
      <c r="A6463" s="14">
        <v>44103</v>
      </c>
      <c r="B6463">
        <v>149.97399999999999</v>
      </c>
    </row>
    <row r="6464" spans="1:2">
      <c r="A6464" s="14">
        <v>44104</v>
      </c>
      <c r="B6464">
        <v>151.21889999999999</v>
      </c>
    </row>
    <row r="6465" spans="1:2">
      <c r="A6465" s="14">
        <v>44105</v>
      </c>
      <c r="B6465">
        <v>149.93180000000001</v>
      </c>
    </row>
    <row r="6466" spans="1:2">
      <c r="A6466" s="14">
        <v>44106</v>
      </c>
      <c r="B6466">
        <v>148.98099999999999</v>
      </c>
    </row>
    <row r="6467" spans="1:2">
      <c r="A6467" s="14">
        <v>44109</v>
      </c>
      <c r="B6467">
        <v>151.63419999999999</v>
      </c>
    </row>
    <row r="6468" spans="1:2">
      <c r="A6468" s="14">
        <v>44110</v>
      </c>
      <c r="B6468">
        <v>152.3827</v>
      </c>
    </row>
    <row r="6469" spans="1:2">
      <c r="A6469" s="14">
        <v>44111</v>
      </c>
      <c r="B6469">
        <v>153.2484</v>
      </c>
    </row>
    <row r="6470" spans="1:2">
      <c r="A6470" s="14">
        <v>44112</v>
      </c>
      <c r="B6470">
        <v>154.0087</v>
      </c>
    </row>
    <row r="6471" spans="1:2">
      <c r="A6471" s="14">
        <v>44113</v>
      </c>
      <c r="B6471">
        <v>156.3432</v>
      </c>
    </row>
    <row r="6472" spans="1:2">
      <c r="A6472" s="14">
        <v>44116</v>
      </c>
      <c r="B6472">
        <v>155.33590000000001</v>
      </c>
    </row>
    <row r="6473" spans="1:2">
      <c r="A6473" s="14">
        <v>44117</v>
      </c>
      <c r="B6473">
        <v>154.89160000000001</v>
      </c>
    </row>
    <row r="6474" spans="1:2">
      <c r="A6474" s="14">
        <v>44118</v>
      </c>
      <c r="B6474">
        <v>155.80070000000001</v>
      </c>
    </row>
    <row r="6475" spans="1:2">
      <c r="A6475" s="14">
        <v>44119</v>
      </c>
      <c r="B6475">
        <v>156.7415</v>
      </c>
    </row>
    <row r="6476" spans="1:2">
      <c r="A6476" s="14">
        <v>44120</v>
      </c>
      <c r="B6476">
        <v>156.63069999999999</v>
      </c>
    </row>
    <row r="6477" spans="1:2">
      <c r="A6477" s="14">
        <v>44123</v>
      </c>
      <c r="B6477">
        <v>157.0258</v>
      </c>
    </row>
    <row r="6478" spans="1:2">
      <c r="A6478" s="14">
        <v>44124</v>
      </c>
      <c r="B6478">
        <v>157.79820000000001</v>
      </c>
    </row>
    <row r="6479" spans="1:2">
      <c r="A6479" s="14">
        <v>44125</v>
      </c>
      <c r="B6479">
        <v>158.21789999999999</v>
      </c>
    </row>
    <row r="6480" spans="1:2">
      <c r="A6480" s="14">
        <v>44126</v>
      </c>
      <c r="B6480">
        <v>157.60120000000001</v>
      </c>
    </row>
    <row r="6481" spans="1:2">
      <c r="A6481" s="14">
        <v>44127</v>
      </c>
      <c r="B6481">
        <v>157.02199999999999</v>
      </c>
    </row>
    <row r="6482" spans="1:2">
      <c r="A6482" s="14">
        <v>44130</v>
      </c>
      <c r="B6482">
        <v>156.30459999999999</v>
      </c>
    </row>
    <row r="6483" spans="1:2">
      <c r="A6483" s="14">
        <v>44131</v>
      </c>
      <c r="B6483">
        <v>157.0624</v>
      </c>
    </row>
    <row r="6484" spans="1:2">
      <c r="A6484" s="14">
        <v>44132</v>
      </c>
      <c r="B6484">
        <v>153.9736</v>
      </c>
    </row>
    <row r="6485" spans="1:2">
      <c r="A6485" s="14">
        <v>44133</v>
      </c>
      <c r="B6485">
        <v>152.858</v>
      </c>
    </row>
    <row r="6486" spans="1:2">
      <c r="A6486" s="14">
        <v>44134</v>
      </c>
      <c r="B6486">
        <v>153.34899999999999</v>
      </c>
    </row>
    <row r="6487" spans="1:2">
      <c r="A6487" s="14">
        <v>44137</v>
      </c>
      <c r="B6487">
        <v>153.9511</v>
      </c>
    </row>
    <row r="6488" spans="1:2">
      <c r="A6488" s="14">
        <v>44138</v>
      </c>
      <c r="B6488">
        <v>154.23679999999999</v>
      </c>
    </row>
    <row r="6489" spans="1:2">
      <c r="A6489" s="14">
        <v>44139</v>
      </c>
      <c r="B6489">
        <v>155.1609</v>
      </c>
    </row>
    <row r="6490" spans="1:2">
      <c r="A6490" s="14">
        <v>44140</v>
      </c>
      <c r="B6490">
        <v>156.2287</v>
      </c>
    </row>
    <row r="6491" spans="1:2">
      <c r="A6491" s="14">
        <v>44141</v>
      </c>
      <c r="B6491">
        <v>155.4409</v>
      </c>
    </row>
    <row r="6492" spans="1:2">
      <c r="A6492" s="14">
        <v>44144</v>
      </c>
      <c r="B6492">
        <v>155.2841</v>
      </c>
    </row>
    <row r="6493" spans="1:2">
      <c r="A6493" s="14">
        <v>44145</v>
      </c>
      <c r="B6493">
        <v>157.88030000000001</v>
      </c>
    </row>
    <row r="6494" spans="1:2">
      <c r="A6494" s="14">
        <v>44146</v>
      </c>
      <c r="B6494">
        <v>157.96129999999999</v>
      </c>
    </row>
    <row r="6495" spans="1:2">
      <c r="A6495" s="14">
        <v>44147</v>
      </c>
      <c r="B6495">
        <v>157.35890000000001</v>
      </c>
    </row>
    <row r="6496" spans="1:2">
      <c r="A6496" s="14">
        <v>44148</v>
      </c>
      <c r="B6496">
        <v>157.37520000000001</v>
      </c>
    </row>
    <row r="6497" spans="1:2">
      <c r="A6497" s="14">
        <v>44151</v>
      </c>
      <c r="B6497">
        <v>157.4725</v>
      </c>
    </row>
    <row r="6498" spans="1:2">
      <c r="A6498" s="14">
        <v>44152</v>
      </c>
      <c r="B6498">
        <v>157.7175</v>
      </c>
    </row>
    <row r="6499" spans="1:2">
      <c r="A6499" s="14">
        <v>44153</v>
      </c>
      <c r="B6499">
        <v>158.364</v>
      </c>
    </row>
    <row r="6500" spans="1:2">
      <c r="A6500" s="14">
        <v>44154</v>
      </c>
      <c r="B6500">
        <v>156.96789999999999</v>
      </c>
    </row>
    <row r="6501" spans="1:2">
      <c r="A6501" s="14">
        <v>44155</v>
      </c>
      <c r="B6501">
        <v>158.2492</v>
      </c>
    </row>
    <row r="6502" spans="1:2">
      <c r="A6502" s="14">
        <v>44158</v>
      </c>
      <c r="B6502">
        <v>158.29939999999999</v>
      </c>
    </row>
    <row r="6503" spans="1:2">
      <c r="A6503" s="14">
        <v>44159</v>
      </c>
      <c r="B6503">
        <v>159.5275</v>
      </c>
    </row>
    <row r="6504" spans="1:2">
      <c r="A6504" s="14">
        <v>44160</v>
      </c>
      <c r="B6504">
        <v>159.6807</v>
      </c>
    </row>
    <row r="6505" spans="1:2">
      <c r="A6505" s="14">
        <v>44162</v>
      </c>
      <c r="B6505">
        <v>159.70359999999999</v>
      </c>
    </row>
    <row r="6506" spans="1:2">
      <c r="A6506" s="14">
        <v>44165</v>
      </c>
      <c r="B6506">
        <v>158.7354</v>
      </c>
    </row>
    <row r="6507" spans="1:2">
      <c r="A6507" s="14">
        <v>44166</v>
      </c>
      <c r="B6507">
        <v>159.14359999999999</v>
      </c>
    </row>
    <row r="6508" spans="1:2">
      <c r="A6508" s="14">
        <v>44167</v>
      </c>
      <c r="B6508">
        <v>159.0292</v>
      </c>
    </row>
    <row r="6509" spans="1:2">
      <c r="A6509" s="14">
        <v>44168</v>
      </c>
      <c r="B6509">
        <v>158.10929999999999</v>
      </c>
    </row>
    <row r="6510" spans="1:2">
      <c r="A6510" s="14">
        <v>44169</v>
      </c>
      <c r="B6510">
        <v>158.6061</v>
      </c>
    </row>
    <row r="6511" spans="1:2">
      <c r="A6511" s="14">
        <v>44172</v>
      </c>
      <c r="B6511">
        <v>157.84229999999999</v>
      </c>
    </row>
    <row r="6512" spans="1:2">
      <c r="A6512" s="14">
        <v>44173</v>
      </c>
      <c r="B6512">
        <v>157.27269999999999</v>
      </c>
    </row>
    <row r="6513" spans="1:2">
      <c r="A6513" s="14">
        <v>44174</v>
      </c>
      <c r="B6513">
        <v>157.857</v>
      </c>
    </row>
    <row r="6514" spans="1:2">
      <c r="A6514" s="14">
        <v>44175</v>
      </c>
      <c r="B6514">
        <v>159.86410000000001</v>
      </c>
    </row>
    <row r="6515" spans="1:2">
      <c r="A6515" s="14">
        <v>44176</v>
      </c>
      <c r="B6515">
        <v>159.8218</v>
      </c>
    </row>
    <row r="6516" spans="1:2">
      <c r="A6516" s="14">
        <v>44179</v>
      </c>
      <c r="B6516">
        <v>160.50020000000001</v>
      </c>
    </row>
    <row r="6517" spans="1:2">
      <c r="A6517" s="14">
        <v>44180</v>
      </c>
      <c r="B6517">
        <v>161.6163</v>
      </c>
    </row>
    <row r="6518" spans="1:2">
      <c r="A6518" s="14">
        <v>44181</v>
      </c>
      <c r="B6518">
        <v>162.2834</v>
      </c>
    </row>
    <row r="6519" spans="1:2">
      <c r="A6519" s="14">
        <v>44182</v>
      </c>
      <c r="B6519">
        <v>164.0736</v>
      </c>
    </row>
    <row r="6520" spans="1:2">
      <c r="A6520" s="14">
        <v>44183</v>
      </c>
      <c r="B6520">
        <v>165.06039999999999</v>
      </c>
    </row>
    <row r="6521" spans="1:2">
      <c r="A6521" s="14">
        <v>44186</v>
      </c>
      <c r="B6521">
        <v>164.3014</v>
      </c>
    </row>
    <row r="6522" spans="1:2">
      <c r="A6522" s="14">
        <v>44187</v>
      </c>
      <c r="B6522">
        <v>163.42169999999999</v>
      </c>
    </row>
    <row r="6523" spans="1:2">
      <c r="A6523" s="14">
        <v>44188</v>
      </c>
      <c r="B6523">
        <v>164.44110000000001</v>
      </c>
    </row>
    <row r="6524" spans="1:2">
      <c r="A6524" s="14">
        <v>44189</v>
      </c>
      <c r="B6524">
        <v>164.43469999999999</v>
      </c>
    </row>
    <row r="6525" spans="1:2">
      <c r="A6525" s="14">
        <v>44193</v>
      </c>
      <c r="B6525">
        <v>163.3212</v>
      </c>
    </row>
    <row r="6526" spans="1:2">
      <c r="A6526" s="14">
        <v>44194</v>
      </c>
      <c r="B6526">
        <v>164.61269999999999</v>
      </c>
    </row>
    <row r="6527" spans="1:2">
      <c r="A6527" s="14">
        <v>44195</v>
      </c>
      <c r="B6527">
        <v>165.64400000000001</v>
      </c>
    </row>
    <row r="6528" spans="1:2">
      <c r="A6528" s="14">
        <v>44196</v>
      </c>
      <c r="B6528">
        <v>166.631</v>
      </c>
    </row>
    <row r="6529" spans="1:2">
      <c r="A6529" s="14">
        <v>44200</v>
      </c>
      <c r="B6529">
        <v>167.8783</v>
      </c>
    </row>
    <row r="6530" spans="1:2">
      <c r="A6530" s="14">
        <v>44201</v>
      </c>
      <c r="B6530">
        <v>171.49719999999999</v>
      </c>
    </row>
    <row r="6531" spans="1:2">
      <c r="A6531" s="14">
        <v>44202</v>
      </c>
      <c r="B6531">
        <v>171.37360000000001</v>
      </c>
    </row>
    <row r="6532" spans="1:2">
      <c r="A6532" s="14">
        <v>44203</v>
      </c>
      <c r="B6532">
        <v>171.4563</v>
      </c>
    </row>
    <row r="6533" spans="1:2">
      <c r="A6533" s="14">
        <v>44204</v>
      </c>
      <c r="B6533">
        <v>170.0592</v>
      </c>
    </row>
    <row r="6534" spans="1:2">
      <c r="A6534" s="14">
        <v>44207</v>
      </c>
      <c r="B6534">
        <v>169.69759999999999</v>
      </c>
    </row>
    <row r="6535" spans="1:2">
      <c r="A6535" s="14">
        <v>44208</v>
      </c>
      <c r="B6535">
        <v>172.12549999999999</v>
      </c>
    </row>
    <row r="6536" spans="1:2">
      <c r="A6536" s="14">
        <v>44209</v>
      </c>
      <c r="B6536">
        <v>172.10130000000001</v>
      </c>
    </row>
    <row r="6537" spans="1:2">
      <c r="A6537" s="14">
        <v>44210</v>
      </c>
      <c r="B6537">
        <v>173.3869</v>
      </c>
    </row>
    <row r="6538" spans="1:2">
      <c r="A6538" s="14">
        <v>44211</v>
      </c>
      <c r="B6538">
        <v>171.76820000000001</v>
      </c>
    </row>
    <row r="6539" spans="1:2">
      <c r="A6539" s="14">
        <v>44215</v>
      </c>
      <c r="B6539">
        <v>170.8998</v>
      </c>
    </row>
    <row r="6540" spans="1:2">
      <c r="A6540" s="14">
        <v>44216</v>
      </c>
      <c r="B6540">
        <v>171.43770000000001</v>
      </c>
    </row>
    <row r="6541" spans="1:2">
      <c r="A6541" s="14">
        <v>44217</v>
      </c>
      <c r="B6541">
        <v>171.41229999999999</v>
      </c>
    </row>
    <row r="6542" spans="1:2">
      <c r="A6542" s="14">
        <v>44218</v>
      </c>
      <c r="B6542">
        <v>168.8999</v>
      </c>
    </row>
    <row r="6543" spans="1:2">
      <c r="A6543" s="14">
        <v>44221</v>
      </c>
      <c r="B6543">
        <v>170.745</v>
      </c>
    </row>
    <row r="6544" spans="1:2">
      <c r="A6544" s="14">
        <v>44222</v>
      </c>
      <c r="B6544">
        <v>171.8201</v>
      </c>
    </row>
    <row r="6545" spans="1:2">
      <c r="A6545" s="14">
        <v>44223</v>
      </c>
      <c r="B6545">
        <v>171.76060000000001</v>
      </c>
    </row>
    <row r="6546" spans="1:2">
      <c r="A6546" s="14">
        <v>44224</v>
      </c>
      <c r="B6546">
        <v>170.7791</v>
      </c>
    </row>
    <row r="6547" spans="1:2">
      <c r="A6547" s="14">
        <v>44225</v>
      </c>
      <c r="B6547">
        <v>171.00620000000001</v>
      </c>
    </row>
    <row r="6548" spans="1:2">
      <c r="A6548" s="14">
        <v>44228</v>
      </c>
      <c r="B6548">
        <v>174.2056</v>
      </c>
    </row>
    <row r="6549" spans="1:2">
      <c r="A6549" s="14">
        <v>44229</v>
      </c>
      <c r="B6549">
        <v>173.49930000000001</v>
      </c>
    </row>
    <row r="6550" spans="1:2">
      <c r="A6550" s="14">
        <v>44230</v>
      </c>
      <c r="B6550">
        <v>174.6601</v>
      </c>
    </row>
    <row r="6551" spans="1:2">
      <c r="A6551" s="14">
        <v>44231</v>
      </c>
      <c r="B6551">
        <v>175.0213</v>
      </c>
    </row>
    <row r="6552" spans="1:2">
      <c r="A6552" s="14">
        <v>44232</v>
      </c>
      <c r="B6552">
        <v>176.07480000000001</v>
      </c>
    </row>
    <row r="6553" spans="1:2">
      <c r="A6553" s="14">
        <v>44235</v>
      </c>
      <c r="B6553">
        <v>178.3623</v>
      </c>
    </row>
    <row r="6554" spans="1:2">
      <c r="A6554" s="14">
        <v>44236</v>
      </c>
      <c r="B6554">
        <v>178.8569</v>
      </c>
    </row>
    <row r="6555" spans="1:2">
      <c r="A6555" s="14">
        <v>44237</v>
      </c>
      <c r="B6555">
        <v>178.3399</v>
      </c>
    </row>
    <row r="6556" spans="1:2">
      <c r="A6556" s="14">
        <v>44238</v>
      </c>
      <c r="B6556">
        <v>178.21860000000001</v>
      </c>
    </row>
    <row r="6557" spans="1:2">
      <c r="A6557" s="14">
        <v>44239</v>
      </c>
      <c r="B6557">
        <v>179.47329999999999</v>
      </c>
    </row>
    <row r="6558" spans="1:2">
      <c r="A6558" s="14">
        <v>44243</v>
      </c>
      <c r="B6558">
        <v>181.5823</v>
      </c>
    </row>
    <row r="6559" spans="1:2">
      <c r="A6559" s="14">
        <v>44244</v>
      </c>
      <c r="B6559">
        <v>181.9042</v>
      </c>
    </row>
    <row r="6560" spans="1:2">
      <c r="A6560" s="14">
        <v>44245</v>
      </c>
      <c r="B6560">
        <v>181.98820000000001</v>
      </c>
    </row>
    <row r="6561" spans="1:2">
      <c r="A6561" s="14">
        <v>44246</v>
      </c>
      <c r="B6561">
        <v>182.11799999999999</v>
      </c>
    </row>
    <row r="6562" spans="1:2">
      <c r="A6562" s="14">
        <v>44249</v>
      </c>
      <c r="B6562">
        <v>185.107</v>
      </c>
    </row>
    <row r="6563" spans="1:2">
      <c r="A6563" s="14">
        <v>44250</v>
      </c>
      <c r="B6563">
        <v>184.9332</v>
      </c>
    </row>
    <row r="6564" spans="1:2">
      <c r="A6564" s="14">
        <v>44251</v>
      </c>
      <c r="B6564">
        <v>186.99209999999999</v>
      </c>
    </row>
    <row r="6565" spans="1:2">
      <c r="A6565" s="14">
        <v>44252</v>
      </c>
      <c r="B6565">
        <v>185.9999</v>
      </c>
    </row>
    <row r="6566" spans="1:2">
      <c r="A6566" s="14">
        <v>44253</v>
      </c>
      <c r="B6566">
        <v>182.0712</v>
      </c>
    </row>
    <row r="6567" spans="1:2">
      <c r="A6567" s="14">
        <v>44256</v>
      </c>
      <c r="B6567">
        <v>181.01349999999999</v>
      </c>
    </row>
    <row r="6568" spans="1:2">
      <c r="A6568" s="14">
        <v>44257</v>
      </c>
      <c r="B6568">
        <v>182.0206</v>
      </c>
    </row>
    <row r="6569" spans="1:2">
      <c r="A6569" s="14">
        <v>44258</v>
      </c>
      <c r="B6569">
        <v>181.20259999999999</v>
      </c>
    </row>
    <row r="6570" spans="1:2">
      <c r="A6570" s="14">
        <v>44259</v>
      </c>
      <c r="B6570">
        <v>181.01349999999999</v>
      </c>
    </row>
    <row r="6571" spans="1:2">
      <c r="A6571" s="14">
        <v>44260</v>
      </c>
      <c r="B6571">
        <v>183.31389999999999</v>
      </c>
    </row>
    <row r="6572" spans="1:2">
      <c r="A6572" s="14">
        <v>44263</v>
      </c>
      <c r="B6572">
        <v>182.26740000000001</v>
      </c>
    </row>
    <row r="6573" spans="1:2">
      <c r="A6573" s="14">
        <v>44264</v>
      </c>
      <c r="B6573">
        <v>182.3785</v>
      </c>
    </row>
    <row r="6574" spans="1:2">
      <c r="A6574" s="14">
        <v>44265</v>
      </c>
      <c r="B6574">
        <v>182.2099</v>
      </c>
    </row>
    <row r="6575" spans="1:2">
      <c r="A6575" s="14">
        <v>44266</v>
      </c>
      <c r="B6575">
        <v>184.20259999999999</v>
      </c>
    </row>
    <row r="6576" spans="1:2">
      <c r="A6576" s="14">
        <v>44267</v>
      </c>
      <c r="B6576">
        <v>183.52719999999999</v>
      </c>
    </row>
    <row r="6577" spans="1:2">
      <c r="A6577" s="14">
        <v>44270</v>
      </c>
      <c r="B6577">
        <v>183.5368</v>
      </c>
    </row>
    <row r="6578" spans="1:2">
      <c r="A6578" s="14">
        <v>44271</v>
      </c>
      <c r="B6578">
        <v>183.52969999999999</v>
      </c>
    </row>
    <row r="6579" spans="1:2">
      <c r="A6579" s="14">
        <v>44272</v>
      </c>
      <c r="B6579">
        <v>182.96029999999999</v>
      </c>
    </row>
    <row r="6580" spans="1:2">
      <c r="A6580" s="14">
        <v>44273</v>
      </c>
      <c r="B6580">
        <v>178.6208</v>
      </c>
    </row>
    <row r="6581" spans="1:2">
      <c r="A6581" s="14">
        <v>44274</v>
      </c>
      <c r="B6581">
        <v>180.4579</v>
      </c>
    </row>
    <row r="6582" spans="1:2">
      <c r="A6582" s="14">
        <v>44277</v>
      </c>
      <c r="B6582">
        <v>180.77529999999999</v>
      </c>
    </row>
    <row r="6583" spans="1:2">
      <c r="A6583" s="14">
        <v>44278</v>
      </c>
      <c r="B6583">
        <v>177.5976</v>
      </c>
    </row>
    <row r="6584" spans="1:2">
      <c r="A6584" s="14">
        <v>44279</v>
      </c>
      <c r="B6584">
        <v>180.0849</v>
      </c>
    </row>
    <row r="6585" spans="1:2">
      <c r="A6585" s="14">
        <v>44280</v>
      </c>
      <c r="B6585">
        <v>177.19820000000001</v>
      </c>
    </row>
    <row r="6586" spans="1:2">
      <c r="A6586" s="14">
        <v>44281</v>
      </c>
      <c r="B6586">
        <v>179.62950000000001</v>
      </c>
    </row>
    <row r="6587" spans="1:2">
      <c r="A6587" s="14">
        <v>44284</v>
      </c>
      <c r="B6587">
        <v>179.2047</v>
      </c>
    </row>
    <row r="6588" spans="1:2">
      <c r="A6588" s="14">
        <v>44285</v>
      </c>
      <c r="B6588">
        <v>176.68469999999999</v>
      </c>
    </row>
    <row r="6589" spans="1:2">
      <c r="A6589" s="14">
        <v>44286</v>
      </c>
      <c r="B6589">
        <v>178.16220000000001</v>
      </c>
    </row>
    <row r="6590" spans="1:2">
      <c r="A6590" s="14">
        <v>44287</v>
      </c>
      <c r="B6590">
        <v>178.99379999999999</v>
      </c>
    </row>
    <row r="6591" spans="1:2">
      <c r="A6591" s="14">
        <v>44291</v>
      </c>
      <c r="B6591">
        <v>177.23259999999999</v>
      </c>
    </row>
    <row r="6592" spans="1:2">
      <c r="A6592" s="14">
        <v>44292</v>
      </c>
      <c r="B6592">
        <v>178.506</v>
      </c>
    </row>
    <row r="6593" spans="1:2">
      <c r="A6593" s="14">
        <v>44293</v>
      </c>
      <c r="B6593">
        <v>178.84700000000001</v>
      </c>
    </row>
    <row r="6594" spans="1:2">
      <c r="A6594" s="14">
        <v>44294</v>
      </c>
      <c r="B6594">
        <v>180.19640000000001</v>
      </c>
    </row>
    <row r="6595" spans="1:2">
      <c r="A6595" s="14">
        <v>44295</v>
      </c>
      <c r="B6595">
        <v>179.40880000000001</v>
      </c>
    </row>
    <row r="6596" spans="1:2">
      <c r="A6596" s="14">
        <v>44298</v>
      </c>
      <c r="B6596">
        <v>178.45689999999999</v>
      </c>
    </row>
    <row r="6597" spans="1:2">
      <c r="A6597" s="14">
        <v>44299</v>
      </c>
      <c r="B6597">
        <v>180.0258</v>
      </c>
    </row>
    <row r="6598" spans="1:2">
      <c r="A6598" s="14">
        <v>44300</v>
      </c>
      <c r="B6598">
        <v>183.3646</v>
      </c>
    </row>
    <row r="6599" spans="1:2">
      <c r="A6599" s="14">
        <v>44301</v>
      </c>
      <c r="B6599">
        <v>184.81819999999999</v>
      </c>
    </row>
    <row r="6600" spans="1:2">
      <c r="A6600" s="14">
        <v>44302</v>
      </c>
      <c r="B6600">
        <v>184.74510000000001</v>
      </c>
    </row>
    <row r="6601" spans="1:2">
      <c r="A6601" s="14">
        <v>44305</v>
      </c>
      <c r="B6601">
        <v>185.2963</v>
      </c>
    </row>
    <row r="6602" spans="1:2">
      <c r="A6602" s="14">
        <v>44306</v>
      </c>
      <c r="B6602">
        <v>185.70930000000001</v>
      </c>
    </row>
    <row r="6603" spans="1:2">
      <c r="A6603" s="14">
        <v>44307</v>
      </c>
      <c r="B6603">
        <v>186.3254</v>
      </c>
    </row>
    <row r="6604" spans="1:2">
      <c r="A6604" s="14">
        <v>44308</v>
      </c>
      <c r="B6604">
        <v>187.82900000000001</v>
      </c>
    </row>
    <row r="6605" spans="1:2">
      <c r="A6605" s="14">
        <v>44309</v>
      </c>
      <c r="B6605">
        <v>188.75069999999999</v>
      </c>
    </row>
    <row r="6606" spans="1:2">
      <c r="A6606" s="14">
        <v>44312</v>
      </c>
      <c r="B6606">
        <v>191.14500000000001</v>
      </c>
    </row>
    <row r="6607" spans="1:2">
      <c r="A6607" s="14">
        <v>44313</v>
      </c>
      <c r="B6607">
        <v>192.32589999999999</v>
      </c>
    </row>
    <row r="6608" spans="1:2">
      <c r="A6608" s="14">
        <v>44314</v>
      </c>
      <c r="B6608">
        <v>192.5651</v>
      </c>
    </row>
    <row r="6609" spans="1:2">
      <c r="A6609" s="14">
        <v>44315</v>
      </c>
      <c r="B6609">
        <v>192.518</v>
      </c>
    </row>
    <row r="6610" spans="1:2">
      <c r="A6610" s="14">
        <v>44316</v>
      </c>
      <c r="B6610">
        <v>192.93299999999999</v>
      </c>
    </row>
    <row r="6611" spans="1:2">
      <c r="A6611" s="14">
        <v>44319</v>
      </c>
      <c r="B6611">
        <v>194.22319999999999</v>
      </c>
    </row>
    <row r="6612" spans="1:2">
      <c r="A6612" s="14">
        <v>44320</v>
      </c>
      <c r="B6612">
        <v>195.69280000000001</v>
      </c>
    </row>
    <row r="6613" spans="1:2">
      <c r="A6613" s="14">
        <v>44321</v>
      </c>
      <c r="B6613">
        <v>196.9134</v>
      </c>
    </row>
    <row r="6614" spans="1:2">
      <c r="A6614" s="14">
        <v>44322</v>
      </c>
      <c r="B6614">
        <v>198.29239999999999</v>
      </c>
    </row>
    <row r="6615" spans="1:2">
      <c r="A6615" s="14">
        <v>44323</v>
      </c>
      <c r="B6615">
        <v>200.13749999999999</v>
      </c>
    </row>
    <row r="6616" spans="1:2">
      <c r="A6616" s="14">
        <v>44326</v>
      </c>
      <c r="B6616">
        <v>198.90020000000001</v>
      </c>
    </row>
    <row r="6617" spans="1:2">
      <c r="A6617" s="14">
        <v>44327</v>
      </c>
      <c r="B6617">
        <v>200.41569999999999</v>
      </c>
    </row>
    <row r="6618" spans="1:2">
      <c r="A6618" s="14">
        <v>44328</v>
      </c>
      <c r="B6618">
        <v>200.4417</v>
      </c>
    </row>
    <row r="6619" spans="1:2">
      <c r="A6619" s="14">
        <v>44329</v>
      </c>
      <c r="B6619">
        <v>195.79509999999999</v>
      </c>
    </row>
    <row r="6620" spans="1:2">
      <c r="A6620" s="14">
        <v>44330</v>
      </c>
      <c r="B6620">
        <v>196.3963</v>
      </c>
    </row>
    <row r="6621" spans="1:2">
      <c r="A6621" s="14">
        <v>44333</v>
      </c>
      <c r="B6621">
        <v>199.10390000000001</v>
      </c>
    </row>
    <row r="6622" spans="1:2">
      <c r="A6622" s="14">
        <v>44334</v>
      </c>
      <c r="B6622">
        <v>198.8929</v>
      </c>
    </row>
    <row r="6623" spans="1:2">
      <c r="A6623" s="14">
        <v>44335</v>
      </c>
      <c r="B6623">
        <v>195.2414</v>
      </c>
    </row>
    <row r="6624" spans="1:2">
      <c r="A6624" s="14">
        <v>44336</v>
      </c>
      <c r="B6624">
        <v>194.06129999999999</v>
      </c>
    </row>
    <row r="6625" spans="1:2">
      <c r="A6625" s="14">
        <v>44337</v>
      </c>
      <c r="B6625">
        <v>194.07429999999999</v>
      </c>
    </row>
    <row r="6626" spans="1:2">
      <c r="A6626" s="14">
        <v>44340</v>
      </c>
      <c r="B6626">
        <v>195.54300000000001</v>
      </c>
    </row>
    <row r="6627" spans="1:2">
      <c r="A6627" s="14">
        <v>44341</v>
      </c>
      <c r="B6627">
        <v>195.13120000000001</v>
      </c>
    </row>
    <row r="6628" spans="1:2">
      <c r="A6628" s="14">
        <v>44342</v>
      </c>
      <c r="B6628">
        <v>195.59</v>
      </c>
    </row>
    <row r="6629" spans="1:2">
      <c r="A6629" s="14">
        <v>44343</v>
      </c>
      <c r="B6629">
        <v>198.14930000000001</v>
      </c>
    </row>
    <row r="6630" spans="1:2">
      <c r="A6630" s="14">
        <v>44344</v>
      </c>
      <c r="B6630">
        <v>198.197</v>
      </c>
    </row>
    <row r="6631" spans="1:2">
      <c r="A6631" s="14">
        <v>44348</v>
      </c>
      <c r="B6631">
        <v>201.0025</v>
      </c>
    </row>
    <row r="6632" spans="1:2">
      <c r="A6632" s="14">
        <v>44349</v>
      </c>
      <c r="B6632">
        <v>201.65819999999999</v>
      </c>
    </row>
    <row r="6633" spans="1:2">
      <c r="A6633" s="14">
        <v>44350</v>
      </c>
      <c r="B6633">
        <v>199.13200000000001</v>
      </c>
    </row>
    <row r="6634" spans="1:2">
      <c r="A6634" s="14">
        <v>44351</v>
      </c>
      <c r="B6634">
        <v>202.16759999999999</v>
      </c>
    </row>
    <row r="6635" spans="1:2">
      <c r="A6635" s="14">
        <v>44354</v>
      </c>
      <c r="B6635">
        <v>201.04669999999999</v>
      </c>
    </row>
    <row r="6636" spans="1:2">
      <c r="A6636" s="14">
        <v>44355</v>
      </c>
      <c r="B6636">
        <v>202.35830000000001</v>
      </c>
    </row>
    <row r="6637" spans="1:2">
      <c r="A6637" s="14">
        <v>44356</v>
      </c>
      <c r="B6637">
        <v>202.42189999999999</v>
      </c>
    </row>
    <row r="6638" spans="1:2">
      <c r="A6638" s="14">
        <v>44357</v>
      </c>
      <c r="B6638">
        <v>202.9024</v>
      </c>
    </row>
    <row r="6639" spans="1:2">
      <c r="A6639" s="14">
        <v>44358</v>
      </c>
      <c r="B6639">
        <v>202.82130000000001</v>
      </c>
    </row>
    <row r="6640" spans="1:2">
      <c r="A6640" s="14">
        <v>44361</v>
      </c>
      <c r="B6640">
        <v>201.37780000000001</v>
      </c>
    </row>
    <row r="6641" spans="1:2">
      <c r="A6641" s="14">
        <v>44362</v>
      </c>
      <c r="B6641">
        <v>199.72989999999999</v>
      </c>
    </row>
    <row r="6642" spans="1:2">
      <c r="A6642" s="14">
        <v>44363</v>
      </c>
      <c r="B6642">
        <v>199.4573</v>
      </c>
    </row>
    <row r="6643" spans="1:2">
      <c r="A6643" s="14">
        <v>44364</v>
      </c>
      <c r="B6643">
        <v>192.3843</v>
      </c>
    </row>
    <row r="6644" spans="1:2">
      <c r="A6644" s="14">
        <v>44365</v>
      </c>
      <c r="B6644">
        <v>194.1591</v>
      </c>
    </row>
    <row r="6645" spans="1:2">
      <c r="A6645" s="14">
        <v>44368</v>
      </c>
      <c r="B6645">
        <v>195.49719999999999</v>
      </c>
    </row>
    <row r="6646" spans="1:2">
      <c r="A6646" s="14">
        <v>44369</v>
      </c>
      <c r="B6646">
        <v>195.42339999999999</v>
      </c>
    </row>
    <row r="6647" spans="1:2">
      <c r="A6647" s="14">
        <v>44370</v>
      </c>
      <c r="B6647">
        <v>196.97499999999999</v>
      </c>
    </row>
    <row r="6648" spans="1:2">
      <c r="A6648" s="14">
        <v>44371</v>
      </c>
      <c r="B6648">
        <v>197.19880000000001</v>
      </c>
    </row>
    <row r="6649" spans="1:2">
      <c r="A6649" s="14">
        <v>44372</v>
      </c>
      <c r="B6649">
        <v>197.37190000000001</v>
      </c>
    </row>
    <row r="6650" spans="1:2">
      <c r="A6650" s="14">
        <v>44375</v>
      </c>
      <c r="B6650">
        <v>198.71680000000001</v>
      </c>
    </row>
    <row r="6651" spans="1:2">
      <c r="A6651" s="14">
        <v>44376</v>
      </c>
      <c r="B6651">
        <v>198.99930000000001</v>
      </c>
    </row>
    <row r="6652" spans="1:2">
      <c r="A6652" s="14">
        <v>44377</v>
      </c>
      <c r="B6652">
        <v>201.86619999999999</v>
      </c>
    </row>
    <row r="6653" spans="1:2">
      <c r="A6653" s="14">
        <v>44378</v>
      </c>
      <c r="B6653">
        <v>202.1823</v>
      </c>
    </row>
    <row r="6654" spans="1:2">
      <c r="A6654" s="14">
        <v>44379</v>
      </c>
      <c r="B6654">
        <v>202.7936</v>
      </c>
    </row>
    <row r="6655" spans="1:2">
      <c r="A6655" s="14">
        <v>44383</v>
      </c>
      <c r="B6655">
        <v>198.1437</v>
      </c>
    </row>
    <row r="6656" spans="1:2">
      <c r="A6656" s="14">
        <v>44384</v>
      </c>
      <c r="B6656">
        <v>197.45529999999999</v>
      </c>
    </row>
    <row r="6657" spans="1:2">
      <c r="A6657" s="14">
        <v>44385</v>
      </c>
      <c r="B6657">
        <v>197.6729</v>
      </c>
    </row>
    <row r="6658" spans="1:2">
      <c r="A6658" s="14">
        <v>44386</v>
      </c>
      <c r="B6658">
        <v>199.63810000000001</v>
      </c>
    </row>
    <row r="6659" spans="1:2">
      <c r="A6659" s="14">
        <v>44389</v>
      </c>
      <c r="B6659">
        <v>200.64099999999999</v>
      </c>
    </row>
    <row r="6660" spans="1:2">
      <c r="A6660" s="14">
        <v>44390</v>
      </c>
      <c r="B6660">
        <v>201.73949999999999</v>
      </c>
    </row>
    <row r="6661" spans="1:2">
      <c r="A6661" s="14">
        <v>44391</v>
      </c>
      <c r="B6661">
        <v>201.5873</v>
      </c>
    </row>
    <row r="6662" spans="1:2">
      <c r="A6662" s="14">
        <v>44392</v>
      </c>
      <c r="B6662">
        <v>200.98949999999999</v>
      </c>
    </row>
    <row r="6663" spans="1:2">
      <c r="A6663" s="14">
        <v>44393</v>
      </c>
      <c r="B6663">
        <v>201.6343</v>
      </c>
    </row>
    <row r="6664" spans="1:2">
      <c r="A6664" s="14">
        <v>44396</v>
      </c>
      <c r="B6664">
        <v>196.6379</v>
      </c>
    </row>
    <row r="6665" spans="1:2">
      <c r="A6665" s="14">
        <v>44397</v>
      </c>
      <c r="B6665">
        <v>199.24690000000001</v>
      </c>
    </row>
    <row r="6666" spans="1:2">
      <c r="A6666" s="14">
        <v>44398</v>
      </c>
      <c r="B6666">
        <v>202.21129999999999</v>
      </c>
    </row>
    <row r="6667" spans="1:2">
      <c r="A6667" s="14">
        <v>44399</v>
      </c>
      <c r="B6667">
        <v>203.93199999999999</v>
      </c>
    </row>
    <row r="6668" spans="1:2">
      <c r="A6668" s="14">
        <v>44400</v>
      </c>
      <c r="B6668">
        <v>204.32310000000001</v>
      </c>
    </row>
    <row r="6669" spans="1:2">
      <c r="A6669" s="14">
        <v>44403</v>
      </c>
      <c r="B6669">
        <v>206.3586</v>
      </c>
    </row>
    <row r="6670" spans="1:2">
      <c r="A6670" s="14">
        <v>44404</v>
      </c>
      <c r="B6670">
        <v>204.6344</v>
      </c>
    </row>
    <row r="6671" spans="1:2">
      <c r="A6671" s="14">
        <v>44405</v>
      </c>
      <c r="B6671">
        <v>205.37459999999999</v>
      </c>
    </row>
    <row r="6672" spans="1:2">
      <c r="A6672" s="14">
        <v>44406</v>
      </c>
      <c r="B6672">
        <v>208.20429999999999</v>
      </c>
    </row>
    <row r="6673" spans="1:2">
      <c r="A6673" s="14">
        <v>44407</v>
      </c>
      <c r="B6673">
        <v>205.57759999999999</v>
      </c>
    </row>
    <row r="6674" spans="1:2">
      <c r="A6674" s="14">
        <v>44410</v>
      </c>
      <c r="B6674">
        <v>204.45079999999999</v>
      </c>
    </row>
    <row r="6675" spans="1:2">
      <c r="A6675" s="14">
        <v>44411</v>
      </c>
      <c r="B6675">
        <v>203.5977</v>
      </c>
    </row>
    <row r="6676" spans="1:2">
      <c r="A6676" s="14">
        <v>44412</v>
      </c>
      <c r="B6676">
        <v>202.54230000000001</v>
      </c>
    </row>
    <row r="6677" spans="1:2">
      <c r="A6677" s="14">
        <v>44413</v>
      </c>
      <c r="B6677">
        <v>203.50059999999999</v>
      </c>
    </row>
    <row r="6678" spans="1:2">
      <c r="A6678" s="14">
        <v>44414</v>
      </c>
      <c r="B6678">
        <v>202.18430000000001</v>
      </c>
    </row>
    <row r="6679" spans="1:2">
      <c r="A6679" s="14">
        <v>44417</v>
      </c>
      <c r="B6679">
        <v>198.851</v>
      </c>
    </row>
    <row r="6680" spans="1:2">
      <c r="A6680" s="14">
        <v>44418</v>
      </c>
      <c r="B6680">
        <v>201.53700000000001</v>
      </c>
    </row>
    <row r="6681" spans="1:2">
      <c r="A6681" s="14">
        <v>44419</v>
      </c>
      <c r="B6681">
        <v>202.77549999999999</v>
      </c>
    </row>
    <row r="6682" spans="1:2">
      <c r="A6682" s="14">
        <v>44420</v>
      </c>
      <c r="B6682">
        <v>202.81379999999999</v>
      </c>
    </row>
    <row r="6683" spans="1:2">
      <c r="A6683" s="14">
        <v>44421</v>
      </c>
      <c r="B6683">
        <v>203.22110000000001</v>
      </c>
    </row>
    <row r="6684" spans="1:2">
      <c r="A6684" s="14">
        <v>44424</v>
      </c>
      <c r="B6684">
        <v>202.91229999999999</v>
      </c>
    </row>
    <row r="6685" spans="1:2">
      <c r="A6685" s="14">
        <v>44425</v>
      </c>
      <c r="B6685">
        <v>200.70859999999999</v>
      </c>
    </row>
    <row r="6686" spans="1:2">
      <c r="A6686" s="14">
        <v>44426</v>
      </c>
      <c r="B6686">
        <v>199.6405</v>
      </c>
    </row>
    <row r="6687" spans="1:2">
      <c r="A6687" s="14">
        <v>44427</v>
      </c>
      <c r="B6687">
        <v>196.27260000000001</v>
      </c>
    </row>
    <row r="6688" spans="1:2">
      <c r="A6688" s="14">
        <v>44428</v>
      </c>
      <c r="B6688">
        <v>194.6618</v>
      </c>
    </row>
    <row r="6689" spans="1:2">
      <c r="A6689" s="14">
        <v>44431</v>
      </c>
      <c r="B6689">
        <v>198.88229999999999</v>
      </c>
    </row>
    <row r="6690" spans="1:2">
      <c r="A6690" s="14">
        <v>44432</v>
      </c>
      <c r="B6690">
        <v>201.5394</v>
      </c>
    </row>
    <row r="6691" spans="1:2">
      <c r="A6691" s="14">
        <v>44433</v>
      </c>
      <c r="B6691">
        <v>202.35489999999999</v>
      </c>
    </row>
    <row r="6692" spans="1:2">
      <c r="A6692" s="14">
        <v>44434</v>
      </c>
      <c r="B6692">
        <v>202.7586</v>
      </c>
    </row>
    <row r="6693" spans="1:2">
      <c r="A6693" s="14">
        <v>44435</v>
      </c>
      <c r="B6693">
        <v>205.7474</v>
      </c>
    </row>
    <row r="6694" spans="1:2">
      <c r="A6694" s="14">
        <v>44438</v>
      </c>
      <c r="B6694">
        <v>205.3819</v>
      </c>
    </row>
    <row r="6695" spans="1:2">
      <c r="A6695" s="14">
        <v>44439</v>
      </c>
      <c r="B6695">
        <v>204.96960000000001</v>
      </c>
    </row>
    <row r="6696" spans="1:2">
      <c r="A6696" s="14">
        <v>44440</v>
      </c>
      <c r="B6696">
        <v>205.14099999999999</v>
      </c>
    </row>
    <row r="6697" spans="1:2">
      <c r="A6697" s="14">
        <v>44441</v>
      </c>
      <c r="B6697">
        <v>206.52520000000001</v>
      </c>
    </row>
    <row r="6698" spans="1:2">
      <c r="A6698" s="14">
        <v>44442</v>
      </c>
      <c r="B6698">
        <v>207.38489999999999</v>
      </c>
    </row>
    <row r="6699" spans="1:2">
      <c r="A6699" s="14">
        <v>44446</v>
      </c>
      <c r="B6699">
        <v>204.5582</v>
      </c>
    </row>
    <row r="6700" spans="1:2">
      <c r="A6700" s="14">
        <v>44447</v>
      </c>
      <c r="B6700">
        <v>206.4726</v>
      </c>
    </row>
    <row r="6701" spans="1:2">
      <c r="A6701" s="14">
        <v>44448</v>
      </c>
      <c r="B6701">
        <v>206.21109999999999</v>
      </c>
    </row>
    <row r="6702" spans="1:2">
      <c r="A6702" s="14">
        <v>44449</v>
      </c>
      <c r="B6702">
        <v>207.36240000000001</v>
      </c>
    </row>
    <row r="6703" spans="1:2">
      <c r="A6703" s="14">
        <v>44452</v>
      </c>
      <c r="B6703">
        <v>208.577</v>
      </c>
    </row>
    <row r="6704" spans="1:2">
      <c r="A6704" s="14">
        <v>44453</v>
      </c>
      <c r="B6704">
        <v>208.9716</v>
      </c>
    </row>
    <row r="6705" spans="1:2">
      <c r="A6705" s="14">
        <v>44454</v>
      </c>
      <c r="B6705">
        <v>212.65559999999999</v>
      </c>
    </row>
    <row r="6706" spans="1:2">
      <c r="A6706" s="14">
        <v>44455</v>
      </c>
      <c r="B6706">
        <v>210.53460000000001</v>
      </c>
    </row>
    <row r="6707" spans="1:2">
      <c r="A6707" s="14">
        <v>44456</v>
      </c>
      <c r="B6707">
        <v>208.3064</v>
      </c>
    </row>
    <row r="6708" spans="1:2">
      <c r="A6708" s="14">
        <v>44459</v>
      </c>
      <c r="B6708">
        <v>205.11529999999999</v>
      </c>
    </row>
    <row r="6709" spans="1:2">
      <c r="A6709" s="14">
        <v>44460</v>
      </c>
      <c r="B6709">
        <v>204.50569999999999</v>
      </c>
    </row>
    <row r="6710" spans="1:2">
      <c r="A6710" s="14">
        <v>44461</v>
      </c>
      <c r="B6710">
        <v>207.4537</v>
      </c>
    </row>
    <row r="6711" spans="1:2">
      <c r="A6711" s="14">
        <v>44462</v>
      </c>
      <c r="B6711">
        <v>209.77850000000001</v>
      </c>
    </row>
    <row r="6712" spans="1:2">
      <c r="A6712" s="14">
        <v>44463</v>
      </c>
      <c r="B6712">
        <v>211.36359999999999</v>
      </c>
    </row>
    <row r="6713" spans="1:2">
      <c r="A6713" s="14">
        <v>44466</v>
      </c>
      <c r="B6713">
        <v>215.3098</v>
      </c>
    </row>
    <row r="6714" spans="1:2">
      <c r="A6714" s="14">
        <v>44467</v>
      </c>
      <c r="B6714">
        <v>215.50450000000001</v>
      </c>
    </row>
    <row r="6715" spans="1:2">
      <c r="A6715" s="14">
        <v>44468</v>
      </c>
      <c r="B6715">
        <v>212.68889999999999</v>
      </c>
    </row>
    <row r="6716" spans="1:2">
      <c r="A6716" s="14">
        <v>44469</v>
      </c>
      <c r="B6716">
        <v>215.16730000000001</v>
      </c>
    </row>
    <row r="6717" spans="1:2">
      <c r="A6717" s="14">
        <v>44470</v>
      </c>
      <c r="B6717">
        <v>215.5283</v>
      </c>
    </row>
    <row r="6718" spans="1:2">
      <c r="A6718" s="14">
        <v>44473</v>
      </c>
      <c r="B6718">
        <v>217.934</v>
      </c>
    </row>
    <row r="6719" spans="1:2">
      <c r="A6719" s="14">
        <v>44474</v>
      </c>
      <c r="B6719">
        <v>221.77850000000001</v>
      </c>
    </row>
    <row r="6720" spans="1:2">
      <c r="A6720" s="14">
        <v>44475</v>
      </c>
      <c r="B6720">
        <v>216.95070000000001</v>
      </c>
    </row>
    <row r="6721" spans="1:2">
      <c r="A6721" s="14">
        <v>44476</v>
      </c>
      <c r="B6721">
        <v>218.5504</v>
      </c>
    </row>
    <row r="6722" spans="1:2">
      <c r="A6722" s="14">
        <v>44477</v>
      </c>
      <c r="B6722">
        <v>219.1463</v>
      </c>
    </row>
    <row r="6723" spans="1:2">
      <c r="A6723" s="14">
        <v>44480</v>
      </c>
      <c r="B6723">
        <v>219.34479999999999</v>
      </c>
    </row>
    <row r="6724" spans="1:2">
      <c r="A6724" s="14">
        <v>44481</v>
      </c>
      <c r="B6724">
        <v>219.3784</v>
      </c>
    </row>
    <row r="6725" spans="1:2">
      <c r="A6725" s="14">
        <v>44482</v>
      </c>
      <c r="B6725">
        <v>220.5488</v>
      </c>
    </row>
    <row r="6726" spans="1:2">
      <c r="A6726" s="14">
        <v>44483</v>
      </c>
      <c r="B6726">
        <v>222.971</v>
      </c>
    </row>
    <row r="6727" spans="1:2">
      <c r="A6727" s="14">
        <v>44484</v>
      </c>
      <c r="B6727">
        <v>223.65100000000001</v>
      </c>
    </row>
    <row r="6728" spans="1:2">
      <c r="A6728" s="14">
        <v>44487</v>
      </c>
      <c r="B6728">
        <v>221.27860000000001</v>
      </c>
    </row>
    <row r="6729" spans="1:2">
      <c r="A6729" s="14">
        <v>44488</v>
      </c>
      <c r="B6729">
        <v>221.89580000000001</v>
      </c>
    </row>
    <row r="6730" spans="1:2">
      <c r="A6730" s="14">
        <v>44489</v>
      </c>
      <c r="B6730">
        <v>224.54050000000001</v>
      </c>
    </row>
    <row r="6731" spans="1:2">
      <c r="A6731" s="14">
        <v>44490</v>
      </c>
      <c r="B6731">
        <v>220.3663</v>
      </c>
    </row>
    <row r="6732" spans="1:2">
      <c r="A6732" s="14">
        <v>44491</v>
      </c>
      <c r="B6732">
        <v>221.57130000000001</v>
      </c>
    </row>
    <row r="6733" spans="1:2">
      <c r="A6733" s="14">
        <v>44494</v>
      </c>
      <c r="B6733">
        <v>226.0264</v>
      </c>
    </row>
    <row r="6734" spans="1:2">
      <c r="A6734" s="14">
        <v>44495</v>
      </c>
      <c r="B6734">
        <v>225.6806</v>
      </c>
    </row>
    <row r="6735" spans="1:2">
      <c r="A6735" s="14">
        <v>44496</v>
      </c>
      <c r="B6735">
        <v>224.39920000000001</v>
      </c>
    </row>
    <row r="6736" spans="1:2">
      <c r="A6736" s="14">
        <v>44497</v>
      </c>
      <c r="B6736">
        <v>222.73570000000001</v>
      </c>
    </row>
    <row r="6737" spans="1:2">
      <c r="A6737" s="14">
        <v>44498</v>
      </c>
      <c r="B6737">
        <v>220.72739999999999</v>
      </c>
    </row>
    <row r="6738" spans="1:2">
      <c r="A6738" s="14">
        <v>44501</v>
      </c>
      <c r="B6738">
        <v>221.3366</v>
      </c>
    </row>
    <row r="6739" spans="1:2">
      <c r="A6739" s="14">
        <v>44502</v>
      </c>
      <c r="B6739">
        <v>222.5651</v>
      </c>
    </row>
    <row r="6740" spans="1:2">
      <c r="A6740" s="14">
        <v>44503</v>
      </c>
      <c r="B6740">
        <v>220.2465</v>
      </c>
    </row>
    <row r="6741" spans="1:2">
      <c r="A6741" s="14">
        <v>44504</v>
      </c>
      <c r="B6741">
        <v>219.0558</v>
      </c>
    </row>
    <row r="6742" spans="1:2">
      <c r="A6742" s="14">
        <v>44505</v>
      </c>
      <c r="B6742">
        <v>219.4015</v>
      </c>
    </row>
    <row r="6743" spans="1:2">
      <c r="A6743" s="14">
        <v>44508</v>
      </c>
      <c r="B6743">
        <v>219.49700000000001</v>
      </c>
    </row>
    <row r="6744" spans="1:2">
      <c r="A6744" s="14">
        <v>44509</v>
      </c>
      <c r="B6744">
        <v>218.8373</v>
      </c>
    </row>
    <row r="6745" spans="1:2">
      <c r="A6745" s="14">
        <v>44510</v>
      </c>
      <c r="B6745">
        <v>217.8672</v>
      </c>
    </row>
    <row r="6746" spans="1:2">
      <c r="A6746" s="14">
        <v>44511</v>
      </c>
      <c r="B6746">
        <v>220.6737</v>
      </c>
    </row>
    <row r="6747" spans="1:2">
      <c r="A6747" s="14">
        <v>44512</v>
      </c>
      <c r="B6747">
        <v>219.53370000000001</v>
      </c>
    </row>
    <row r="6748" spans="1:2">
      <c r="A6748" s="14">
        <v>44515</v>
      </c>
      <c r="B6748">
        <v>220.3023</v>
      </c>
    </row>
    <row r="6749" spans="1:2">
      <c r="A6749" s="14">
        <v>44516</v>
      </c>
      <c r="B6749">
        <v>220.6909</v>
      </c>
    </row>
    <row r="6750" spans="1:2">
      <c r="A6750" s="14">
        <v>44517</v>
      </c>
      <c r="B6750">
        <v>218.7047</v>
      </c>
    </row>
    <row r="6751" spans="1:2">
      <c r="A6751" s="14">
        <v>44518</v>
      </c>
      <c r="B6751">
        <v>219.0061</v>
      </c>
    </row>
    <row r="6752" spans="1:2">
      <c r="A6752" s="14">
        <v>44519</v>
      </c>
      <c r="B6752">
        <v>218.49789999999999</v>
      </c>
    </row>
    <row r="6753" spans="1:2">
      <c r="A6753" s="14">
        <v>44522</v>
      </c>
      <c r="B6753">
        <v>218.03319999999999</v>
      </c>
    </row>
    <row r="6754" spans="1:2">
      <c r="A6754" s="14">
        <v>44523</v>
      </c>
      <c r="B6754">
        <v>220.4872</v>
      </c>
    </row>
    <row r="6755" spans="1:2">
      <c r="A6755" s="14">
        <v>44524</v>
      </c>
      <c r="B6755">
        <v>221.2268</v>
      </c>
    </row>
    <row r="6756" spans="1:2">
      <c r="A6756" s="14">
        <v>44526</v>
      </c>
      <c r="B6756">
        <v>213.78450000000001</v>
      </c>
    </row>
    <row r="6757" spans="1:2">
      <c r="A6757" s="14">
        <v>44529</v>
      </c>
      <c r="B6757">
        <v>210.83090000000001</v>
      </c>
    </row>
    <row r="6758" spans="1:2">
      <c r="A6758" s="14">
        <v>44530</v>
      </c>
      <c r="B6758">
        <v>204.59100000000001</v>
      </c>
    </row>
    <row r="6759" spans="1:2">
      <c r="A6759" s="14">
        <v>44531</v>
      </c>
      <c r="B6759">
        <v>203.3212</v>
      </c>
    </row>
    <row r="6760" spans="1:2">
      <c r="A6760" s="14">
        <v>44532</v>
      </c>
      <c r="B6760">
        <v>203.14019999999999</v>
      </c>
    </row>
    <row r="6761" spans="1:2">
      <c r="A6761" s="14">
        <v>44533</v>
      </c>
      <c r="B6761">
        <v>204.5839</v>
      </c>
    </row>
    <row r="6762" spans="1:2">
      <c r="A6762" s="14">
        <v>44536</v>
      </c>
      <c r="B6762">
        <v>204.376</v>
      </c>
    </row>
    <row r="6763" spans="1:2">
      <c r="A6763" s="14">
        <v>44537</v>
      </c>
      <c r="B6763">
        <v>206.50460000000001</v>
      </c>
    </row>
    <row r="6764" spans="1:2">
      <c r="A6764" s="14">
        <v>44538</v>
      </c>
      <c r="B6764">
        <v>207.70140000000001</v>
      </c>
    </row>
    <row r="6765" spans="1:2">
      <c r="A6765" s="14">
        <v>44539</v>
      </c>
      <c r="B6765">
        <v>206.20330000000001</v>
      </c>
    </row>
    <row r="6766" spans="1:2">
      <c r="A6766" s="14">
        <v>44540</v>
      </c>
      <c r="B6766">
        <v>206.9409</v>
      </c>
    </row>
    <row r="6767" spans="1:2">
      <c r="A6767" s="14">
        <v>44543</v>
      </c>
      <c r="B6767">
        <v>206.0934</v>
      </c>
    </row>
    <row r="6768" spans="1:2">
      <c r="A6768" s="14">
        <v>44544</v>
      </c>
      <c r="B6768">
        <v>204.9924</v>
      </c>
    </row>
    <row r="6769" spans="1:2">
      <c r="A6769" s="14">
        <v>44545</v>
      </c>
      <c r="B6769">
        <v>203.99809999999999</v>
      </c>
    </row>
    <row r="6770" spans="1:2">
      <c r="A6770" s="14">
        <v>44546</v>
      </c>
      <c r="B6770">
        <v>207.2389</v>
      </c>
    </row>
    <row r="6771" spans="1:2">
      <c r="A6771" s="14">
        <v>44547</v>
      </c>
      <c r="B6771">
        <v>205.9289</v>
      </c>
    </row>
    <row r="6772" spans="1:2">
      <c r="A6772" s="14">
        <v>44550</v>
      </c>
      <c r="B6772">
        <v>203.70650000000001</v>
      </c>
    </row>
    <row r="6773" spans="1:2">
      <c r="A6773" s="14">
        <v>44551</v>
      </c>
      <c r="B6773">
        <v>207.47499999999999</v>
      </c>
    </row>
    <row r="6774" spans="1:2">
      <c r="A6774" s="14">
        <v>44552</v>
      </c>
      <c r="B6774">
        <v>210.84960000000001</v>
      </c>
    </row>
    <row r="6775" spans="1:2">
      <c r="A6775" s="14">
        <v>44553</v>
      </c>
      <c r="B6775">
        <v>211.2218</v>
      </c>
    </row>
    <row r="6776" spans="1:2">
      <c r="A6776" s="14">
        <v>44557</v>
      </c>
      <c r="B6776">
        <v>214.37790000000001</v>
      </c>
    </row>
    <row r="6777" spans="1:2">
      <c r="A6777" s="14">
        <v>44558</v>
      </c>
      <c r="B6777">
        <v>213.6978</v>
      </c>
    </row>
    <row r="6778" spans="1:2">
      <c r="A6778" s="14">
        <v>44559</v>
      </c>
      <c r="B6778">
        <v>213.97399999999999</v>
      </c>
    </row>
    <row r="6779" spans="1:2">
      <c r="A6779" s="14">
        <v>44560</v>
      </c>
      <c r="B6779">
        <v>212.3561</v>
      </c>
    </row>
    <row r="6780" spans="1:2">
      <c r="A6780" s="14">
        <v>44561</v>
      </c>
      <c r="B6780">
        <v>211.80330000000001</v>
      </c>
    </row>
    <row r="6781" spans="1:2">
      <c r="A6781" s="14">
        <v>44564</v>
      </c>
      <c r="B6781">
        <v>212.43389999999999</v>
      </c>
    </row>
    <row r="6782" spans="1:2">
      <c r="A6782" s="14">
        <v>44565</v>
      </c>
      <c r="B6782">
        <v>214.8169</v>
      </c>
    </row>
    <row r="6783" spans="1:2">
      <c r="A6783" s="14">
        <v>44566</v>
      </c>
      <c r="B6783">
        <v>216.0515</v>
      </c>
    </row>
    <row r="6784" spans="1:2">
      <c r="A6784" s="14">
        <v>44567</v>
      </c>
      <c r="B6784">
        <v>215.256</v>
      </c>
    </row>
    <row r="6785" spans="1:2">
      <c r="A6785" s="14">
        <v>44568</v>
      </c>
      <c r="B6785">
        <v>216.32839999999999</v>
      </c>
    </row>
    <row r="6786" spans="1:2">
      <c r="A6786" s="14">
        <v>44571</v>
      </c>
      <c r="B6786">
        <v>215.4161</v>
      </c>
    </row>
    <row r="6787" spans="1:2">
      <c r="A6787" s="14">
        <v>44572</v>
      </c>
      <c r="B6787">
        <v>219.489</v>
      </c>
    </row>
    <row r="6788" spans="1:2">
      <c r="A6788" s="14">
        <v>44573</v>
      </c>
      <c r="B6788">
        <v>223.0197</v>
      </c>
    </row>
    <row r="6789" spans="1:2">
      <c r="A6789" s="14">
        <v>44574</v>
      </c>
      <c r="B6789">
        <v>220.09460000000001</v>
      </c>
    </row>
    <row r="6790" spans="1:2">
      <c r="A6790" s="14">
        <v>44575</v>
      </c>
      <c r="B6790">
        <v>221.15289999999999</v>
      </c>
    </row>
    <row r="6791" spans="1:2">
      <c r="A6791" s="14">
        <v>44579</v>
      </c>
      <c r="B6791">
        <v>222.3965</v>
      </c>
    </row>
    <row r="6792" spans="1:2">
      <c r="A6792" s="14">
        <v>44580</v>
      </c>
      <c r="B6792">
        <v>225.21289999999999</v>
      </c>
    </row>
    <row r="6793" spans="1:2">
      <c r="A6793" s="14">
        <v>44581</v>
      </c>
      <c r="B6793">
        <v>225.8312</v>
      </c>
    </row>
    <row r="6794" spans="1:2">
      <c r="A6794" s="14">
        <v>44582</v>
      </c>
      <c r="B6794">
        <v>225.0369</v>
      </c>
    </row>
    <row r="6795" spans="1:2">
      <c r="A6795" s="14">
        <v>44585</v>
      </c>
      <c r="B6795">
        <v>223.45269999999999</v>
      </c>
    </row>
    <row r="6796" spans="1:2">
      <c r="A6796" s="14">
        <v>44586</v>
      </c>
      <c r="B6796">
        <v>225.59119999999999</v>
      </c>
    </row>
    <row r="6797" spans="1:2">
      <c r="A6797" s="14">
        <v>44587</v>
      </c>
      <c r="B6797">
        <v>227.75299999999999</v>
      </c>
    </row>
    <row r="6798" spans="1:2">
      <c r="A6798" s="14">
        <v>44588</v>
      </c>
      <c r="B6798">
        <v>226.81739999999999</v>
      </c>
    </row>
    <row r="6799" spans="1:2">
      <c r="A6799" s="14">
        <v>44589</v>
      </c>
      <c r="B6799">
        <v>228.86609999999999</v>
      </c>
    </row>
    <row r="6800" spans="1:2">
      <c r="A6800" s="14">
        <v>44592</v>
      </c>
      <c r="B6800">
        <v>230.39699999999999</v>
      </c>
    </row>
    <row r="6801" spans="1:2">
      <c r="A6801" s="14">
        <v>44593</v>
      </c>
      <c r="B6801">
        <v>231.91679999999999</v>
      </c>
    </row>
    <row r="6802" spans="1:2">
      <c r="A6802" s="14">
        <v>44594</v>
      </c>
      <c r="B6802">
        <v>235.53909999999999</v>
      </c>
    </row>
    <row r="6803" spans="1:2">
      <c r="A6803" s="14">
        <v>44595</v>
      </c>
      <c r="B6803">
        <v>233.5573</v>
      </c>
    </row>
    <row r="6804" spans="1:2">
      <c r="A6804" s="14">
        <v>44596</v>
      </c>
      <c r="B6804">
        <v>234.05799999999999</v>
      </c>
    </row>
    <row r="6805" spans="1:2">
      <c r="A6805" s="14">
        <v>44599</v>
      </c>
      <c r="B6805">
        <v>233.6842</v>
      </c>
    </row>
    <row r="6806" spans="1:2">
      <c r="A6806" s="14">
        <v>44600</v>
      </c>
      <c r="B6806">
        <v>232.65309999999999</v>
      </c>
    </row>
    <row r="6807" spans="1:2">
      <c r="A6807" s="14">
        <v>44601</v>
      </c>
      <c r="B6807">
        <v>234.428</v>
      </c>
    </row>
    <row r="6808" spans="1:2">
      <c r="A6808" s="14">
        <v>44602</v>
      </c>
      <c r="B6808">
        <v>233.89320000000001</v>
      </c>
    </row>
    <row r="6809" spans="1:2">
      <c r="A6809" s="14">
        <v>44603</v>
      </c>
      <c r="B6809">
        <v>234.76169999999999</v>
      </c>
    </row>
    <row r="6810" spans="1:2">
      <c r="A6810" s="14">
        <v>44606</v>
      </c>
      <c r="B6810">
        <v>237.34379999999999</v>
      </c>
    </row>
    <row r="6811" spans="1:2">
      <c r="A6811" s="14">
        <v>44607</v>
      </c>
      <c r="B6811">
        <v>234.75360000000001</v>
      </c>
    </row>
    <row r="6812" spans="1:2">
      <c r="A6812" s="14">
        <v>44608</v>
      </c>
      <c r="B6812">
        <v>238.56829999999999</v>
      </c>
    </row>
    <row r="6813" spans="1:2">
      <c r="A6813" s="14">
        <v>44609</v>
      </c>
      <c r="B6813">
        <v>238.27680000000001</v>
      </c>
    </row>
    <row r="6814" spans="1:2">
      <c r="A6814" s="14">
        <v>44610</v>
      </c>
      <c r="B6814">
        <v>238.48070000000001</v>
      </c>
    </row>
    <row r="6815" spans="1:2">
      <c r="A6815" s="14">
        <v>44614</v>
      </c>
      <c r="B6815">
        <v>242.5735</v>
      </c>
    </row>
    <row r="6816" spans="1:2">
      <c r="A6816" s="14">
        <v>44615</v>
      </c>
      <c r="B6816">
        <v>244.28200000000001</v>
      </c>
    </row>
    <row r="6817" spans="1:2">
      <c r="A6817" s="14">
        <v>44616</v>
      </c>
      <c r="B6817">
        <v>246.267</v>
      </c>
    </row>
    <row r="6818" spans="1:2">
      <c r="A6818" s="14">
        <v>44617</v>
      </c>
      <c r="B6818">
        <v>240.13890000000001</v>
      </c>
    </row>
    <row r="6819" spans="1:2">
      <c r="A6819" s="14">
        <v>44620</v>
      </c>
      <c r="B6819">
        <v>244.7501</v>
      </c>
    </row>
    <row r="6820" spans="1:2">
      <c r="A6820" s="14">
        <v>44621</v>
      </c>
      <c r="B6820">
        <v>254.8871</v>
      </c>
    </row>
    <row r="6821" spans="1:2">
      <c r="A6821" s="14">
        <v>44622</v>
      </c>
      <c r="B6821">
        <v>260.8818</v>
      </c>
    </row>
    <row r="6822" spans="1:2">
      <c r="A6822" s="14">
        <v>44623</v>
      </c>
      <c r="B6822">
        <v>262.65140000000002</v>
      </c>
    </row>
    <row r="6823" spans="1:2">
      <c r="A6823" s="14">
        <v>44624</v>
      </c>
      <c r="B6823">
        <v>271.4194</v>
      </c>
    </row>
    <row r="6824" spans="1:2">
      <c r="A6824" s="14">
        <v>44627</v>
      </c>
      <c r="B6824">
        <v>279.62459999999999</v>
      </c>
    </row>
    <row r="6825" spans="1:2">
      <c r="A6825" s="14">
        <v>44628</v>
      </c>
      <c r="B6825">
        <v>283.40539999999999</v>
      </c>
    </row>
    <row r="6826" spans="1:2">
      <c r="A6826" s="14">
        <v>44629</v>
      </c>
      <c r="B6826">
        <v>268.89019999999999</v>
      </c>
    </row>
    <row r="6827" spans="1:2">
      <c r="A6827" s="14">
        <v>44630</v>
      </c>
      <c r="B6827">
        <v>267.36709999999999</v>
      </c>
    </row>
    <row r="6828" spans="1:2">
      <c r="A6828" s="14">
        <v>44631</v>
      </c>
      <c r="B6828">
        <v>270.07670000000002</v>
      </c>
    </row>
    <row r="6829" spans="1:2">
      <c r="A6829" s="14">
        <v>44634</v>
      </c>
      <c r="B6829">
        <v>264.5446</v>
      </c>
    </row>
    <row r="6830" spans="1:2">
      <c r="A6830" s="14">
        <v>44635</v>
      </c>
      <c r="B6830">
        <v>260.48770000000002</v>
      </c>
    </row>
    <row r="6831" spans="1:2">
      <c r="A6831" s="14">
        <v>44636</v>
      </c>
      <c r="B6831">
        <v>257.86630000000002</v>
      </c>
    </row>
    <row r="6832" spans="1:2">
      <c r="A6832" s="14">
        <v>44637</v>
      </c>
      <c r="B6832">
        <v>265.72910000000002</v>
      </c>
    </row>
    <row r="6833" spans="1:2">
      <c r="A6833" s="14">
        <v>44638</v>
      </c>
      <c r="B6833">
        <v>263.62169999999998</v>
      </c>
    </row>
    <row r="6834" spans="1:2">
      <c r="A6834" s="14">
        <v>44641</v>
      </c>
      <c r="B6834">
        <v>268.56369999999998</v>
      </c>
    </row>
    <row r="6835" spans="1:2">
      <c r="A6835" s="14">
        <v>44642</v>
      </c>
      <c r="B6835">
        <v>268.31229999999999</v>
      </c>
    </row>
    <row r="6836" spans="1:2">
      <c r="A6836" s="14">
        <v>44643</v>
      </c>
      <c r="B6836">
        <v>275.35770000000002</v>
      </c>
    </row>
    <row r="6837" spans="1:2">
      <c r="A6837" s="14">
        <v>44644</v>
      </c>
      <c r="B6837">
        <v>276.02969999999999</v>
      </c>
    </row>
    <row r="6838" spans="1:2">
      <c r="A6838" s="14">
        <v>44645</v>
      </c>
      <c r="B6838">
        <v>277.5093</v>
      </c>
    </row>
    <row r="6839" spans="1:2">
      <c r="A6839" s="14">
        <v>44648</v>
      </c>
      <c r="B6839">
        <v>269.73700000000002</v>
      </c>
    </row>
    <row r="6840" spans="1:2">
      <c r="A6840" s="14">
        <v>44649</v>
      </c>
      <c r="B6840">
        <v>264.2235</v>
      </c>
    </row>
    <row r="6841" spans="1:2">
      <c r="A6841" s="14">
        <v>44650</v>
      </c>
      <c r="B6841">
        <v>270.27539999999999</v>
      </c>
    </row>
    <row r="6842" spans="1:2">
      <c r="A6842" s="14">
        <v>44651</v>
      </c>
      <c r="B6842">
        <v>265.91370000000001</v>
      </c>
    </row>
    <row r="6843" spans="1:2">
      <c r="A6843" s="14">
        <v>44652</v>
      </c>
      <c r="B6843">
        <v>264.77789999999999</v>
      </c>
    </row>
    <row r="6844" spans="1:2">
      <c r="A6844" s="14">
        <v>44655</v>
      </c>
      <c r="B6844">
        <v>268.39850000000001</v>
      </c>
    </row>
    <row r="6845" spans="1:2">
      <c r="A6845" s="14">
        <v>44656</v>
      </c>
      <c r="B6845">
        <v>269.77300000000002</v>
      </c>
    </row>
    <row r="6846" spans="1:2">
      <c r="A6846" s="14">
        <v>44657</v>
      </c>
      <c r="B6846">
        <v>266.15789999999998</v>
      </c>
    </row>
    <row r="6847" spans="1:2">
      <c r="A6847" s="14">
        <v>44658</v>
      </c>
      <c r="B6847">
        <v>267.04719999999998</v>
      </c>
    </row>
    <row r="6848" spans="1:2">
      <c r="A6848" s="14">
        <v>44659</v>
      </c>
      <c r="B6848">
        <v>270.23480000000001</v>
      </c>
    </row>
    <row r="6849" spans="1:2">
      <c r="A6849" s="14">
        <v>44662</v>
      </c>
      <c r="B6849">
        <v>269.2364</v>
      </c>
    </row>
    <row r="6850" spans="1:2">
      <c r="A6850" s="14">
        <v>44663</v>
      </c>
      <c r="B6850">
        <v>275.36680000000001</v>
      </c>
    </row>
    <row r="6851" spans="1:2">
      <c r="A6851" s="14">
        <v>44664</v>
      </c>
      <c r="B6851">
        <v>280.09120000000001</v>
      </c>
    </row>
    <row r="6852" spans="1:2">
      <c r="A6852" s="14">
        <v>44665</v>
      </c>
      <c r="B6852">
        <v>283.13310000000001</v>
      </c>
    </row>
    <row r="6853" spans="1:2">
      <c r="A6853" s="14">
        <v>44669</v>
      </c>
      <c r="B6853">
        <v>288.63310000000001</v>
      </c>
    </row>
    <row r="6854" spans="1:2">
      <c r="A6854" s="14">
        <v>44670</v>
      </c>
      <c r="B6854">
        <v>280.79559999999998</v>
      </c>
    </row>
    <row r="6855" spans="1:2">
      <c r="A6855" s="14">
        <v>44671</v>
      </c>
      <c r="B6855">
        <v>280.17039999999997</v>
      </c>
    </row>
    <row r="6856" spans="1:2">
      <c r="A6856" s="14">
        <v>44672</v>
      </c>
      <c r="B6856">
        <v>280.755</v>
      </c>
    </row>
    <row r="6857" spans="1:2">
      <c r="A6857" s="14">
        <v>44673</v>
      </c>
      <c r="B6857">
        <v>275.91030000000001</v>
      </c>
    </row>
    <row r="6858" spans="1:2">
      <c r="A6858" s="14">
        <v>44676</v>
      </c>
      <c r="B6858">
        <v>271.23360000000002</v>
      </c>
    </row>
    <row r="6859" spans="1:2">
      <c r="A6859" s="14">
        <v>44677</v>
      </c>
      <c r="B6859">
        <v>274.36520000000002</v>
      </c>
    </row>
    <row r="6860" spans="1:2">
      <c r="A6860" s="14">
        <v>44678</v>
      </c>
      <c r="B6860">
        <v>277.2801</v>
      </c>
    </row>
    <row r="6861" spans="1:2">
      <c r="A6861" s="14">
        <v>44679</v>
      </c>
      <c r="B6861">
        <v>276.2525</v>
      </c>
    </row>
    <row r="6862" spans="1:2">
      <c r="A6862" s="14">
        <v>44680</v>
      </c>
      <c r="B6862">
        <v>276.92439999999999</v>
      </c>
    </row>
    <row r="6863" spans="1:2">
      <c r="A6863" s="14">
        <v>44683</v>
      </c>
      <c r="B6863">
        <v>275.85059999999999</v>
      </c>
    </row>
    <row r="6864" spans="1:2">
      <c r="A6864" s="14">
        <v>44684</v>
      </c>
      <c r="B6864">
        <v>275.10660000000001</v>
      </c>
    </row>
    <row r="6865" spans="1:2">
      <c r="A6865" s="14">
        <v>44685</v>
      </c>
      <c r="B6865">
        <v>281.15230000000003</v>
      </c>
    </row>
    <row r="6866" spans="1:2">
      <c r="A6866" s="14">
        <v>44686</v>
      </c>
      <c r="B6866">
        <v>283.21629999999999</v>
      </c>
    </row>
    <row r="6867" spans="1:2">
      <c r="A6867" s="14">
        <v>44687</v>
      </c>
      <c r="B6867">
        <v>278.81459999999998</v>
      </c>
    </row>
    <row r="6868" spans="1:2">
      <c r="A6868" s="14">
        <v>44690</v>
      </c>
      <c r="B6868">
        <v>266.89049999999997</v>
      </c>
    </row>
    <row r="6869" spans="1:2">
      <c r="A6869" s="14">
        <v>44691</v>
      </c>
      <c r="B6869">
        <v>266.59730000000002</v>
      </c>
    </row>
    <row r="6870" spans="1:2">
      <c r="A6870" s="14">
        <v>44692</v>
      </c>
      <c r="B6870">
        <v>272.57850000000002</v>
      </c>
    </row>
    <row r="6871" spans="1:2">
      <c r="A6871" s="14">
        <v>44693</v>
      </c>
      <c r="B6871">
        <v>272.02260000000001</v>
      </c>
    </row>
    <row r="6872" spans="1:2">
      <c r="A6872" s="14">
        <v>44694</v>
      </c>
      <c r="B6872">
        <v>274.51830000000001</v>
      </c>
    </row>
    <row r="6873" spans="1:2">
      <c r="A6873" s="14">
        <v>44697</v>
      </c>
      <c r="B6873">
        <v>279.9468</v>
      </c>
    </row>
    <row r="6874" spans="1:2">
      <c r="A6874" s="14">
        <v>44698</v>
      </c>
      <c r="B6874">
        <v>281.6431</v>
      </c>
    </row>
    <row r="6875" spans="1:2">
      <c r="A6875" s="14">
        <v>44699</v>
      </c>
      <c r="B6875">
        <v>277.38170000000002</v>
      </c>
    </row>
    <row r="6876" spans="1:2">
      <c r="A6876" s="14">
        <v>44700</v>
      </c>
      <c r="B6876">
        <v>280.54989999999998</v>
      </c>
    </row>
    <row r="6877" spans="1:2">
      <c r="A6877" s="14">
        <v>44701</v>
      </c>
      <c r="B6877">
        <v>279.3501</v>
      </c>
    </row>
    <row r="6878" spans="1:2">
      <c r="A6878" s="14">
        <v>44704</v>
      </c>
      <c r="B6878">
        <v>283.23430000000002</v>
      </c>
    </row>
    <row r="6879" spans="1:2">
      <c r="A6879" s="14">
        <v>44705</v>
      </c>
      <c r="B6879">
        <v>282.34429999999998</v>
      </c>
    </row>
    <row r="6880" spans="1:2">
      <c r="A6880" s="14">
        <v>44706</v>
      </c>
      <c r="B6880">
        <v>282.72789999999998</v>
      </c>
    </row>
    <row r="6881" spans="1:2">
      <c r="A6881" s="14">
        <v>44707</v>
      </c>
      <c r="B6881">
        <v>285.21080000000001</v>
      </c>
    </row>
    <row r="6882" spans="1:2">
      <c r="A6882" s="14">
        <v>44708</v>
      </c>
      <c r="B6882">
        <v>286.52519999999998</v>
      </c>
    </row>
    <row r="6883" spans="1:2">
      <c r="A6883" s="14">
        <v>44712</v>
      </c>
      <c r="B6883">
        <v>281.14729999999997</v>
      </c>
    </row>
    <row r="6884" spans="1:2">
      <c r="A6884" s="14">
        <v>44713</v>
      </c>
      <c r="B6884">
        <v>284.28050000000002</v>
      </c>
    </row>
    <row r="6885" spans="1:2">
      <c r="A6885" s="14">
        <v>44714</v>
      </c>
      <c r="B6885">
        <v>286.49079999999998</v>
      </c>
    </row>
    <row r="6886" spans="1:2">
      <c r="A6886" s="14">
        <v>44715</v>
      </c>
      <c r="B6886">
        <v>286.47129999999999</v>
      </c>
    </row>
    <row r="6887" spans="1:2">
      <c r="A6887" s="14">
        <v>44718</v>
      </c>
      <c r="B6887">
        <v>291.839</v>
      </c>
    </row>
    <row r="6888" spans="1:2">
      <c r="A6888" s="14">
        <v>44719</v>
      </c>
      <c r="B6888">
        <v>292.0548</v>
      </c>
    </row>
    <row r="6889" spans="1:2">
      <c r="A6889" s="14">
        <v>44720</v>
      </c>
      <c r="B6889">
        <v>291.27159999999998</v>
      </c>
    </row>
    <row r="6890" spans="1:2">
      <c r="A6890" s="14">
        <v>44721</v>
      </c>
      <c r="B6890">
        <v>292.50470000000001</v>
      </c>
    </row>
    <row r="6891" spans="1:2">
      <c r="A6891" s="14">
        <v>44722</v>
      </c>
      <c r="B6891">
        <v>289.99810000000002</v>
      </c>
    </row>
    <row r="6892" spans="1:2">
      <c r="A6892" s="14">
        <v>44725</v>
      </c>
      <c r="B6892">
        <v>285.33940000000001</v>
      </c>
    </row>
    <row r="6893" spans="1:2">
      <c r="A6893" s="14">
        <v>44726</v>
      </c>
      <c r="B6893">
        <v>276.39949999999999</v>
      </c>
    </row>
    <row r="6894" spans="1:2">
      <c r="A6894" s="14">
        <v>44727</v>
      </c>
      <c r="B6894">
        <v>277.22770000000003</v>
      </c>
    </row>
    <row r="6895" spans="1:2">
      <c r="A6895" s="14">
        <v>44728</v>
      </c>
      <c r="B6895">
        <v>279.12189999999998</v>
      </c>
    </row>
    <row r="6896" spans="1:2">
      <c r="A6896" s="14">
        <v>44729</v>
      </c>
      <c r="B6896">
        <v>271.53590000000003</v>
      </c>
    </row>
    <row r="6897" spans="1:2">
      <c r="A6897" s="14">
        <v>44733</v>
      </c>
      <c r="B6897">
        <v>270.6293</v>
      </c>
    </row>
    <row r="6898" spans="1:2">
      <c r="A6898" s="14">
        <v>44734</v>
      </c>
      <c r="B6898">
        <v>267.21960000000001</v>
      </c>
    </row>
    <row r="6899" spans="1:2">
      <c r="A6899" s="14">
        <v>44735</v>
      </c>
      <c r="B6899">
        <v>259.04669999999999</v>
      </c>
    </row>
    <row r="6900" spans="1:2">
      <c r="A6900" s="14">
        <v>44736</v>
      </c>
      <c r="B6900">
        <v>259.92020000000002</v>
      </c>
    </row>
    <row r="6901" spans="1:2">
      <c r="A6901" s="14">
        <v>44739</v>
      </c>
      <c r="B6901">
        <v>261.09440000000001</v>
      </c>
    </row>
    <row r="6902" spans="1:2">
      <c r="A6902" s="14">
        <v>44740</v>
      </c>
      <c r="B6902">
        <v>262.93819999999999</v>
      </c>
    </row>
    <row r="6903" spans="1:2">
      <c r="A6903" s="14">
        <v>44741</v>
      </c>
      <c r="B6903">
        <v>262.05099999999999</v>
      </c>
    </row>
    <row r="6904" spans="1:2">
      <c r="A6904" s="14">
        <v>44742</v>
      </c>
      <c r="B6904">
        <v>250.85489999999999</v>
      </c>
    </row>
    <row r="6905" spans="1:2">
      <c r="A6905" s="14">
        <v>44743</v>
      </c>
      <c r="B6905">
        <v>251.03909999999999</v>
      </c>
    </row>
    <row r="6906" spans="1:2">
      <c r="A6906" s="14">
        <v>44747</v>
      </c>
      <c r="B6906">
        <v>239.81890000000001</v>
      </c>
    </row>
    <row r="6907" spans="1:2">
      <c r="A6907" s="14">
        <v>44748</v>
      </c>
      <c r="B6907">
        <v>237.43459999999999</v>
      </c>
    </row>
    <row r="6908" spans="1:2">
      <c r="A6908" s="14">
        <v>44749</v>
      </c>
      <c r="B6908">
        <v>246.84950000000001</v>
      </c>
    </row>
    <row r="6909" spans="1:2">
      <c r="A6909" s="14">
        <v>44750</v>
      </c>
      <c r="B6909">
        <v>248.523</v>
      </c>
    </row>
    <row r="6910" spans="1:2">
      <c r="A6910" s="14">
        <v>44753</v>
      </c>
      <c r="B6910">
        <v>249.57159999999999</v>
      </c>
    </row>
    <row r="6911" spans="1:2">
      <c r="A6911" s="14">
        <v>44754</v>
      </c>
      <c r="B6911">
        <v>240.1036</v>
      </c>
    </row>
    <row r="6912" spans="1:2">
      <c r="A6912" s="14">
        <v>44755</v>
      </c>
      <c r="B6912">
        <v>243.76990000000001</v>
      </c>
    </row>
    <row r="6913" spans="1:2">
      <c r="A6913" s="14">
        <v>44756</v>
      </c>
      <c r="B6913">
        <v>239.61099999999999</v>
      </c>
    </row>
    <row r="6914" spans="1:2">
      <c r="A6914" s="14">
        <v>44757</v>
      </c>
      <c r="B6914">
        <v>243.37649999999999</v>
      </c>
    </row>
    <row r="6915" spans="1:2">
      <c r="A6915" s="14">
        <v>44760</v>
      </c>
      <c r="B6915">
        <v>251.2938</v>
      </c>
    </row>
    <row r="6916" spans="1:2">
      <c r="A6916" s="14">
        <v>44761</v>
      </c>
      <c r="B6916">
        <v>248.9658</v>
      </c>
    </row>
    <row r="6917" spans="1:2">
      <c r="A6917" s="14">
        <v>44762</v>
      </c>
      <c r="B6917">
        <v>252.21799999999999</v>
      </c>
    </row>
    <row r="6918" spans="1:2">
      <c r="A6918" s="14">
        <v>44763</v>
      </c>
      <c r="B6918">
        <v>248.59059999999999</v>
      </c>
    </row>
    <row r="6919" spans="1:2">
      <c r="A6919" s="14">
        <v>44764</v>
      </c>
      <c r="B6919">
        <v>250.0411</v>
      </c>
    </row>
    <row r="6920" spans="1:2">
      <c r="A6920" s="14">
        <v>44767</v>
      </c>
      <c r="B6920">
        <v>253.4153</v>
      </c>
    </row>
    <row r="6921" spans="1:2">
      <c r="A6921" s="14">
        <v>44768</v>
      </c>
      <c r="B6921">
        <v>256.15140000000002</v>
      </c>
    </row>
    <row r="6922" spans="1:2">
      <c r="A6922" s="14">
        <v>44769</v>
      </c>
      <c r="B6922">
        <v>257.45350000000002</v>
      </c>
    </row>
    <row r="6923" spans="1:2">
      <c r="A6923" s="14">
        <v>44770</v>
      </c>
      <c r="B6923">
        <v>258.22570000000002</v>
      </c>
    </row>
    <row r="6924" spans="1:2">
      <c r="A6924" s="14">
        <v>44771</v>
      </c>
      <c r="B6924">
        <v>261.54759999999999</v>
      </c>
    </row>
    <row r="6925" spans="1:2">
      <c r="A6925" s="14">
        <v>44774</v>
      </c>
      <c r="B6925">
        <v>257.25790000000001</v>
      </c>
    </row>
    <row r="6926" spans="1:2">
      <c r="A6926" s="14">
        <v>44775</v>
      </c>
      <c r="B6926">
        <v>252.93889999999999</v>
      </c>
    </row>
    <row r="6927" spans="1:2">
      <c r="A6927" s="14">
        <v>44776</v>
      </c>
      <c r="B6927">
        <v>253.13910000000001</v>
      </c>
    </row>
    <row r="6928" spans="1:2">
      <c r="A6928" s="14">
        <v>44777</v>
      </c>
      <c r="B6928">
        <v>253.53479999999999</v>
      </c>
    </row>
    <row r="6929" spans="1:2">
      <c r="A6929" s="14">
        <v>44778</v>
      </c>
      <c r="B6929">
        <v>253.13669999999999</v>
      </c>
    </row>
    <row r="6930" spans="1:2">
      <c r="A6930" s="14">
        <v>44781</v>
      </c>
      <c r="B6930">
        <v>252.0043</v>
      </c>
    </row>
    <row r="6931" spans="1:2">
      <c r="A6931" s="14">
        <v>44782</v>
      </c>
      <c r="B6931">
        <v>254.93889999999999</v>
      </c>
    </row>
    <row r="6932" spans="1:2">
      <c r="A6932" s="14">
        <v>44783</v>
      </c>
      <c r="B6932">
        <v>259.37240000000003</v>
      </c>
    </row>
    <row r="6933" spans="1:2">
      <c r="A6933" s="14">
        <v>44784</v>
      </c>
      <c r="B6933">
        <v>265.67290000000003</v>
      </c>
    </row>
    <row r="6934" spans="1:2">
      <c r="A6934" s="14">
        <v>44785</v>
      </c>
      <c r="B6934">
        <v>264.76420000000002</v>
      </c>
    </row>
    <row r="6935" spans="1:2">
      <c r="A6935" s="14">
        <v>44788</v>
      </c>
      <c r="B6935">
        <v>260.90480000000002</v>
      </c>
    </row>
    <row r="6936" spans="1:2">
      <c r="A6936" s="14">
        <v>44789</v>
      </c>
      <c r="B6936">
        <v>261.27359999999999</v>
      </c>
    </row>
    <row r="6937" spans="1:2">
      <c r="A6937" s="14">
        <v>44790</v>
      </c>
      <c r="B6937">
        <v>260.90039999999999</v>
      </c>
    </row>
    <row r="6938" spans="1:2">
      <c r="A6938" s="14">
        <v>44791</v>
      </c>
      <c r="B6938">
        <v>261.1644</v>
      </c>
    </row>
    <row r="6939" spans="1:2">
      <c r="A6939" s="14">
        <v>44792</v>
      </c>
      <c r="B6939">
        <v>262.99079999999998</v>
      </c>
    </row>
    <row r="6940" spans="1:2">
      <c r="A6940" s="14">
        <v>44795</v>
      </c>
      <c r="B6940">
        <v>265.32589999999999</v>
      </c>
    </row>
    <row r="6941" spans="1:2">
      <c r="A6941" s="14">
        <v>44796</v>
      </c>
      <c r="B6941">
        <v>266.51670000000001</v>
      </c>
    </row>
    <row r="6942" spans="1:2">
      <c r="A6942" s="14">
        <v>44797</v>
      </c>
      <c r="B6942">
        <v>268.32010000000002</v>
      </c>
    </row>
    <row r="6943" spans="1:2">
      <c r="A6943" s="14">
        <v>44798</v>
      </c>
      <c r="B6943">
        <v>267.05220000000003</v>
      </c>
    </row>
    <row r="6944" spans="1:2">
      <c r="A6944" s="14">
        <v>44799</v>
      </c>
      <c r="B6944">
        <v>268.03469999999999</v>
      </c>
    </row>
    <row r="6945" spans="1:2">
      <c r="A6945" s="14">
        <v>44802</v>
      </c>
      <c r="B6945">
        <v>270.26409999999998</v>
      </c>
    </row>
    <row r="6946" spans="1:2">
      <c r="A6946" s="14">
        <v>44803</v>
      </c>
      <c r="B6946">
        <v>263.7414</v>
      </c>
    </row>
    <row r="6947" spans="1:2">
      <c r="A6947" s="14">
        <v>44804</v>
      </c>
      <c r="B6947">
        <v>261.77800000000002</v>
      </c>
    </row>
    <row r="6948" spans="1:2">
      <c r="A6948" s="14">
        <v>44805</v>
      </c>
      <c r="B6948">
        <v>257.11380000000003</v>
      </c>
    </row>
    <row r="6949" spans="1:2">
      <c r="A6949" s="14">
        <v>44806</v>
      </c>
      <c r="B6949">
        <v>256.35149999999999</v>
      </c>
    </row>
    <row r="6950" spans="1:2">
      <c r="A6950" s="14">
        <v>44810</v>
      </c>
      <c r="B6950">
        <v>252.9186</v>
      </c>
    </row>
    <row r="6951" spans="1:2">
      <c r="A6951" s="14">
        <v>44811</v>
      </c>
      <c r="B6951">
        <v>249.17939999999999</v>
      </c>
    </row>
    <row r="6952" spans="1:2">
      <c r="A6952" s="14">
        <v>44812</v>
      </c>
      <c r="B6952">
        <v>250.17429999999999</v>
      </c>
    </row>
    <row r="6953" spans="1:2">
      <c r="A6953" s="14">
        <v>44813</v>
      </c>
      <c r="B6953">
        <v>255.2441</v>
      </c>
    </row>
    <row r="6954" spans="1:2">
      <c r="A6954" s="14">
        <v>44816</v>
      </c>
      <c r="B6954">
        <v>260.17910000000001</v>
      </c>
    </row>
    <row r="6955" spans="1:2">
      <c r="A6955" s="14">
        <v>44817</v>
      </c>
      <c r="B6955">
        <v>258.7516</v>
      </c>
    </row>
    <row r="6956" spans="1:2">
      <c r="A6956" s="14">
        <v>44818</v>
      </c>
      <c r="B6956">
        <v>261.53699999999998</v>
      </c>
    </row>
    <row r="6957" spans="1:2">
      <c r="A6957" s="14">
        <v>44819</v>
      </c>
      <c r="B6957">
        <v>253.7312</v>
      </c>
    </row>
    <row r="6958" spans="1:2">
      <c r="A6958" s="14">
        <v>44820</v>
      </c>
      <c r="B6958">
        <v>251.57</v>
      </c>
    </row>
    <row r="6959" spans="1:2">
      <c r="A6959" s="14">
        <v>44823</v>
      </c>
      <c r="B6959">
        <v>251.9188</v>
      </c>
    </row>
    <row r="6960" spans="1:2">
      <c r="A6960" s="14">
        <v>44824</v>
      </c>
      <c r="B6960">
        <v>252.9102</v>
      </c>
    </row>
    <row r="6961" spans="1:2">
      <c r="A6961" s="14">
        <v>44825</v>
      </c>
      <c r="B6961">
        <v>252.22739999999999</v>
      </c>
    </row>
    <row r="6962" spans="1:2">
      <c r="A6962" s="14">
        <v>44826</v>
      </c>
      <c r="B6962">
        <v>250.13159999999999</v>
      </c>
    </row>
    <row r="6963" spans="1:2">
      <c r="A6963" s="14">
        <v>44827</v>
      </c>
      <c r="B6963">
        <v>242.36670000000001</v>
      </c>
    </row>
    <row r="6964" spans="1:2">
      <c r="A6964" s="14">
        <v>44830</v>
      </c>
      <c r="B6964">
        <v>238.5504</v>
      </c>
    </row>
    <row r="6965" spans="1:2">
      <c r="A6965" s="14">
        <v>44831</v>
      </c>
      <c r="B6965">
        <v>238.25280000000001</v>
      </c>
    </row>
    <row r="6966" spans="1:2">
      <c r="A6966" s="14">
        <v>44832</v>
      </c>
      <c r="B6966">
        <v>243.23269999999999</v>
      </c>
    </row>
    <row r="6967" spans="1:2">
      <c r="A6967" s="14">
        <v>44833</v>
      </c>
      <c r="B6967">
        <v>242.8646</v>
      </c>
    </row>
    <row r="6968" spans="1:2">
      <c r="A6968" s="14">
        <v>44834</v>
      </c>
      <c r="B6968">
        <v>240.55189999999999</v>
      </c>
    </row>
    <row r="6969" spans="1:2">
      <c r="A6969" s="14">
        <v>44837</v>
      </c>
      <c r="B6969">
        <v>243.34800000000001</v>
      </c>
    </row>
    <row r="6970" spans="1:2">
      <c r="A6970" s="14">
        <v>44838</v>
      </c>
      <c r="B6970">
        <v>249.74619999999999</v>
      </c>
    </row>
    <row r="6971" spans="1:2">
      <c r="A6971" s="14">
        <v>44839</v>
      </c>
      <c r="B6971">
        <v>251.44120000000001</v>
      </c>
    </row>
    <row r="6972" spans="1:2">
      <c r="A6972" s="14">
        <v>44840</v>
      </c>
      <c r="B6972">
        <v>251.9873</v>
      </c>
    </row>
    <row r="6973" spans="1:2">
      <c r="A6973" s="14">
        <v>44841</v>
      </c>
      <c r="B6973">
        <v>252.89769999999999</v>
      </c>
    </row>
    <row r="6974" spans="1:2">
      <c r="A6974" s="14">
        <v>44844</v>
      </c>
      <c r="B6974">
        <v>250.53299999999999</v>
      </c>
    </row>
    <row r="6975" spans="1:2">
      <c r="A6975" s="14">
        <v>44845</v>
      </c>
      <c r="B6975">
        <v>249.3476</v>
      </c>
    </row>
    <row r="6976" spans="1:2">
      <c r="A6976" s="14">
        <v>44846</v>
      </c>
      <c r="B6976">
        <v>247.57730000000001</v>
      </c>
    </row>
    <row r="6977" spans="1:2">
      <c r="A6977" s="14">
        <v>44847</v>
      </c>
      <c r="B6977">
        <v>250.58459999999999</v>
      </c>
    </row>
    <row r="6978" spans="1:2">
      <c r="A6978" s="14">
        <v>44848</v>
      </c>
      <c r="B6978">
        <v>245.572</v>
      </c>
    </row>
    <row r="6979" spans="1:2">
      <c r="A6979" s="14">
        <v>44851</v>
      </c>
      <c r="B6979">
        <v>244.46789999999999</v>
      </c>
    </row>
    <row r="6980" spans="1:2">
      <c r="A6980" s="14">
        <v>44852</v>
      </c>
      <c r="B6980">
        <v>241.6474</v>
      </c>
    </row>
    <row r="6981" spans="1:2">
      <c r="A6981" s="14">
        <v>44853</v>
      </c>
      <c r="B6981">
        <v>240.36850000000001</v>
      </c>
    </row>
    <row r="6982" spans="1:2">
      <c r="A6982" s="14">
        <v>44854</v>
      </c>
      <c r="B6982">
        <v>240.93029999999999</v>
      </c>
    </row>
    <row r="6983" spans="1:2">
      <c r="A6983" s="14">
        <v>44855</v>
      </c>
      <c r="B6983">
        <v>240.5712</v>
      </c>
    </row>
    <row r="6984" spans="1:2">
      <c r="A6984" s="14">
        <v>44858</v>
      </c>
      <c r="B6984">
        <v>241.4196</v>
      </c>
    </row>
    <row r="6985" spans="1:2">
      <c r="A6985" s="14">
        <v>44859</v>
      </c>
      <c r="B6985">
        <v>244.04499999999999</v>
      </c>
    </row>
    <row r="6986" spans="1:2">
      <c r="A6986" s="14">
        <v>44860</v>
      </c>
      <c r="B6986">
        <v>246.37450000000001</v>
      </c>
    </row>
    <row r="6987" spans="1:2">
      <c r="A6987" s="14">
        <v>44861</v>
      </c>
      <c r="B6987">
        <v>245.0076</v>
      </c>
    </row>
    <row r="6988" spans="1:2">
      <c r="A6988" s="14">
        <v>44862</v>
      </c>
      <c r="B6988">
        <v>241.80500000000001</v>
      </c>
    </row>
    <row r="6989" spans="1:2">
      <c r="A6989" s="14">
        <v>44865</v>
      </c>
      <c r="B6989">
        <v>245.3416</v>
      </c>
    </row>
    <row r="6990" spans="1:2">
      <c r="A6990" s="14">
        <v>44866</v>
      </c>
      <c r="B6990">
        <v>245.7234</v>
      </c>
    </row>
    <row r="6991" spans="1:2">
      <c r="A6991" s="14">
        <v>44867</v>
      </c>
      <c r="B6991">
        <v>249.15309999999999</v>
      </c>
    </row>
    <row r="6992" spans="1:2">
      <c r="A6992" s="14">
        <v>44868</v>
      </c>
      <c r="B6992">
        <v>245.96279999999999</v>
      </c>
    </row>
    <row r="6993" spans="1:2">
      <c r="A6993" s="14">
        <v>44869</v>
      </c>
      <c r="B6993">
        <v>254.42</v>
      </c>
    </row>
    <row r="6994" spans="1:2">
      <c r="A6994" s="14">
        <v>44872</v>
      </c>
      <c r="B6994">
        <v>255.90780000000001</v>
      </c>
    </row>
    <row r="6995" spans="1:2">
      <c r="A6995" s="14">
        <v>44873</v>
      </c>
      <c r="B6995">
        <v>252.0446</v>
      </c>
    </row>
    <row r="6996" spans="1:2">
      <c r="A6996" s="14">
        <v>44874</v>
      </c>
      <c r="B6996">
        <v>248.20779999999999</v>
      </c>
    </row>
    <row r="6997" spans="1:2">
      <c r="A6997" s="14">
        <v>44875</v>
      </c>
      <c r="B6997">
        <v>251.34909999999999</v>
      </c>
    </row>
    <row r="6998" spans="1:2">
      <c r="A6998" s="14">
        <v>44876</v>
      </c>
      <c r="B6998">
        <v>253.29089999999999</v>
      </c>
    </row>
    <row r="6999" spans="1:2">
      <c r="A6999" s="14">
        <v>44879</v>
      </c>
      <c r="B6999">
        <v>252.827</v>
      </c>
    </row>
    <row r="7000" spans="1:2">
      <c r="A7000" s="14">
        <v>44880</v>
      </c>
      <c r="B7000">
        <v>254.81049999999999</v>
      </c>
    </row>
    <row r="7001" spans="1:2">
      <c r="A7001" s="14">
        <v>44881</v>
      </c>
      <c r="B7001">
        <v>253.35300000000001</v>
      </c>
    </row>
    <row r="7002" spans="1:2">
      <c r="A7002" s="14">
        <v>44882</v>
      </c>
      <c r="B7002">
        <v>249.65379999999999</v>
      </c>
    </row>
    <row r="7003" spans="1:2">
      <c r="A7003" s="14">
        <v>44883</v>
      </c>
      <c r="B7003">
        <v>248.97329999999999</v>
      </c>
    </row>
    <row r="7004" spans="1:2">
      <c r="A7004" s="14">
        <v>44886</v>
      </c>
      <c r="B7004">
        <v>250.22989999999999</v>
      </c>
    </row>
    <row r="7005" spans="1:2">
      <c r="A7005" s="14">
        <v>44887</v>
      </c>
      <c r="B7005">
        <v>252.5147</v>
      </c>
    </row>
    <row r="7006" spans="1:2">
      <c r="A7006" s="14">
        <v>44888</v>
      </c>
      <c r="B7006">
        <v>252.84119999999999</v>
      </c>
    </row>
    <row r="7007" spans="1:2">
      <c r="A7007" s="14">
        <v>44890</v>
      </c>
      <c r="B7007">
        <v>249.44550000000001</v>
      </c>
    </row>
    <row r="7008" spans="1:2">
      <c r="A7008" s="14">
        <v>44893</v>
      </c>
      <c r="B7008">
        <v>248.39510000000001</v>
      </c>
    </row>
    <row r="7009" spans="1:2">
      <c r="A7009" s="14">
        <v>44894</v>
      </c>
      <c r="B7009">
        <v>250.15110000000001</v>
      </c>
    </row>
    <row r="7010" spans="1:2">
      <c r="A7010" s="14">
        <v>44895</v>
      </c>
      <c r="B7010">
        <v>252.05940000000001</v>
      </c>
    </row>
    <row r="7011" spans="1:2">
      <c r="A7011" s="14">
        <v>44896</v>
      </c>
      <c r="B7011">
        <v>252.1463</v>
      </c>
    </row>
    <row r="7012" spans="1:2">
      <c r="A7012" s="14">
        <v>44897</v>
      </c>
      <c r="B7012">
        <v>248.67779999999999</v>
      </c>
    </row>
    <row r="7013" spans="1:2">
      <c r="A7013" s="14">
        <v>44900</v>
      </c>
      <c r="B7013">
        <v>241.51840000000001</v>
      </c>
    </row>
    <row r="7014" spans="1:2">
      <c r="A7014" s="14">
        <v>44901</v>
      </c>
      <c r="B7014">
        <v>239.0421</v>
      </c>
    </row>
    <row r="7015" spans="1:2">
      <c r="A7015" s="14">
        <v>44902</v>
      </c>
      <c r="B7015">
        <v>240.69120000000001</v>
      </c>
    </row>
    <row r="7016" spans="1:2">
      <c r="A7016" s="14">
        <v>44903</v>
      </c>
      <c r="B7016">
        <v>241.7302</v>
      </c>
    </row>
    <row r="7017" spans="1:2">
      <c r="A7017" s="14">
        <v>44904</v>
      </c>
      <c r="B7017">
        <v>242.94040000000001</v>
      </c>
    </row>
    <row r="7018" spans="1:2">
      <c r="A7018" s="14">
        <v>44907</v>
      </c>
      <c r="B7018">
        <v>245.21090000000001</v>
      </c>
    </row>
    <row r="7019" spans="1:2">
      <c r="A7019" s="14">
        <v>44908</v>
      </c>
      <c r="B7019">
        <v>250.0779</v>
      </c>
    </row>
    <row r="7020" spans="1:2">
      <c r="A7020" s="14">
        <v>44909</v>
      </c>
      <c r="B7020">
        <v>249.21100000000001</v>
      </c>
    </row>
    <row r="7021" spans="1:2">
      <c r="A7021" s="14">
        <v>44910</v>
      </c>
      <c r="B7021">
        <v>247.58940000000001</v>
      </c>
    </row>
    <row r="7022" spans="1:2">
      <c r="A7022" s="14">
        <v>44911</v>
      </c>
      <c r="B7022">
        <v>245.26750000000001</v>
      </c>
    </row>
    <row r="7023" spans="1:2">
      <c r="A7023" s="14">
        <v>44914</v>
      </c>
      <c r="B7023">
        <v>243.0309</v>
      </c>
    </row>
    <row r="7024" spans="1:2">
      <c r="A7024" s="14">
        <v>44915</v>
      </c>
      <c r="B7024">
        <v>243.63890000000001</v>
      </c>
    </row>
    <row r="7025" spans="1:2">
      <c r="A7025" s="14">
        <v>44916</v>
      </c>
      <c r="B7025">
        <v>246.33160000000001</v>
      </c>
    </row>
    <row r="7026" spans="1:2">
      <c r="A7026" s="14">
        <v>44917</v>
      </c>
      <c r="B7026">
        <v>242.33770000000001</v>
      </c>
    </row>
    <row r="7027" spans="1:2">
      <c r="A7027" s="14">
        <v>44918</v>
      </c>
      <c r="B7027">
        <v>245.13900000000001</v>
      </c>
    </row>
    <row r="7028" spans="1:2">
      <c r="A7028" s="14">
        <v>44922</v>
      </c>
      <c r="B7028">
        <v>247.00040000000001</v>
      </c>
    </row>
    <row r="7029" spans="1:2">
      <c r="A7029" s="14">
        <v>44923</v>
      </c>
      <c r="B7029">
        <v>245.51650000000001</v>
      </c>
    </row>
    <row r="7030" spans="1:2">
      <c r="A7030" s="14">
        <v>44924</v>
      </c>
      <c r="B7030">
        <v>244.96260000000001</v>
      </c>
    </row>
    <row r="7031" spans="1:2">
      <c r="A7031" s="14">
        <v>44925</v>
      </c>
      <c r="B7031">
        <v>245.88919999999999</v>
      </c>
    </row>
    <row r="7032" spans="1:2">
      <c r="A7032" s="14">
        <v>44929</v>
      </c>
      <c r="B7032">
        <v>240.5821</v>
      </c>
    </row>
    <row r="7033" spans="1:2">
      <c r="A7033" s="14">
        <v>44930</v>
      </c>
      <c r="B7033">
        <v>236.7927</v>
      </c>
    </row>
    <row r="7034" spans="1:2">
      <c r="A7034" s="14">
        <v>44931</v>
      </c>
      <c r="B7034">
        <v>234.1986</v>
      </c>
    </row>
    <row r="7035" spans="1:2">
      <c r="A7035" s="14">
        <v>44932</v>
      </c>
      <c r="B7035">
        <v>235.86269999999999</v>
      </c>
    </row>
    <row r="7036" spans="1:2">
      <c r="A7036" s="14">
        <v>44935</v>
      </c>
      <c r="B7036">
        <v>238.41829999999999</v>
      </c>
    </row>
    <row r="7037" spans="1:2">
      <c r="A7037" s="14">
        <v>44936</v>
      </c>
      <c r="B7037">
        <v>237.16</v>
      </c>
    </row>
    <row r="7038" spans="1:2">
      <c r="A7038" s="14">
        <v>44937</v>
      </c>
      <c r="B7038">
        <v>239.40690000000001</v>
      </c>
    </row>
    <row r="7039" spans="1:2">
      <c r="A7039" s="14">
        <v>44938</v>
      </c>
      <c r="B7039">
        <v>242.21510000000001</v>
      </c>
    </row>
    <row r="7040" spans="1:2">
      <c r="A7040" s="14">
        <v>44939</v>
      </c>
      <c r="B7040">
        <v>243.63640000000001</v>
      </c>
    </row>
    <row r="7041" spans="1:2">
      <c r="A7041" s="14">
        <v>44943</v>
      </c>
      <c r="B7041">
        <v>244.71799999999999</v>
      </c>
    </row>
    <row r="7042" spans="1:2">
      <c r="A7042" s="14">
        <v>44944</v>
      </c>
      <c r="B7042">
        <v>243.82820000000001</v>
      </c>
    </row>
    <row r="7043" spans="1:2">
      <c r="A7043" s="14">
        <v>44945</v>
      </c>
      <c r="B7043">
        <v>244.4109</v>
      </c>
    </row>
    <row r="7044" spans="1:2">
      <c r="A7044" s="14">
        <v>44946</v>
      </c>
      <c r="B7044">
        <v>245.0564</v>
      </c>
    </row>
    <row r="7045" spans="1:2">
      <c r="A7045" s="14">
        <v>44949</v>
      </c>
      <c r="B7045">
        <v>246.00409999999999</v>
      </c>
    </row>
    <row r="7046" spans="1:2">
      <c r="A7046" s="14">
        <v>44950</v>
      </c>
      <c r="B7046">
        <v>244.7141</v>
      </c>
    </row>
    <row r="7047" spans="1:2">
      <c r="A7047" s="14">
        <v>44951</v>
      </c>
      <c r="B7047">
        <v>244.36330000000001</v>
      </c>
    </row>
    <row r="7048" spans="1:2">
      <c r="A7048" s="14">
        <v>44952</v>
      </c>
      <c r="B7048">
        <v>245.8143</v>
      </c>
    </row>
    <row r="7049" spans="1:2">
      <c r="A7049" s="14">
        <v>44953</v>
      </c>
      <c r="B7049">
        <v>244.14510000000001</v>
      </c>
    </row>
    <row r="7050" spans="1:2">
      <c r="A7050" s="14">
        <v>44956</v>
      </c>
      <c r="B7050">
        <v>242.46100000000001</v>
      </c>
    </row>
    <row r="7051" spans="1:2">
      <c r="A7051" s="14">
        <v>44957</v>
      </c>
      <c r="B7051">
        <v>244.68440000000001</v>
      </c>
    </row>
    <row r="7052" spans="1:2">
      <c r="A7052" s="14">
        <v>44958</v>
      </c>
      <c r="B7052">
        <v>239.75790000000001</v>
      </c>
    </row>
    <row r="7053" spans="1:2">
      <c r="A7053" s="14">
        <v>44959</v>
      </c>
      <c r="B7053">
        <v>239.51910000000001</v>
      </c>
    </row>
    <row r="7054" spans="1:2">
      <c r="A7054" s="14">
        <v>44960</v>
      </c>
      <c r="B7054">
        <v>234.42619999999999</v>
      </c>
    </row>
    <row r="7055" spans="1:2">
      <c r="A7055" s="14">
        <v>44963</v>
      </c>
      <c r="B7055">
        <v>233.64949999999999</v>
      </c>
    </row>
    <row r="7056" spans="1:2">
      <c r="A7056" s="14">
        <v>44964</v>
      </c>
      <c r="B7056">
        <v>236.83080000000001</v>
      </c>
    </row>
    <row r="7057" spans="1:2">
      <c r="A7057" s="14">
        <v>44965</v>
      </c>
      <c r="B7057">
        <v>236.81620000000001</v>
      </c>
    </row>
    <row r="7058" spans="1:2">
      <c r="A7058" s="14">
        <v>44966</v>
      </c>
      <c r="B7058">
        <v>236.42959999999999</v>
      </c>
    </row>
    <row r="7059" spans="1:2">
      <c r="A7059" s="14">
        <v>44967</v>
      </c>
      <c r="B7059">
        <v>238.15280000000001</v>
      </c>
    </row>
    <row r="7060" spans="1:2">
      <c r="A7060" s="14">
        <v>44970</v>
      </c>
      <c r="B7060">
        <v>237.99510000000001</v>
      </c>
    </row>
    <row r="7061" spans="1:2">
      <c r="A7061" s="14">
        <v>44971</v>
      </c>
      <c r="B7061">
        <v>238.45779999999999</v>
      </c>
    </row>
    <row r="7062" spans="1:2">
      <c r="A7062" s="14">
        <v>44972</v>
      </c>
      <c r="B7062">
        <v>235.51179999999999</v>
      </c>
    </row>
    <row r="7063" spans="1:2">
      <c r="A7063" s="14">
        <v>44973</v>
      </c>
      <c r="B7063">
        <v>235.6354</v>
      </c>
    </row>
    <row r="7064" spans="1:2">
      <c r="A7064" s="14">
        <v>44974</v>
      </c>
      <c r="B7064">
        <v>233.6694</v>
      </c>
    </row>
    <row r="7065" spans="1:2">
      <c r="A7065" s="14">
        <v>44978</v>
      </c>
      <c r="B7065">
        <v>234.91370000000001</v>
      </c>
    </row>
    <row r="7066" spans="1:2">
      <c r="A7066" s="14">
        <v>44979</v>
      </c>
      <c r="B7066">
        <v>232.9444</v>
      </c>
    </row>
    <row r="7067" spans="1:2">
      <c r="A7067" s="14">
        <v>44980</v>
      </c>
      <c r="B7067">
        <v>232.64259999999999</v>
      </c>
    </row>
    <row r="7068" spans="1:2">
      <c r="A7068" s="14">
        <v>44981</v>
      </c>
      <c r="B7068">
        <v>231.72409999999999</v>
      </c>
    </row>
    <row r="7069" spans="1:2">
      <c r="A7069" s="14">
        <v>44984</v>
      </c>
      <c r="B7069">
        <v>232.74</v>
      </c>
    </row>
    <row r="7070" spans="1:2">
      <c r="A7070" s="14">
        <v>44985</v>
      </c>
      <c r="B7070">
        <v>233.1867</v>
      </c>
    </row>
    <row r="7071" spans="1:2">
      <c r="A7071" s="14">
        <v>44986</v>
      </c>
      <c r="B7071">
        <v>235.70660000000001</v>
      </c>
    </row>
    <row r="7072" spans="1:2">
      <c r="A7072" s="14">
        <v>44987</v>
      </c>
      <c r="B7072">
        <v>234.959</v>
      </c>
    </row>
    <row r="7073" spans="1:2">
      <c r="A7073" s="14">
        <v>44988</v>
      </c>
      <c r="B7073">
        <v>238.00649999999999</v>
      </c>
    </row>
    <row r="7074" spans="1:2">
      <c r="A7074" s="14">
        <v>44991</v>
      </c>
      <c r="B7074">
        <v>235.93729999999999</v>
      </c>
    </row>
    <row r="7075" spans="1:2">
      <c r="A7075" s="14">
        <v>44992</v>
      </c>
      <c r="B7075">
        <v>232.55709999999999</v>
      </c>
    </row>
    <row r="7076" spans="1:2">
      <c r="A7076" s="14">
        <v>44993</v>
      </c>
      <c r="B7076">
        <v>230.9914</v>
      </c>
    </row>
    <row r="7077" spans="1:2">
      <c r="A7077" s="14">
        <v>44994</v>
      </c>
      <c r="B7077">
        <v>229.15450000000001</v>
      </c>
    </row>
    <row r="7078" spans="1:2">
      <c r="A7078" s="14">
        <v>44995</v>
      </c>
      <c r="B7078">
        <v>229.9658</v>
      </c>
    </row>
    <row r="7079" spans="1:2">
      <c r="A7079" s="14">
        <v>44998</v>
      </c>
      <c r="B7079">
        <v>231.32929999999999</v>
      </c>
    </row>
    <row r="7080" spans="1:2">
      <c r="A7080" s="14">
        <v>44999</v>
      </c>
      <c r="B7080">
        <v>229.32929999999999</v>
      </c>
    </row>
    <row r="7081" spans="1:2">
      <c r="A7081" s="14">
        <v>45000</v>
      </c>
      <c r="B7081">
        <v>224.834</v>
      </c>
    </row>
    <row r="7082" spans="1:2">
      <c r="A7082" s="14">
        <v>45001</v>
      </c>
      <c r="B7082">
        <v>226.20400000000001</v>
      </c>
    </row>
    <row r="7083" spans="1:2">
      <c r="A7083" s="14">
        <v>45002</v>
      </c>
      <c r="B7083">
        <v>225.86770000000001</v>
      </c>
    </row>
    <row r="7084" spans="1:2">
      <c r="A7084" s="14">
        <v>45005</v>
      </c>
      <c r="B7084">
        <v>225.9034</v>
      </c>
    </row>
    <row r="7085" spans="1:2">
      <c r="A7085" s="14">
        <v>45006</v>
      </c>
      <c r="B7085">
        <v>226.23490000000001</v>
      </c>
    </row>
    <row r="7086" spans="1:2">
      <c r="A7086" s="14">
        <v>45007</v>
      </c>
      <c r="B7086">
        <v>225.96530000000001</v>
      </c>
    </row>
    <row r="7087" spans="1:2">
      <c r="A7087" s="14">
        <v>45008</v>
      </c>
      <c r="B7087">
        <v>225.9503</v>
      </c>
    </row>
    <row r="7088" spans="1:2">
      <c r="A7088" s="14">
        <v>45009</v>
      </c>
      <c r="B7088">
        <v>227.02170000000001</v>
      </c>
    </row>
    <row r="7089" spans="1:2">
      <c r="A7089" s="14">
        <v>45012</v>
      </c>
      <c r="B7089">
        <v>228.7081</v>
      </c>
    </row>
    <row r="7090" spans="1:2">
      <c r="A7090" s="14">
        <v>45013</v>
      </c>
      <c r="B7090">
        <v>230.0899</v>
      </c>
    </row>
    <row r="7091" spans="1:2">
      <c r="A7091" s="14">
        <v>45014</v>
      </c>
      <c r="B7091">
        <v>229.67269999999999</v>
      </c>
    </row>
    <row r="7092" spans="1:2">
      <c r="A7092" s="14">
        <v>45015</v>
      </c>
      <c r="B7092">
        <v>230.2165</v>
      </c>
    </row>
    <row r="7093" spans="1:2">
      <c r="A7093" s="14">
        <v>45016</v>
      </c>
      <c r="B7093">
        <v>232.70650000000001</v>
      </c>
    </row>
    <row r="7094" spans="1:2">
      <c r="A7094" s="14">
        <v>45019</v>
      </c>
      <c r="B7094">
        <v>235.0608</v>
      </c>
    </row>
    <row r="7095" spans="1:2">
      <c r="A7095" s="14">
        <v>45020</v>
      </c>
      <c r="B7095">
        <v>235.05520000000001</v>
      </c>
    </row>
    <row r="7096" spans="1:2">
      <c r="A7096" s="14">
        <v>45021</v>
      </c>
      <c r="B7096">
        <v>235.3459</v>
      </c>
    </row>
    <row r="7097" spans="1:2">
      <c r="A7097" s="14">
        <v>45022</v>
      </c>
      <c r="B7097">
        <v>234.50640000000001</v>
      </c>
    </row>
    <row r="7098" spans="1:2">
      <c r="A7098" s="14">
        <v>45026</v>
      </c>
      <c r="B7098">
        <v>234.65549999999999</v>
      </c>
    </row>
    <row r="7099" spans="1:2">
      <c r="A7099" s="14">
        <v>45027</v>
      </c>
      <c r="B7099">
        <v>236.64940000000001</v>
      </c>
    </row>
    <row r="7100" spans="1:2">
      <c r="A7100" s="14">
        <v>45028</v>
      </c>
      <c r="B7100">
        <v>237.74420000000001</v>
      </c>
    </row>
    <row r="7101" spans="1:2">
      <c r="A7101" s="14">
        <v>45029</v>
      </c>
      <c r="B7101">
        <v>237.99700000000001</v>
      </c>
    </row>
    <row r="7102" spans="1:2">
      <c r="A7102" s="14">
        <v>45030</v>
      </c>
      <c r="B7102">
        <v>238.25479999999999</v>
      </c>
    </row>
    <row r="7103" spans="1:2">
      <c r="A7103" s="14">
        <v>45033</v>
      </c>
      <c r="B7103">
        <v>238.82740000000001</v>
      </c>
    </row>
    <row r="7104" spans="1:2">
      <c r="A7104" s="14">
        <v>45034</v>
      </c>
      <c r="B7104">
        <v>240.44929999999999</v>
      </c>
    </row>
    <row r="7105" spans="1:2">
      <c r="A7105" s="14">
        <v>45035</v>
      </c>
      <c r="B7105">
        <v>237.3389</v>
      </c>
    </row>
    <row r="7106" spans="1:2">
      <c r="A7106" s="14">
        <v>45036</v>
      </c>
      <c r="B7106">
        <v>235.2911</v>
      </c>
    </row>
    <row r="7107" spans="1:2">
      <c r="A7107" s="14">
        <v>45037</v>
      </c>
      <c r="B7107">
        <v>233.52420000000001</v>
      </c>
    </row>
    <row r="7108" spans="1:2">
      <c r="A7108" s="14">
        <v>45040</v>
      </c>
      <c r="B7108">
        <v>234.55500000000001</v>
      </c>
    </row>
    <row r="7109" spans="1:2">
      <c r="A7109" s="14">
        <v>45041</v>
      </c>
      <c r="B7109">
        <v>231.53059999999999</v>
      </c>
    </row>
    <row r="7110" spans="1:2">
      <c r="A7110" s="14">
        <v>45042</v>
      </c>
      <c r="B7110">
        <v>228.99359999999999</v>
      </c>
    </row>
    <row r="7111" spans="1:2">
      <c r="A7111" s="14">
        <v>45043</v>
      </c>
      <c r="B7111">
        <v>228.7664</v>
      </c>
    </row>
    <row r="7112" spans="1:2">
      <c r="A7112" s="14">
        <v>45044</v>
      </c>
      <c r="B7112">
        <v>230.95779999999999</v>
      </c>
    </row>
    <row r="7113" spans="1:2">
      <c r="A7113" s="14">
        <v>45047</v>
      </c>
      <c r="B7113">
        <v>229.62549999999999</v>
      </c>
    </row>
    <row r="7114" spans="1:2">
      <c r="A7114" s="14">
        <v>45048</v>
      </c>
      <c r="B7114">
        <v>226.69630000000001</v>
      </c>
    </row>
    <row r="7115" spans="1:2">
      <c r="A7115" s="14">
        <v>45049</v>
      </c>
      <c r="B7115">
        <v>224.98589999999999</v>
      </c>
    </row>
    <row r="7116" spans="1:2">
      <c r="A7116" s="14">
        <v>45050</v>
      </c>
      <c r="B7116">
        <v>225.26519999999999</v>
      </c>
    </row>
    <row r="7117" spans="1:2">
      <c r="A7117" s="14">
        <v>45051</v>
      </c>
      <c r="B7117">
        <v>228.1858</v>
      </c>
    </row>
    <row r="7118" spans="1:2">
      <c r="A7118" s="14">
        <v>45054</v>
      </c>
      <c r="B7118">
        <v>229.9316</v>
      </c>
    </row>
    <row r="7119" spans="1:2">
      <c r="A7119" s="14">
        <v>45055</v>
      </c>
      <c r="B7119">
        <v>229.63079999999999</v>
      </c>
    </row>
    <row r="7120" spans="1:2">
      <c r="A7120" s="14">
        <v>45056</v>
      </c>
      <c r="B7120">
        <v>227.8561</v>
      </c>
    </row>
    <row r="7121" spans="1:2">
      <c r="A7121" s="14">
        <v>45057</v>
      </c>
      <c r="B7121">
        <v>224.30879999999999</v>
      </c>
    </row>
    <row r="7122" spans="1:2">
      <c r="A7122" s="14">
        <v>45058</v>
      </c>
      <c r="B7122">
        <v>224.48310000000001</v>
      </c>
    </row>
    <row r="7123" spans="1:2">
      <c r="A7123" s="14">
        <v>45061</v>
      </c>
      <c r="B7123">
        <v>227.1104</v>
      </c>
    </row>
    <row r="7124" spans="1:2">
      <c r="A7124" s="14">
        <v>45062</v>
      </c>
      <c r="B7124">
        <v>224.57169999999999</v>
      </c>
    </row>
    <row r="7125" spans="1:2">
      <c r="A7125" s="14">
        <v>45063</v>
      </c>
      <c r="B7125">
        <v>225.1755</v>
      </c>
    </row>
    <row r="7126" spans="1:2">
      <c r="A7126" s="14">
        <v>45064</v>
      </c>
      <c r="B7126">
        <v>224.19059999999999</v>
      </c>
    </row>
    <row r="7127" spans="1:2">
      <c r="A7127" s="14">
        <v>45065</v>
      </c>
      <c r="B7127">
        <v>224.46250000000001</v>
      </c>
    </row>
    <row r="7128" spans="1:2">
      <c r="A7128" s="14">
        <v>45068</v>
      </c>
      <c r="B7128">
        <v>224.11410000000001</v>
      </c>
    </row>
    <row r="7129" spans="1:2">
      <c r="A7129" s="14">
        <v>45069</v>
      </c>
      <c r="B7129">
        <v>223.30289999999999</v>
      </c>
    </row>
    <row r="7130" spans="1:2">
      <c r="A7130" s="14">
        <v>45070</v>
      </c>
      <c r="B7130">
        <v>223.5198</v>
      </c>
    </row>
    <row r="7131" spans="1:2">
      <c r="A7131" s="14">
        <v>45071</v>
      </c>
      <c r="B7131">
        <v>220.70060000000001</v>
      </c>
    </row>
    <row r="7132" spans="1:2">
      <c r="A7132" s="14">
        <v>45072</v>
      </c>
      <c r="B7132">
        <v>222.47880000000001</v>
      </c>
    </row>
    <row r="7133" spans="1:2">
      <c r="A7133" s="14">
        <v>45076</v>
      </c>
      <c r="B7133">
        <v>218.71700000000001</v>
      </c>
    </row>
    <row r="7134" spans="1:2">
      <c r="A7134" s="14">
        <v>45077</v>
      </c>
      <c r="B7134">
        <v>217.94030000000001</v>
      </c>
    </row>
    <row r="7135" spans="1:2">
      <c r="A7135" s="14">
        <v>45078</v>
      </c>
      <c r="B7135">
        <v>220.70349999999999</v>
      </c>
    </row>
    <row r="7136" spans="1:2">
      <c r="A7136" s="14">
        <v>45079</v>
      </c>
      <c r="B7136">
        <v>222.136</v>
      </c>
    </row>
    <row r="7137" spans="1:2">
      <c r="A7137" s="14">
        <v>45082</v>
      </c>
      <c r="B7137">
        <v>222.77330000000001</v>
      </c>
    </row>
    <row r="7138" spans="1:2">
      <c r="A7138" s="14">
        <v>45083</v>
      </c>
      <c r="B7138">
        <v>223.61709999999999</v>
      </c>
    </row>
    <row r="7139" spans="1:2">
      <c r="A7139" s="14">
        <v>45084</v>
      </c>
      <c r="B7139">
        <v>224.2099</v>
      </c>
    </row>
    <row r="7140" spans="1:2">
      <c r="A7140" s="14">
        <v>45085</v>
      </c>
      <c r="B7140">
        <v>225.821</v>
      </c>
    </row>
    <row r="7141" spans="1:2">
      <c r="A7141" s="14">
        <v>45086</v>
      </c>
      <c r="B7141">
        <v>224.8997</v>
      </c>
    </row>
    <row r="7142" spans="1:2">
      <c r="A7142" s="14">
        <v>45089</v>
      </c>
      <c r="B7142">
        <v>222.71539999999999</v>
      </c>
    </row>
    <row r="7143" spans="1:2">
      <c r="A7143" s="14">
        <v>45090</v>
      </c>
      <c r="B7143">
        <v>225.36279999999999</v>
      </c>
    </row>
    <row r="7144" spans="1:2">
      <c r="A7144" s="14">
        <v>45091</v>
      </c>
      <c r="B7144">
        <v>225.7784</v>
      </c>
    </row>
    <row r="7145" spans="1:2">
      <c r="A7145" s="14">
        <v>45092</v>
      </c>
      <c r="B7145">
        <v>230.77699999999999</v>
      </c>
    </row>
    <row r="7146" spans="1:2">
      <c r="A7146" s="14">
        <v>45093</v>
      </c>
      <c r="B7146">
        <v>234.4529</v>
      </c>
    </row>
    <row r="7147" spans="1:2">
      <c r="A7147" s="14">
        <v>45097</v>
      </c>
      <c r="B7147">
        <v>231.20410000000001</v>
      </c>
    </row>
    <row r="7148" spans="1:2">
      <c r="A7148" s="14">
        <v>45098</v>
      </c>
      <c r="B7148">
        <v>233.78829999999999</v>
      </c>
    </row>
    <row r="7149" spans="1:2">
      <c r="A7149" s="14">
        <v>45099</v>
      </c>
      <c r="B7149">
        <v>230.36019999999999</v>
      </c>
    </row>
    <row r="7150" spans="1:2">
      <c r="A7150" s="14">
        <v>45100</v>
      </c>
      <c r="B7150">
        <v>228.45009999999999</v>
      </c>
    </row>
    <row r="7151" spans="1:2">
      <c r="A7151" s="14">
        <v>45103</v>
      </c>
      <c r="B7151">
        <v>228.84289999999999</v>
      </c>
    </row>
    <row r="7152" spans="1:2">
      <c r="A7152" s="14">
        <v>45104</v>
      </c>
      <c r="B7152">
        <v>226.0771</v>
      </c>
    </row>
    <row r="7153" spans="1:2">
      <c r="A7153" s="14">
        <v>45105</v>
      </c>
      <c r="B7153">
        <v>224.11189999999999</v>
      </c>
    </row>
    <row r="7154" spans="1:2">
      <c r="A7154" s="14">
        <v>45106</v>
      </c>
      <c r="B7154">
        <v>223.96789999999999</v>
      </c>
    </row>
    <row r="7155" spans="1:2">
      <c r="A7155" s="14">
        <v>45107</v>
      </c>
      <c r="B7155">
        <v>226.74359999999999</v>
      </c>
    </row>
    <row r="7156" spans="1:2">
      <c r="A7156" s="14">
        <v>45110</v>
      </c>
      <c r="B7156">
        <v>226.3374</v>
      </c>
    </row>
    <row r="7157" spans="1:2">
      <c r="A7157" s="14">
        <v>45112</v>
      </c>
      <c r="B7157">
        <v>228.13419999999999</v>
      </c>
    </row>
    <row r="7158" spans="1:2">
      <c r="A7158" s="14">
        <v>45113</v>
      </c>
      <c r="B7158">
        <v>226.74170000000001</v>
      </c>
    </row>
    <row r="7159" spans="1:2">
      <c r="A7159" s="14">
        <v>45114</v>
      </c>
      <c r="B7159">
        <v>227.94460000000001</v>
      </c>
    </row>
    <row r="7160" spans="1:2">
      <c r="A7160" s="14">
        <v>45117</v>
      </c>
      <c r="B7160">
        <v>228.5856</v>
      </c>
    </row>
    <row r="7161" spans="1:2">
      <c r="A7161" s="14">
        <v>45118</v>
      </c>
      <c r="B7161">
        <v>230.7364</v>
      </c>
    </row>
    <row r="7162" spans="1:2">
      <c r="A7162" s="14">
        <v>45119</v>
      </c>
      <c r="B7162">
        <v>231.41229999999999</v>
      </c>
    </row>
    <row r="7163" spans="1:2">
      <c r="A7163" s="14">
        <v>45120</v>
      </c>
      <c r="B7163">
        <v>233.97290000000001</v>
      </c>
    </row>
    <row r="7164" spans="1:2">
      <c r="A7164" s="14">
        <v>45121</v>
      </c>
      <c r="B7164">
        <v>234.18889999999999</v>
      </c>
    </row>
    <row r="7165" spans="1:2">
      <c r="A7165" s="14">
        <v>45124</v>
      </c>
      <c r="B7165">
        <v>232.04079999999999</v>
      </c>
    </row>
    <row r="7166" spans="1:2">
      <c r="A7166" s="14">
        <v>45125</v>
      </c>
      <c r="B7166">
        <v>235.02850000000001</v>
      </c>
    </row>
    <row r="7167" spans="1:2">
      <c r="A7167" s="14">
        <v>45126</v>
      </c>
      <c r="B7167">
        <v>236.4306</v>
      </c>
    </row>
    <row r="7168" spans="1:2">
      <c r="A7168" s="14">
        <v>45127</v>
      </c>
      <c r="B7168">
        <v>237.63550000000001</v>
      </c>
    </row>
    <row r="7169" spans="1:2">
      <c r="A7169" s="14">
        <v>45128</v>
      </c>
      <c r="B7169">
        <v>238.0204</v>
      </c>
    </row>
    <row r="7170" spans="1:2">
      <c r="A7170" s="14">
        <v>45131</v>
      </c>
      <c r="B7170">
        <v>241.3862</v>
      </c>
    </row>
    <row r="7171" spans="1:2">
      <c r="A7171" s="14">
        <v>45132</v>
      </c>
      <c r="B7171">
        <v>242.74029999999999</v>
      </c>
    </row>
    <row r="7172" spans="1:2">
      <c r="A7172" s="14">
        <v>45133</v>
      </c>
      <c r="B7172">
        <v>241.18700000000001</v>
      </c>
    </row>
    <row r="7173" spans="1:2">
      <c r="A7173" s="14">
        <v>45134</v>
      </c>
      <c r="B7173">
        <v>239.8672</v>
      </c>
    </row>
    <row r="7174" spans="1:2">
      <c r="A7174" s="14">
        <v>45135</v>
      </c>
      <c r="B7174">
        <v>240.57689999999999</v>
      </c>
    </row>
    <row r="7175" spans="1:2">
      <c r="A7175" s="14">
        <v>45138</v>
      </c>
      <c r="B7175">
        <v>240.92949999999999</v>
      </c>
    </row>
    <row r="7176" spans="1:2">
      <c r="A7176" s="14">
        <v>45139</v>
      </c>
      <c r="B7176">
        <v>239.4478</v>
      </c>
    </row>
    <row r="7177" spans="1:2">
      <c r="A7177" s="14">
        <v>45140</v>
      </c>
      <c r="B7177">
        <v>235.78380000000001</v>
      </c>
    </row>
    <row r="7178" spans="1:2">
      <c r="A7178" s="14">
        <v>45141</v>
      </c>
      <c r="B7178">
        <v>237.00839999999999</v>
      </c>
    </row>
    <row r="7179" spans="1:2">
      <c r="A7179" s="14">
        <v>45142</v>
      </c>
      <c r="B7179">
        <v>237.911</v>
      </c>
    </row>
    <row r="7180" spans="1:2">
      <c r="A7180" s="14">
        <v>45145</v>
      </c>
      <c r="B7180">
        <v>237.6233</v>
      </c>
    </row>
    <row r="7181" spans="1:2">
      <c r="A7181" s="14">
        <v>45146</v>
      </c>
      <c r="B7181">
        <v>237.55350000000001</v>
      </c>
    </row>
    <row r="7182" spans="1:2">
      <c r="A7182" s="14">
        <v>45147</v>
      </c>
      <c r="B7182">
        <v>239.45089999999999</v>
      </c>
    </row>
    <row r="7183" spans="1:2">
      <c r="A7183" s="14">
        <v>45148</v>
      </c>
      <c r="B7183">
        <v>237.9871</v>
      </c>
    </row>
    <row r="7184" spans="1:2">
      <c r="A7184" s="14">
        <v>45149</v>
      </c>
      <c r="B7184">
        <v>237.37989999999999</v>
      </c>
    </row>
    <row r="7185" spans="1:2">
      <c r="A7185" s="14">
        <v>45152</v>
      </c>
      <c r="B7185">
        <v>236.3871</v>
      </c>
    </row>
    <row r="7186" spans="1:2">
      <c r="A7186" s="14">
        <v>45153</v>
      </c>
      <c r="B7186">
        <v>233.5127</v>
      </c>
    </row>
    <row r="7187" spans="1:2">
      <c r="A7187" s="14">
        <v>45154</v>
      </c>
      <c r="B7187">
        <v>232.7167</v>
      </c>
    </row>
    <row r="7188" spans="1:2">
      <c r="A7188" s="14">
        <v>45155</v>
      </c>
      <c r="B7188">
        <v>233.49100000000001</v>
      </c>
    </row>
    <row r="7189" spans="1:2">
      <c r="A7189" s="14">
        <v>45156</v>
      </c>
      <c r="B7189">
        <v>234.6069</v>
      </c>
    </row>
    <row r="7190" spans="1:2">
      <c r="A7190" s="14">
        <v>45159</v>
      </c>
      <c r="B7190">
        <v>234.7456</v>
      </c>
    </row>
    <row r="7191" spans="1:2">
      <c r="A7191" s="14">
        <v>45160</v>
      </c>
      <c r="B7191">
        <v>234.05009999999999</v>
      </c>
    </row>
    <row r="7192" spans="1:2">
      <c r="A7192" s="14">
        <v>45161</v>
      </c>
      <c r="B7192">
        <v>235.67</v>
      </c>
    </row>
    <row r="7193" spans="1:2">
      <c r="A7193" s="14">
        <v>45162</v>
      </c>
      <c r="B7193">
        <v>236.26400000000001</v>
      </c>
    </row>
    <row r="7194" spans="1:2">
      <c r="A7194" s="14">
        <v>45163</v>
      </c>
      <c r="B7194">
        <v>237.6234</v>
      </c>
    </row>
    <row r="7195" spans="1:2">
      <c r="A7195" s="14">
        <v>45166</v>
      </c>
      <c r="B7195">
        <v>238.12870000000001</v>
      </c>
    </row>
    <row r="7196" spans="1:2">
      <c r="A7196" s="14">
        <v>45167</v>
      </c>
      <c r="B7196">
        <v>238.45519999999999</v>
      </c>
    </row>
    <row r="7197" spans="1:2">
      <c r="A7197" s="14">
        <v>45168</v>
      </c>
      <c r="B7197">
        <v>239.2602</v>
      </c>
    </row>
    <row r="7198" spans="1:2">
      <c r="A7198" s="14">
        <v>45169</v>
      </c>
      <c r="B7198">
        <v>239.08349999999999</v>
      </c>
    </row>
    <row r="7199" spans="1:2">
      <c r="A7199" s="14">
        <v>45170</v>
      </c>
      <c r="B7199">
        <v>240.68520000000001</v>
      </c>
    </row>
    <row r="7200" spans="1:2">
      <c r="A7200" s="14">
        <v>45174</v>
      </c>
      <c r="B7200">
        <v>240.6377</v>
      </c>
    </row>
    <row r="7201" spans="1:2">
      <c r="A7201" s="14">
        <v>45175</v>
      </c>
      <c r="B7201">
        <v>240.10210000000001</v>
      </c>
    </row>
    <row r="7202" spans="1:2">
      <c r="A7202" s="14">
        <v>45176</v>
      </c>
      <c r="B7202">
        <v>239.29409999999999</v>
      </c>
    </row>
    <row r="7203" spans="1:2">
      <c r="A7203" s="14">
        <v>45177</v>
      </c>
      <c r="B7203">
        <v>239.49019999999999</v>
      </c>
    </row>
    <row r="7204" spans="1:2">
      <c r="A7204" s="14">
        <v>45180</v>
      </c>
      <c r="B7204">
        <v>240.9511</v>
      </c>
    </row>
    <row r="7205" spans="1:2">
      <c r="A7205" s="14">
        <v>45181</v>
      </c>
      <c r="B7205">
        <v>241.29230000000001</v>
      </c>
    </row>
    <row r="7206" spans="1:2">
      <c r="A7206" s="14">
        <v>45182</v>
      </c>
      <c r="B7206">
        <v>241.637</v>
      </c>
    </row>
    <row r="7207" spans="1:2">
      <c r="A7207" s="14">
        <v>45183</v>
      </c>
      <c r="B7207">
        <v>243.3844</v>
      </c>
    </row>
    <row r="7208" spans="1:2">
      <c r="A7208" s="14">
        <v>45184</v>
      </c>
      <c r="B7208">
        <v>242.87440000000001</v>
      </c>
    </row>
    <row r="7209" spans="1:2">
      <c r="A7209" s="14">
        <v>45187</v>
      </c>
      <c r="B7209">
        <v>242.82480000000001</v>
      </c>
    </row>
    <row r="7210" spans="1:2">
      <c r="A7210" s="14">
        <v>45188</v>
      </c>
      <c r="B7210">
        <v>243.00530000000001</v>
      </c>
    </row>
    <row r="7211" spans="1:2">
      <c r="A7211" s="14">
        <v>45189</v>
      </c>
      <c r="B7211">
        <v>242.54839999999999</v>
      </c>
    </row>
    <row r="7212" spans="1:2">
      <c r="A7212" s="14">
        <v>45190</v>
      </c>
      <c r="B7212">
        <v>239.92359999999999</v>
      </c>
    </row>
    <row r="7213" spans="1:2">
      <c r="A7213" s="14">
        <v>45191</v>
      </c>
      <c r="B7213">
        <v>240.30969999999999</v>
      </c>
    </row>
    <row r="7214" spans="1:2">
      <c r="A7214" s="14">
        <v>45194</v>
      </c>
      <c r="B7214">
        <v>239.3486</v>
      </c>
    </row>
    <row r="7215" spans="1:2">
      <c r="A7215" s="14">
        <v>45195</v>
      </c>
      <c r="B7215">
        <v>238.59829999999999</v>
      </c>
    </row>
    <row r="7216" spans="1:2">
      <c r="A7216" s="14">
        <v>45196</v>
      </c>
      <c r="B7216">
        <v>239.4572</v>
      </c>
    </row>
    <row r="7217" spans="1:2">
      <c r="A7217" s="14">
        <v>45197</v>
      </c>
      <c r="B7217">
        <v>239.7739</v>
      </c>
    </row>
    <row r="7218" spans="1:2">
      <c r="A7218" s="14">
        <v>45198</v>
      </c>
      <c r="B7218">
        <v>237.42349999999999</v>
      </c>
    </row>
    <row r="7219" spans="1:2">
      <c r="A7219" s="14">
        <v>45201</v>
      </c>
      <c r="B7219">
        <v>235.05869999999999</v>
      </c>
    </row>
    <row r="7220" spans="1:2">
      <c r="A7220" s="14">
        <v>45202</v>
      </c>
      <c r="B7220">
        <v>234.44550000000001</v>
      </c>
    </row>
    <row r="7221" spans="1:2">
      <c r="A7221" s="14">
        <v>45203</v>
      </c>
      <c r="B7221">
        <v>230.3262</v>
      </c>
    </row>
    <row r="7222" spans="1:2">
      <c r="A7222" s="14">
        <v>45204</v>
      </c>
      <c r="B7222">
        <v>230.39959999999999</v>
      </c>
    </row>
    <row r="7223" spans="1:2">
      <c r="A7223" s="14">
        <v>45205</v>
      </c>
      <c r="B7223">
        <v>232.53870000000001</v>
      </c>
    </row>
    <row r="7224" spans="1:2">
      <c r="A7224" s="14">
        <v>45208</v>
      </c>
      <c r="B7224">
        <v>235.32230000000001</v>
      </c>
    </row>
    <row r="7225" spans="1:2">
      <c r="A7225" s="14">
        <v>45209</v>
      </c>
      <c r="B7225">
        <v>235.01589999999999</v>
      </c>
    </row>
    <row r="7226" spans="1:2">
      <c r="A7226" s="14">
        <v>45210</v>
      </c>
      <c r="B7226">
        <v>233.7578</v>
      </c>
    </row>
    <row r="7227" spans="1:2">
      <c r="A7227" s="14">
        <v>45211</v>
      </c>
      <c r="B7227">
        <v>234.52189999999999</v>
      </c>
    </row>
    <row r="7228" spans="1:2">
      <c r="A7228" s="14">
        <v>45212</v>
      </c>
      <c r="B7228">
        <v>238.93690000000001</v>
      </c>
    </row>
    <row r="7229" spans="1:2">
      <c r="A7229" s="14">
        <v>45215</v>
      </c>
      <c r="B7229">
        <v>237.7244</v>
      </c>
    </row>
    <row r="7230" spans="1:2">
      <c r="A7230" s="14">
        <v>45216</v>
      </c>
      <c r="B7230">
        <v>238.04949999999999</v>
      </c>
    </row>
    <row r="7231" spans="1:2">
      <c r="A7231" s="14">
        <v>45217</v>
      </c>
      <c r="B7231">
        <v>240.50280000000001</v>
      </c>
    </row>
    <row r="7232" spans="1:2">
      <c r="A7232" s="14">
        <v>45218</v>
      </c>
      <c r="B7232">
        <v>240.953</v>
      </c>
    </row>
    <row r="7233" spans="1:2">
      <c r="A7233" s="14">
        <v>45219</v>
      </c>
      <c r="B7233">
        <v>240.3877</v>
      </c>
    </row>
    <row r="7234" spans="1:2">
      <c r="A7234" s="14">
        <v>45222</v>
      </c>
      <c r="B7234">
        <v>238.3287</v>
      </c>
    </row>
    <row r="7235" spans="1:2">
      <c r="A7235" s="14">
        <v>45223</v>
      </c>
      <c r="B7235">
        <v>237.7295</v>
      </c>
    </row>
    <row r="7236" spans="1:2">
      <c r="A7236" s="14">
        <v>45224</v>
      </c>
      <c r="B7236">
        <v>238.85339999999999</v>
      </c>
    </row>
    <row r="7237" spans="1:2">
      <c r="A7237" s="14">
        <v>45225</v>
      </c>
      <c r="B7237">
        <v>237.83840000000001</v>
      </c>
    </row>
    <row r="7238" spans="1:2">
      <c r="A7238" s="14">
        <v>45226</v>
      </c>
      <c r="B7238">
        <v>240.21719999999999</v>
      </c>
    </row>
    <row r="7239" spans="1:2">
      <c r="A7239" s="14">
        <v>45229</v>
      </c>
      <c r="B7239">
        <v>237.6952</v>
      </c>
    </row>
    <row r="7240" spans="1:2">
      <c r="A7240" s="14">
        <v>45230</v>
      </c>
      <c r="B7240">
        <v>238.05410000000001</v>
      </c>
    </row>
    <row r="7241" spans="1:2">
      <c r="A7241" s="14">
        <v>45231</v>
      </c>
      <c r="B7241">
        <v>237.04990000000001</v>
      </c>
    </row>
    <row r="7242" spans="1:2">
      <c r="A7242" s="14">
        <v>45232</v>
      </c>
      <c r="B7242">
        <v>239.1071</v>
      </c>
    </row>
    <row r="7243" spans="1:2">
      <c r="A7243" s="14">
        <v>45233</v>
      </c>
      <c r="B7243">
        <v>239.55119999999999</v>
      </c>
    </row>
    <row r="7244" spans="1:2">
      <c r="A7244" s="14">
        <v>45236</v>
      </c>
      <c r="B7244">
        <v>239.1353</v>
      </c>
    </row>
    <row r="7245" spans="1:2">
      <c r="A7245" s="14">
        <v>45237</v>
      </c>
      <c r="B7245">
        <v>234.65819999999999</v>
      </c>
    </row>
    <row r="7246" spans="1:2">
      <c r="A7246" s="14">
        <v>45238</v>
      </c>
      <c r="B7246">
        <v>233.1712</v>
      </c>
    </row>
    <row r="7247" spans="1:2">
      <c r="A7247" s="14">
        <v>45239</v>
      </c>
      <c r="B7247">
        <v>232.7869</v>
      </c>
    </row>
    <row r="7248" spans="1:2">
      <c r="A7248" s="14">
        <v>45240</v>
      </c>
      <c r="B7248">
        <v>231.55500000000001</v>
      </c>
    </row>
    <row r="7249" spans="1:2">
      <c r="A7249" s="14">
        <v>45243</v>
      </c>
      <c r="B7249">
        <v>235.11770000000001</v>
      </c>
    </row>
    <row r="7250" spans="1:2">
      <c r="A7250" s="14">
        <v>45244</v>
      </c>
      <c r="B7250">
        <v>235.7611</v>
      </c>
    </row>
    <row r="7251" spans="1:2">
      <c r="A7251" s="14">
        <v>45245</v>
      </c>
      <c r="B7251">
        <v>235.73519999999999</v>
      </c>
    </row>
    <row r="7252" spans="1:2">
      <c r="A7252" s="14">
        <v>45246</v>
      </c>
      <c r="B7252">
        <v>232.15219999999999</v>
      </c>
    </row>
    <row r="7253" spans="1:2">
      <c r="A7253" s="14">
        <v>45247</v>
      </c>
      <c r="B7253">
        <v>232.5044</v>
      </c>
    </row>
    <row r="7254" spans="1:2">
      <c r="A7254" s="14">
        <v>45250</v>
      </c>
      <c r="B7254">
        <v>234.364</v>
      </c>
    </row>
    <row r="7255" spans="1:2">
      <c r="A7255" s="14">
        <v>45251</v>
      </c>
      <c r="B7255">
        <v>234.96619999999999</v>
      </c>
    </row>
    <row r="7256" spans="1:2">
      <c r="A7256" s="14">
        <v>45252</v>
      </c>
      <c r="B7256">
        <v>233.27719999999999</v>
      </c>
    </row>
    <row r="7257" spans="1:2">
      <c r="A7257" s="14">
        <v>45254</v>
      </c>
      <c r="B7257">
        <v>231.6</v>
      </c>
    </row>
    <row r="7258" spans="1:2">
      <c r="A7258" s="14">
        <v>45257</v>
      </c>
      <c r="B7258">
        <v>230.6728</v>
      </c>
    </row>
    <row r="7259" spans="1:2">
      <c r="A7259" s="14">
        <v>45258</v>
      </c>
      <c r="B7259">
        <v>233.0069</v>
      </c>
    </row>
    <row r="7260" spans="1:2">
      <c r="A7260" s="14">
        <v>45259</v>
      </c>
      <c r="B7260">
        <v>233.8605</v>
      </c>
    </row>
    <row r="7261" spans="1:2">
      <c r="A7261" s="14">
        <v>45260</v>
      </c>
      <c r="B7261">
        <v>232.69159999999999</v>
      </c>
    </row>
    <row r="7262" spans="1:2">
      <c r="A7262" s="14">
        <v>45261</v>
      </c>
      <c r="B7262">
        <v>231.95740000000001</v>
      </c>
    </row>
    <row r="7263" spans="1:2">
      <c r="A7263" s="14">
        <v>45264</v>
      </c>
      <c r="B7263">
        <v>228.68029999999999</v>
      </c>
    </row>
    <row r="7264" spans="1:2">
      <c r="A7264" s="14">
        <v>45265</v>
      </c>
      <c r="B7264">
        <v>227.75129999999999</v>
      </c>
    </row>
    <row r="7265" spans="1:2">
      <c r="A7265" s="14">
        <v>45266</v>
      </c>
      <c r="B7265">
        <v>223.15989999999999</v>
      </c>
    </row>
    <row r="7266" spans="1:2">
      <c r="A7266" s="14">
        <v>45267</v>
      </c>
      <c r="B7266">
        <v>223.8133</v>
      </c>
    </row>
    <row r="7267" spans="1:2">
      <c r="A7267" s="14">
        <v>45268</v>
      </c>
      <c r="B7267">
        <v>223.94470000000001</v>
      </c>
    </row>
    <row r="7268" spans="1:2">
      <c r="A7268" s="14">
        <v>45271</v>
      </c>
      <c r="B7268">
        <v>222.76300000000001</v>
      </c>
    </row>
    <row r="7269" spans="1:2">
      <c r="A7269" s="14">
        <v>45272</v>
      </c>
      <c r="B7269">
        <v>220.648</v>
      </c>
    </row>
    <row r="7270" spans="1:2">
      <c r="A7270" s="14">
        <v>45273</v>
      </c>
      <c r="B7270">
        <v>220.7654</v>
      </c>
    </row>
    <row r="7271" spans="1:2">
      <c r="A7271" s="14">
        <v>45274</v>
      </c>
      <c r="B7271">
        <v>225.80680000000001</v>
      </c>
    </row>
    <row r="7272" spans="1:2">
      <c r="A7272" s="14">
        <v>45275</v>
      </c>
      <c r="B7272">
        <v>226.54810000000001</v>
      </c>
    </row>
    <row r="7273" spans="1:2">
      <c r="A7273" s="14">
        <v>45278</v>
      </c>
      <c r="B7273">
        <v>227.1268</v>
      </c>
    </row>
    <row r="7274" spans="1:2">
      <c r="A7274" s="14">
        <v>45279</v>
      </c>
      <c r="B7274">
        <v>228.23269999999999</v>
      </c>
    </row>
    <row r="7275" spans="1:2">
      <c r="A7275" s="14">
        <v>45280</v>
      </c>
      <c r="B7275">
        <v>227.2423</v>
      </c>
    </row>
    <row r="7276" spans="1:2">
      <c r="A7276" s="14">
        <v>45281</v>
      </c>
      <c r="B7276">
        <v>227.01830000000001</v>
      </c>
    </row>
    <row r="7277" spans="1:2">
      <c r="A7277" s="14">
        <v>45282</v>
      </c>
      <c r="B7277">
        <v>227.82470000000001</v>
      </c>
    </row>
    <row r="7278" spans="1:2">
      <c r="A7278" s="14">
        <v>45286</v>
      </c>
      <c r="B7278">
        <v>229.2362</v>
      </c>
    </row>
    <row r="7279" spans="1:2">
      <c r="A7279" s="14">
        <v>45287</v>
      </c>
      <c r="B7279">
        <v>229.76259999999999</v>
      </c>
    </row>
    <row r="7280" spans="1:2">
      <c r="A7280" s="14">
        <v>45288</v>
      </c>
      <c r="B7280">
        <v>228.5087</v>
      </c>
    </row>
    <row r="7281" spans="1:2">
      <c r="A7281" s="14">
        <v>45289</v>
      </c>
      <c r="B7281">
        <v>226.43299999999999</v>
      </c>
    </row>
    <row r="7282" spans="1:2">
      <c r="A7282" s="14">
        <v>45293</v>
      </c>
      <c r="B7282">
        <v>225.30699999999999</v>
      </c>
    </row>
    <row r="7283" spans="1:2">
      <c r="A7283" s="14">
        <v>45294</v>
      </c>
      <c r="B7283">
        <v>225.86259999999999</v>
      </c>
    </row>
    <row r="7284" spans="1:2">
      <c r="A7284" s="14">
        <v>45295</v>
      </c>
      <c r="B7284">
        <v>225.87010000000001</v>
      </c>
    </row>
    <row r="7285" spans="1:2">
      <c r="A7285" s="14">
        <v>45296</v>
      </c>
      <c r="B7285">
        <v>226.63579999999999</v>
      </c>
    </row>
    <row r="7286" spans="1:2">
      <c r="A7286" s="14">
        <v>45299</v>
      </c>
      <c r="B7286">
        <v>223.90710000000001</v>
      </c>
    </row>
    <row r="7287" spans="1:2">
      <c r="A7287" s="14">
        <v>45300</v>
      </c>
      <c r="B7287">
        <v>225.95</v>
      </c>
    </row>
    <row r="7288" spans="1:2">
      <c r="A7288" s="14">
        <v>45301</v>
      </c>
      <c r="B7288">
        <v>224.17359999999999</v>
      </c>
    </row>
    <row r="7289" spans="1:2">
      <c r="A7289" s="14">
        <v>45302</v>
      </c>
      <c r="B7289">
        <v>224.61099999999999</v>
      </c>
    </row>
    <row r="7290" spans="1:2">
      <c r="A7290" s="14">
        <v>45303</v>
      </c>
      <c r="B7290">
        <v>225.31989999999999</v>
      </c>
    </row>
    <row r="7291" spans="1:2">
      <c r="A7291" s="14">
        <v>45307</v>
      </c>
      <c r="B7291">
        <v>224.24289999999999</v>
      </c>
    </row>
    <row r="7292" spans="1:2">
      <c r="A7292" s="14">
        <v>45308</v>
      </c>
      <c r="B7292">
        <v>222.45349999999999</v>
      </c>
    </row>
    <row r="7293" spans="1:2">
      <c r="A7293" s="14">
        <v>45309</v>
      </c>
      <c r="B7293">
        <v>223.7704</v>
      </c>
    </row>
    <row r="7294" spans="1:2">
      <c r="A7294" s="14">
        <v>45310</v>
      </c>
      <c r="B7294">
        <v>222.88050000000001</v>
      </c>
    </row>
    <row r="7295" spans="1:2">
      <c r="A7295" s="14">
        <v>45313</v>
      </c>
      <c r="B7295">
        <v>223.21029999999999</v>
      </c>
    </row>
    <row r="7296" spans="1:2">
      <c r="A7296" s="14">
        <v>45314</v>
      </c>
      <c r="B7296">
        <v>224.8672</v>
      </c>
    </row>
    <row r="7297" spans="1:2">
      <c r="A7297" s="14">
        <v>45315</v>
      </c>
      <c r="B7297">
        <v>226.9331</v>
      </c>
    </row>
    <row r="7298" spans="1:2">
      <c r="A7298" s="14">
        <v>45316</v>
      </c>
      <c r="B7298">
        <v>227.50409999999999</v>
      </c>
    </row>
    <row r="7299" spans="1:2">
      <c r="A7299" s="14">
        <v>45317</v>
      </c>
      <c r="B7299">
        <v>227.6772</v>
      </c>
    </row>
    <row r="7300" spans="1:2">
      <c r="A7300" s="14">
        <v>45320</v>
      </c>
      <c r="B7300">
        <v>225.7697</v>
      </c>
    </row>
    <row r="7301" spans="1:2">
      <c r="A7301" s="14">
        <v>45321</v>
      </c>
      <c r="B7301">
        <v>227.98750000000001</v>
      </c>
    </row>
    <row r="7302" spans="1:2">
      <c r="A7302" s="14">
        <v>45322</v>
      </c>
      <c r="B7302">
        <v>227.3339</v>
      </c>
    </row>
    <row r="7303" spans="1:2">
      <c r="A7303" s="14">
        <v>45323</v>
      </c>
      <c r="B7303">
        <v>225.13570000000001</v>
      </c>
    </row>
    <row r="7304" spans="1:2">
      <c r="A7304" s="14">
        <v>45324</v>
      </c>
      <c r="B7304">
        <v>223.03919999999999</v>
      </c>
    </row>
    <row r="7305" spans="1:2">
      <c r="A7305" s="14">
        <v>45327</v>
      </c>
      <c r="B7305">
        <v>222.67769999999999</v>
      </c>
    </row>
    <row r="7306" spans="1:2">
      <c r="A7306" s="14">
        <v>45328</v>
      </c>
      <c r="B7306">
        <v>223.08330000000001</v>
      </c>
    </row>
    <row r="7307" spans="1:2">
      <c r="A7307" s="14">
        <v>45329</v>
      </c>
      <c r="B7307">
        <v>223.1669</v>
      </c>
    </row>
    <row r="7308" spans="1:2">
      <c r="A7308" s="14">
        <v>45330</v>
      </c>
      <c r="B7308">
        <v>223.98269999999999</v>
      </c>
    </row>
    <row r="7309" spans="1:2">
      <c r="A7309" s="14">
        <v>45331</v>
      </c>
      <c r="B7309">
        <v>223.9136</v>
      </c>
    </row>
    <row r="7310" spans="1:2">
      <c r="A7310" s="14">
        <v>45334</v>
      </c>
      <c r="B7310">
        <v>223.48390000000001</v>
      </c>
    </row>
    <row r="7311" spans="1:2">
      <c r="A7311" s="14">
        <v>45335</v>
      </c>
      <c r="B7311">
        <v>222.49279999999999</v>
      </c>
    </row>
    <row r="7312" spans="1:2">
      <c r="A7312" s="14">
        <v>45336</v>
      </c>
      <c r="B7312">
        <v>220.50319999999999</v>
      </c>
    </row>
    <row r="7313" spans="1:2">
      <c r="A7313" s="14">
        <v>45337</v>
      </c>
      <c r="B7313">
        <v>221.0454</v>
      </c>
    </row>
    <row r="7314" spans="1:2">
      <c r="A7314" s="14">
        <v>45338</v>
      </c>
      <c r="B7314">
        <v>222.5334</v>
      </c>
    </row>
    <row r="7315" spans="1:2">
      <c r="A7315" s="14">
        <v>45342</v>
      </c>
      <c r="B7315">
        <v>221.69479999999999</v>
      </c>
    </row>
    <row r="7316" spans="1:2">
      <c r="A7316" s="14">
        <v>45343</v>
      </c>
      <c r="B7316">
        <v>223.3913</v>
      </c>
    </row>
    <row r="7317" spans="1:2">
      <c r="A7317" s="14">
        <v>45344</v>
      </c>
      <c r="B7317">
        <v>223.10489999999999</v>
      </c>
    </row>
    <row r="7318" spans="1:2">
      <c r="A7318" s="14">
        <v>45345</v>
      </c>
      <c r="B7318">
        <v>220.79990000000001</v>
      </c>
    </row>
    <row r="7319" spans="1:2">
      <c r="A7319" s="14">
        <v>45348</v>
      </c>
      <c r="B7319">
        <v>221.80080000000001</v>
      </c>
    </row>
    <row r="7320" spans="1:2">
      <c r="A7320" s="14">
        <v>45349</v>
      </c>
      <c r="B7320">
        <v>223.8306</v>
      </c>
    </row>
    <row r="7321" spans="1:2">
      <c r="A7321" s="14">
        <v>45350</v>
      </c>
      <c r="B7321">
        <v>223.85650000000001</v>
      </c>
    </row>
    <row r="7322" spans="1:2">
      <c r="A7322" s="14">
        <v>45351</v>
      </c>
      <c r="B7322">
        <v>223.98990000000001</v>
      </c>
    </row>
    <row r="7323" spans="1:2">
      <c r="A7323" s="14">
        <v>45352</v>
      </c>
      <c r="B7323">
        <v>225.21979999999999</v>
      </c>
    </row>
    <row r="7324" spans="1:2">
      <c r="A7324" s="14">
        <v>45355</v>
      </c>
      <c r="B7324">
        <v>226.3365</v>
      </c>
    </row>
    <row r="7325" spans="1:2">
      <c r="A7325" s="14">
        <v>45356</v>
      </c>
      <c r="B7325">
        <v>225.5385</v>
      </c>
    </row>
    <row r="7326" spans="1:2">
      <c r="A7326" s="14">
        <v>45357</v>
      </c>
      <c r="B7326">
        <v>226.89240000000001</v>
      </c>
    </row>
    <row r="7327" spans="1:2">
      <c r="A7327" s="14">
        <v>45358</v>
      </c>
      <c r="B7327">
        <v>227.91380000000001</v>
      </c>
    </row>
    <row r="7328" spans="1:2">
      <c r="A7328" s="14">
        <v>45359</v>
      </c>
      <c r="B7328">
        <v>227.27889999999999</v>
      </c>
    </row>
    <row r="7329" spans="1:2">
      <c r="A7329" s="14">
        <v>45362</v>
      </c>
      <c r="B7329">
        <v>228.06229999999999</v>
      </c>
    </row>
    <row r="7330" spans="1:2">
      <c r="A7330" s="14">
        <v>45363</v>
      </c>
      <c r="B7330">
        <v>227.8295</v>
      </c>
    </row>
    <row r="7331" spans="1:2">
      <c r="A7331" s="14">
        <v>45364</v>
      </c>
      <c r="B7331">
        <v>229.7371</v>
      </c>
    </row>
    <row r="7332" spans="1:2">
      <c r="A7332" s="14">
        <v>45365</v>
      </c>
      <c r="B7332">
        <v>229.97190000000001</v>
      </c>
    </row>
    <row r="7333" spans="1:2">
      <c r="A7333" s="14">
        <v>45366</v>
      </c>
      <c r="B7333">
        <v>230.26390000000001</v>
      </c>
    </row>
    <row r="7334" spans="1:2">
      <c r="A7334" s="14">
        <v>45369</v>
      </c>
      <c r="B7334">
        <v>231.50040000000001</v>
      </c>
    </row>
    <row r="7335" spans="1:2">
      <c r="A7335" s="14">
        <v>45370</v>
      </c>
      <c r="B7335">
        <v>231.3304</v>
      </c>
    </row>
    <row r="7336" spans="1:2">
      <c r="A7336" s="14">
        <v>45371</v>
      </c>
      <c r="B7336">
        <v>230.5711</v>
      </c>
    </row>
    <row r="7337" spans="1:2">
      <c r="A7337" s="14">
        <v>45372</v>
      </c>
      <c r="B7337">
        <v>231.05629999999999</v>
      </c>
    </row>
    <row r="7338" spans="1:2">
      <c r="A7338" s="14">
        <v>45373</v>
      </c>
      <c r="B7338">
        <v>229.37219999999999</v>
      </c>
    </row>
    <row r="7339" spans="1:2">
      <c r="A7339" s="14">
        <v>45376</v>
      </c>
      <c r="B7339">
        <v>230.81790000000001</v>
      </c>
    </row>
    <row r="7340" spans="1:2">
      <c r="A7340" s="14">
        <v>45377</v>
      </c>
      <c r="B7340">
        <v>229.446</v>
      </c>
    </row>
    <row r="7341" spans="1:2">
      <c r="A7341" s="14">
        <v>45378</v>
      </c>
      <c r="B7341">
        <v>228.62540000000001</v>
      </c>
    </row>
    <row r="7342" spans="1:2">
      <c r="A7342" s="14">
        <v>45379</v>
      </c>
      <c r="B7342">
        <v>231.3998</v>
      </c>
    </row>
    <row r="7343" spans="1:2">
      <c r="A7343" s="14">
        <v>45383</v>
      </c>
      <c r="B7343">
        <v>232.5008</v>
      </c>
    </row>
    <row r="7344" spans="1:2">
      <c r="A7344" s="14">
        <v>45384</v>
      </c>
      <c r="B7344">
        <v>234.3827</v>
      </c>
    </row>
    <row r="7345" spans="1:2">
      <c r="A7345" s="14">
        <v>45385</v>
      </c>
      <c r="B7345">
        <v>237.2353</v>
      </c>
    </row>
    <row r="7346" spans="1:2">
      <c r="A7346" s="14">
        <v>45386</v>
      </c>
      <c r="B7346">
        <v>238.0849</v>
      </c>
    </row>
    <row r="7347" spans="1:2">
      <c r="A7347" s="14">
        <v>45387</v>
      </c>
      <c r="B7347">
        <v>239.6019</v>
      </c>
    </row>
    <row r="7348" spans="1:2">
      <c r="A7348" s="14">
        <v>45390</v>
      </c>
      <c r="B7348">
        <v>239.75880000000001</v>
      </c>
    </row>
    <row r="7349" spans="1:2">
      <c r="A7349" s="14">
        <v>45391</v>
      </c>
      <c r="B7349">
        <v>239.52789999999999</v>
      </c>
    </row>
    <row r="7350" spans="1:2">
      <c r="A7350" s="14">
        <v>45392</v>
      </c>
      <c r="B7350">
        <v>239.71850000000001</v>
      </c>
    </row>
    <row r="7351" spans="1:2">
      <c r="A7351" s="14">
        <v>45393</v>
      </c>
      <c r="B7351">
        <v>238.53790000000001</v>
      </c>
    </row>
    <row r="7352" spans="1:2">
      <c r="A7352" s="14">
        <v>45394</v>
      </c>
      <c r="B7352">
        <v>239.91480000000001</v>
      </c>
    </row>
    <row r="7353" spans="1:2">
      <c r="A7353" s="14">
        <v>45397</v>
      </c>
      <c r="B7353">
        <v>239.75819999999999</v>
      </c>
    </row>
    <row r="7354" spans="1:2">
      <c r="A7354" s="14">
        <v>45398</v>
      </c>
      <c r="B7354">
        <v>239.84360000000001</v>
      </c>
    </row>
    <row r="7355" spans="1:2">
      <c r="A7355" s="14">
        <v>45399</v>
      </c>
      <c r="B7355">
        <v>238.4571</v>
      </c>
    </row>
    <row r="7356" spans="1:2">
      <c r="A7356" s="14">
        <v>45400</v>
      </c>
      <c r="B7356">
        <v>238.18870000000001</v>
      </c>
    </row>
    <row r="7357" spans="1:2">
      <c r="A7357" s="14">
        <v>45401</v>
      </c>
      <c r="B7357">
        <v>240.46539999999999</v>
      </c>
    </row>
    <row r="7358" spans="1:2">
      <c r="A7358" s="14">
        <v>45404</v>
      </c>
      <c r="B7358">
        <v>239.9357</v>
      </c>
    </row>
    <row r="7359" spans="1:2">
      <c r="A7359" s="14">
        <v>45405</v>
      </c>
      <c r="B7359">
        <v>240.3674</v>
      </c>
    </row>
    <row r="7360" spans="1:2">
      <c r="A7360" s="14">
        <v>45406</v>
      </c>
      <c r="B7360">
        <v>239.7799</v>
      </c>
    </row>
    <row r="7361" spans="1:2">
      <c r="A7361" s="14">
        <v>45407</v>
      </c>
      <c r="B7361">
        <v>240.59569999999999</v>
      </c>
    </row>
    <row r="7362" spans="1:2">
      <c r="A7362" s="14">
        <v>45408</v>
      </c>
      <c r="B7362">
        <v>240.39439999999999</v>
      </c>
    </row>
    <row r="7363" spans="1:2">
      <c r="A7363" s="14">
        <v>45411</v>
      </c>
      <c r="B7363">
        <v>241.57069999999999</v>
      </c>
    </row>
    <row r="7364" spans="1:2">
      <c r="A7364" s="14">
        <v>45412</v>
      </c>
      <c r="B7364">
        <v>237.6268</v>
      </c>
    </row>
    <row r="7365" spans="1:2">
      <c r="A7365" s="14">
        <v>45413</v>
      </c>
      <c r="B7365">
        <v>234.99270000000001</v>
      </c>
    </row>
    <row r="7366" spans="1:2">
      <c r="A7366" s="14">
        <v>45414</v>
      </c>
      <c r="B7366">
        <v>235.7516</v>
      </c>
    </row>
    <row r="7367" spans="1:2">
      <c r="A7367" s="14">
        <v>45415</v>
      </c>
      <c r="B7367">
        <v>236.94919999999999</v>
      </c>
    </row>
    <row r="7368" spans="1:2">
      <c r="A7368" s="14">
        <v>45418</v>
      </c>
      <c r="B7368">
        <v>239.86250000000001</v>
      </c>
    </row>
    <row r="7369" spans="1:2">
      <c r="A7369" s="14">
        <v>45419</v>
      </c>
      <c r="B7369">
        <v>239.90780000000001</v>
      </c>
    </row>
    <row r="7370" spans="1:2">
      <c r="A7370" s="14">
        <v>45420</v>
      </c>
      <c r="B7370">
        <v>238.81020000000001</v>
      </c>
    </row>
    <row r="7371" spans="1:2">
      <c r="A7371" s="14">
        <v>45421</v>
      </c>
      <c r="B7371">
        <v>239.7972</v>
      </c>
    </row>
    <row r="7372" spans="1:2">
      <c r="A7372" s="14">
        <v>45422</v>
      </c>
      <c r="B7372">
        <v>240.57830000000001</v>
      </c>
    </row>
    <row r="7373" spans="1:2">
      <c r="A7373" s="14">
        <v>45425</v>
      </c>
      <c r="B7373">
        <v>241.81899999999999</v>
      </c>
    </row>
    <row r="7374" spans="1:2">
      <c r="A7374" s="14">
        <v>45426</v>
      </c>
      <c r="B7374">
        <v>241.51410000000001</v>
      </c>
    </row>
    <row r="7375" spans="1:2">
      <c r="A7375" s="14">
        <v>45427</v>
      </c>
      <c r="B7375">
        <v>243.36930000000001</v>
      </c>
    </row>
    <row r="7376" spans="1:2">
      <c r="A7376" s="14">
        <v>45428</v>
      </c>
      <c r="B7376">
        <v>243.8854</v>
      </c>
    </row>
    <row r="7377" spans="1:2">
      <c r="A7377" s="14">
        <v>45429</v>
      </c>
      <c r="B7377">
        <v>247.75319999999999</v>
      </c>
    </row>
    <row r="7378" spans="1:2">
      <c r="A7378" s="14">
        <v>45432</v>
      </c>
      <c r="B7378">
        <v>251.36859999999999</v>
      </c>
    </row>
    <row r="7379" spans="1:2">
      <c r="A7379" s="14">
        <v>45433</v>
      </c>
      <c r="B7379">
        <v>250.8065</v>
      </c>
    </row>
    <row r="7380" spans="1:2">
      <c r="A7380" s="14">
        <v>45434</v>
      </c>
      <c r="B7380">
        <v>249.48990000000001</v>
      </c>
    </row>
    <row r="7381" spans="1:2">
      <c r="A7381" s="14">
        <v>45435</v>
      </c>
      <c r="B7381">
        <v>246.5162</v>
      </c>
    </row>
    <row r="7382" spans="1:2">
      <c r="A7382" s="14">
        <v>45436</v>
      </c>
      <c r="B7382">
        <v>246.32579999999999</v>
      </c>
    </row>
    <row r="7383" spans="1:2">
      <c r="A7383" s="14">
        <v>45440</v>
      </c>
      <c r="B7383">
        <v>250.27160000000001</v>
      </c>
    </row>
    <row r="7384" spans="1:2">
      <c r="A7384" s="14">
        <v>45441</v>
      </c>
      <c r="B7384">
        <v>247.6404</v>
      </c>
    </row>
    <row r="7385" spans="1:2">
      <c r="A7385" s="14">
        <v>45442</v>
      </c>
      <c r="B7385">
        <v>244.24209999999999</v>
      </c>
    </row>
    <row r="7386" spans="1:2">
      <c r="A7386" s="14">
        <v>45443</v>
      </c>
      <c r="B7386">
        <v>241.79849999999999</v>
      </c>
    </row>
    <row r="7387" spans="1:2">
      <c r="A7387" s="14">
        <v>45446</v>
      </c>
      <c r="B7387">
        <v>241.31530000000001</v>
      </c>
    </row>
    <row r="7388" spans="1:2">
      <c r="A7388" s="14">
        <v>45447</v>
      </c>
      <c r="B7388">
        <v>237.92599999999999</v>
      </c>
    </row>
    <row r="7389" spans="1:2">
      <c r="A7389" s="14">
        <v>45448</v>
      </c>
      <c r="B7389">
        <v>239.3502</v>
      </c>
    </row>
    <row r="7390" spans="1:2">
      <c r="A7390" s="14">
        <v>45449</v>
      </c>
      <c r="B7390">
        <v>243.10990000000001</v>
      </c>
    </row>
    <row r="7391" spans="1:2">
      <c r="A7391" s="14">
        <v>45450</v>
      </c>
      <c r="B7391">
        <v>239.28880000000001</v>
      </c>
    </row>
    <row r="7392" spans="1:2">
      <c r="A7392" s="14">
        <v>45453</v>
      </c>
      <c r="B7392">
        <v>240.7287</v>
      </c>
    </row>
    <row r="7393" spans="1:2">
      <c r="A7393" s="14">
        <v>45454</v>
      </c>
      <c r="B7393">
        <v>241.51689999999999</v>
      </c>
    </row>
    <row r="7394" spans="1:2">
      <c r="A7394" s="14">
        <v>45455</v>
      </c>
      <c r="B7394">
        <v>243.01669999999999</v>
      </c>
    </row>
    <row r="7395" spans="1:2">
      <c r="A7395" s="14">
        <v>45456</v>
      </c>
      <c r="B7395">
        <v>241.76169999999999</v>
      </c>
    </row>
    <row r="7396" spans="1:2">
      <c r="A7396" s="14">
        <v>45457</v>
      </c>
      <c r="B7396">
        <v>240.99459999999999</v>
      </c>
    </row>
    <row r="7397" spans="1:2">
      <c r="A7397" s="14">
        <v>45460</v>
      </c>
      <c r="B7397">
        <v>239.8527</v>
      </c>
    </row>
    <row r="7398" spans="1:2">
      <c r="A7398" s="14">
        <v>45461</v>
      </c>
      <c r="B7398">
        <v>241.8229</v>
      </c>
    </row>
    <row r="7399" spans="1:2">
      <c r="A7399" s="14">
        <v>45463</v>
      </c>
      <c r="B7399">
        <v>241.93819999999999</v>
      </c>
    </row>
    <row r="7400" spans="1:2">
      <c r="A7400" s="14">
        <v>45464</v>
      </c>
      <c r="B7400">
        <v>239.56440000000001</v>
      </c>
    </row>
    <row r="7401" spans="1:2">
      <c r="A7401" s="14">
        <v>45467</v>
      </c>
      <c r="B7401">
        <v>241.6397</v>
      </c>
    </row>
    <row r="7402" spans="1:2">
      <c r="A7402" s="14">
        <v>45468</v>
      </c>
      <c r="B7402">
        <v>238.9785</v>
      </c>
    </row>
    <row r="7403" spans="1:2">
      <c r="A7403" s="14">
        <v>45469</v>
      </c>
      <c r="B7403">
        <v>238.2483</v>
      </c>
    </row>
    <row r="7404" spans="1:2">
      <c r="A7404" s="14">
        <v>45470</v>
      </c>
      <c r="B7404">
        <v>238.84010000000001</v>
      </c>
    </row>
    <row r="7405" spans="1:2">
      <c r="A7405" s="14">
        <v>45471</v>
      </c>
      <c r="B7405">
        <v>238.0796</v>
      </c>
    </row>
    <row r="7406" spans="1:2">
      <c r="A7406" s="14">
        <v>45474</v>
      </c>
      <c r="B7406">
        <v>238.97540000000001</v>
      </c>
    </row>
    <row r="7407" spans="1:2">
      <c r="A7407" s="14">
        <v>45475</v>
      </c>
      <c r="B7407">
        <v>238.79859999999999</v>
      </c>
    </row>
    <row r="7408" spans="1:2">
      <c r="A7408" s="14">
        <v>45476</v>
      </c>
      <c r="B7408">
        <v>241.05449999999999</v>
      </c>
    </row>
    <row r="7409" spans="1:2">
      <c r="A7409" s="14">
        <v>45478</v>
      </c>
      <c r="B7409">
        <v>241.89359999999999</v>
      </c>
    </row>
    <row r="7410" spans="1:2">
      <c r="A7410" s="14">
        <v>45481</v>
      </c>
      <c r="B7410">
        <v>239.24549999999999</v>
      </c>
    </row>
    <row r="7411" spans="1:2">
      <c r="A7411" s="14">
        <v>45482</v>
      </c>
      <c r="B7411">
        <v>237.75960000000001</v>
      </c>
    </row>
    <row r="7412" spans="1:2">
      <c r="A7412" s="14">
        <v>45483</v>
      </c>
      <c r="B7412">
        <v>237.20699999999999</v>
      </c>
    </row>
    <row r="7413" spans="1:2">
      <c r="A7413" s="14">
        <v>45484</v>
      </c>
      <c r="B7413">
        <v>237.99619999999999</v>
      </c>
    </row>
    <row r="7414" spans="1:2">
      <c r="A7414" s="14">
        <v>45485</v>
      </c>
      <c r="B7414">
        <v>238.00829999999999</v>
      </c>
    </row>
    <row r="7415" spans="1:2">
      <c r="A7415" s="14">
        <v>45488</v>
      </c>
      <c r="B7415">
        <v>235.3997</v>
      </c>
    </row>
    <row r="7416" spans="1:2">
      <c r="A7416" s="14">
        <v>45489</v>
      </c>
      <c r="B7416">
        <v>235.3982</v>
      </c>
    </row>
    <row r="7417" spans="1:2">
      <c r="A7417" s="14">
        <v>45490</v>
      </c>
      <c r="B7417">
        <v>234.54050000000001</v>
      </c>
    </row>
    <row r="7418" spans="1:2">
      <c r="A7418" s="14">
        <v>45491</v>
      </c>
      <c r="B7418">
        <v>234.02199999999999</v>
      </c>
    </row>
    <row r="7419" spans="1:2">
      <c r="A7419" s="14">
        <v>45492</v>
      </c>
      <c r="B7419">
        <v>230.52250000000001</v>
      </c>
    </row>
    <row r="7420" spans="1:2">
      <c r="A7420" s="14">
        <v>45495</v>
      </c>
      <c r="B7420">
        <v>232.04509999999999</v>
      </c>
    </row>
    <row r="7421" spans="1:2">
      <c r="A7421" s="14">
        <v>45496</v>
      </c>
      <c r="B7421">
        <v>230.67429999999999</v>
      </c>
    </row>
    <row r="7422" spans="1:2">
      <c r="A7422" s="14">
        <v>45497</v>
      </c>
      <c r="B7422">
        <v>230.24340000000001</v>
      </c>
    </row>
    <row r="7423" spans="1:2">
      <c r="A7423" s="14">
        <v>45498</v>
      </c>
      <c r="B7423">
        <v>229.05189999999999</v>
      </c>
    </row>
    <row r="7424" spans="1:2">
      <c r="A7424" s="14">
        <v>45499</v>
      </c>
      <c r="B7424">
        <v>227.15209999999999</v>
      </c>
    </row>
    <row r="7425" spans="1:2">
      <c r="A7425" s="14">
        <v>45502</v>
      </c>
      <c r="B7425">
        <v>225.9391</v>
      </c>
    </row>
    <row r="7426" spans="1:2">
      <c r="A7426" s="14">
        <v>45503</v>
      </c>
      <c r="B7426">
        <v>226.0121</v>
      </c>
    </row>
    <row r="7427" spans="1:2">
      <c r="A7427" s="14">
        <v>45504</v>
      </c>
      <c r="B7427">
        <v>228.47049999999999</v>
      </c>
    </row>
    <row r="7428" spans="1:2">
      <c r="A7428" s="14">
        <v>45505</v>
      </c>
      <c r="B7428">
        <v>226.36359999999999</v>
      </c>
    </row>
    <row r="7429" spans="1:2">
      <c r="A7429" s="14">
        <v>45506</v>
      </c>
      <c r="B7429">
        <v>224.46700000000001</v>
      </c>
    </row>
    <row r="7430" spans="1:2">
      <c r="A7430" s="14">
        <v>45509</v>
      </c>
      <c r="B7430">
        <v>222.60730000000001</v>
      </c>
    </row>
    <row r="7431" spans="1:2">
      <c r="A7431" s="14">
        <v>45510</v>
      </c>
      <c r="B7431">
        <v>223.22800000000001</v>
      </c>
    </row>
    <row r="7432" spans="1:2">
      <c r="A7432" s="14">
        <v>45511</v>
      </c>
      <c r="B7432">
        <v>224.7552</v>
      </c>
    </row>
    <row r="7433" spans="1:2">
      <c r="A7433" s="14">
        <v>45512</v>
      </c>
      <c r="B7433">
        <v>225.8776</v>
      </c>
    </row>
    <row r="7434" spans="1:2">
      <c r="A7434" s="14">
        <v>45513</v>
      </c>
      <c r="B7434">
        <v>226.5462</v>
      </c>
    </row>
    <row r="7435" spans="1:2">
      <c r="A7435" s="14">
        <v>45516</v>
      </c>
      <c r="B7435">
        <v>229.29259999999999</v>
      </c>
    </row>
    <row r="7436" spans="1:2">
      <c r="A7436" s="14">
        <v>45517</v>
      </c>
      <c r="B7436">
        <v>226.70830000000001</v>
      </c>
    </row>
    <row r="7437" spans="1:2">
      <c r="A7437" s="14">
        <v>45518</v>
      </c>
      <c r="B7437">
        <v>226.42</v>
      </c>
    </row>
    <row r="7438" spans="1:2">
      <c r="A7438" s="14">
        <v>45519</v>
      </c>
      <c r="B7438">
        <v>228.14590000000001</v>
      </c>
    </row>
    <row r="7439" spans="1:2">
      <c r="A7439" s="14">
        <v>45520</v>
      </c>
      <c r="B7439">
        <v>227.2406</v>
      </c>
    </row>
    <row r="7440" spans="1:2">
      <c r="A7440" s="14">
        <v>45523</v>
      </c>
      <c r="B7440">
        <v>228.6242</v>
      </c>
    </row>
    <row r="7441" spans="1:2">
      <c r="A7441" s="14">
        <v>45524</v>
      </c>
      <c r="B7441">
        <v>228.55770000000001</v>
      </c>
    </row>
    <row r="7442" spans="1:2">
      <c r="A7442" s="14">
        <v>45525</v>
      </c>
      <c r="B7442">
        <v>227.988</v>
      </c>
    </row>
    <row r="7443" spans="1:2">
      <c r="A7443" s="14">
        <v>45526</v>
      </c>
      <c r="B7443">
        <v>226.3192</v>
      </c>
    </row>
    <row r="7444" spans="1:2">
      <c r="A7444" s="14">
        <v>45527</v>
      </c>
      <c r="B7444">
        <v>229.239</v>
      </c>
    </row>
    <row r="7445" spans="1:2">
      <c r="A7445" s="14">
        <v>45530</v>
      </c>
      <c r="B7445">
        <v>231.09020000000001</v>
      </c>
    </row>
    <row r="7446" spans="1:2">
      <c r="A7446" s="14">
        <v>45531</v>
      </c>
      <c r="B7446">
        <v>231.05260000000001</v>
      </c>
    </row>
    <row r="7447" spans="1:2">
      <c r="A7447" s="14">
        <v>45532</v>
      </c>
      <c r="B7447">
        <v>229.00210000000001</v>
      </c>
    </row>
    <row r="7448" spans="1:2">
      <c r="A7448" s="14">
        <v>45533</v>
      </c>
      <c r="B7448">
        <v>230.7321</v>
      </c>
    </row>
    <row r="7449" spans="1:2">
      <c r="A7449" s="14">
        <v>45534</v>
      </c>
      <c r="B7449">
        <v>228.58179999999999</v>
      </c>
    </row>
    <row r="7450" spans="1:2">
      <c r="A7450" s="14">
        <v>45538</v>
      </c>
      <c r="B7450">
        <v>226.61340000000001</v>
      </c>
    </row>
    <row r="7451" spans="1:2">
      <c r="A7451" s="14">
        <v>45539</v>
      </c>
      <c r="B7451">
        <v>225.84970000000001</v>
      </c>
    </row>
    <row r="7452" spans="1:2">
      <c r="A7452" s="14">
        <v>45540</v>
      </c>
      <c r="B7452">
        <v>226.55699999999999</v>
      </c>
    </row>
    <row r="7453" spans="1:2">
      <c r="A7453" s="14">
        <v>45541</v>
      </c>
      <c r="B7453">
        <v>223.1574</v>
      </c>
    </row>
    <row r="7454" spans="1:2">
      <c r="A7454" s="14">
        <v>45544</v>
      </c>
      <c r="B7454">
        <v>224.45930000000001</v>
      </c>
    </row>
    <row r="7455" spans="1:2">
      <c r="A7455" s="14">
        <v>45545</v>
      </c>
      <c r="B7455">
        <v>222.3648</v>
      </c>
    </row>
    <row r="7456" spans="1:2">
      <c r="A7456" s="14">
        <v>45546</v>
      </c>
      <c r="B7456">
        <v>224.37559999999999</v>
      </c>
    </row>
    <row r="7457" spans="1:2">
      <c r="A7457" s="14">
        <v>45547</v>
      </c>
      <c r="B7457">
        <v>227.97210000000001</v>
      </c>
    </row>
    <row r="7458" spans="1:2">
      <c r="A7458" s="14">
        <v>45548</v>
      </c>
      <c r="B7458">
        <v>229.25819999999999</v>
      </c>
    </row>
    <row r="7459" spans="1:2">
      <c r="A7459" s="14">
        <v>45551</v>
      </c>
      <c r="B7459">
        <v>230.6876</v>
      </c>
    </row>
    <row r="7460" spans="1:2">
      <c r="A7460" s="14">
        <v>45552</v>
      </c>
      <c r="B7460">
        <v>231.38499999999999</v>
      </c>
    </row>
    <row r="7461" spans="1:2">
      <c r="A7461" s="14">
        <v>45553</v>
      </c>
      <c r="B7461">
        <v>231.648</v>
      </c>
    </row>
    <row r="7462" spans="1:2">
      <c r="A7462" s="14">
        <v>45554</v>
      </c>
      <c r="B7462">
        <v>233.43469999999999</v>
      </c>
    </row>
    <row r="7463" spans="1:2">
      <c r="A7463" s="14">
        <v>45555</v>
      </c>
      <c r="B7463">
        <v>234.17519999999999</v>
      </c>
    </row>
    <row r="7464" spans="1:2">
      <c r="A7464" s="14">
        <v>45558</v>
      </c>
      <c r="B7464">
        <v>236.41480000000001</v>
      </c>
    </row>
    <row r="7465" spans="1:2">
      <c r="A7465" s="14">
        <v>45559</v>
      </c>
      <c r="B7465">
        <v>239.24039999999999</v>
      </c>
    </row>
    <row r="7466" spans="1:2">
      <c r="A7466" s="14">
        <v>45560</v>
      </c>
      <c r="B7466">
        <v>239.16550000000001</v>
      </c>
    </row>
    <row r="7467" spans="1:2">
      <c r="A7467" s="14">
        <v>45561</v>
      </c>
      <c r="B7467">
        <v>238.5592</v>
      </c>
    </row>
    <row r="7468" spans="1:2">
      <c r="A7468" s="14">
        <v>45562</v>
      </c>
      <c r="B7468">
        <v>239.4118</v>
      </c>
    </row>
    <row r="7469" spans="1:2">
      <c r="A7469" s="14">
        <v>45565</v>
      </c>
      <c r="B7469">
        <v>239.6944</v>
      </c>
    </row>
    <row r="7470" spans="1:2">
      <c r="A7470" s="14">
        <v>45566</v>
      </c>
      <c r="B7470">
        <v>241.9984</v>
      </c>
    </row>
    <row r="7471" spans="1:2">
      <c r="A7471" s="14">
        <v>45567</v>
      </c>
      <c r="B7471">
        <v>242.6207</v>
      </c>
    </row>
    <row r="7472" spans="1:2">
      <c r="A7472" s="14">
        <v>45568</v>
      </c>
      <c r="B7472">
        <v>244.48509999999999</v>
      </c>
    </row>
    <row r="7473" spans="1:2">
      <c r="A7473" s="14">
        <v>45569</v>
      </c>
      <c r="B7473">
        <v>243.9649</v>
      </c>
    </row>
    <row r="7474" spans="1:2">
      <c r="A7474" s="14">
        <v>45572</v>
      </c>
      <c r="B7474">
        <v>244.26130000000001</v>
      </c>
    </row>
    <row r="7475" spans="1:2">
      <c r="A7475" s="14">
        <v>45573</v>
      </c>
      <c r="B7475">
        <v>239.42490000000001</v>
      </c>
    </row>
    <row r="7476" spans="1:2">
      <c r="A7476" s="14">
        <v>45574</v>
      </c>
      <c r="B7476">
        <v>237.7414</v>
      </c>
    </row>
    <row r="7477" spans="1:2">
      <c r="A7477" s="14">
        <v>45575</v>
      </c>
      <c r="B7477">
        <v>240.4906</v>
      </c>
    </row>
    <row r="7478" spans="1:2">
      <c r="A7478" s="14">
        <v>45576</v>
      </c>
      <c r="B7478">
        <v>241.1413</v>
      </c>
    </row>
    <row r="7479" spans="1:2">
      <c r="A7479" s="14">
        <v>45579</v>
      </c>
      <c r="B7479">
        <v>238.02699999999999</v>
      </c>
    </row>
    <row r="7480" spans="1:2">
      <c r="A7480" s="14">
        <v>45580</v>
      </c>
      <c r="B7480">
        <v>235.53360000000001</v>
      </c>
    </row>
    <row r="7481" spans="1:2">
      <c r="A7481" s="14">
        <v>45581</v>
      </c>
      <c r="B7481">
        <v>235.22300000000001</v>
      </c>
    </row>
    <row r="7482" spans="1:2">
      <c r="A7482" s="14">
        <v>45582</v>
      </c>
      <c r="B7482">
        <v>235.3989</v>
      </c>
    </row>
    <row r="7483" spans="1:2">
      <c r="A7483" s="14">
        <v>45583</v>
      </c>
      <c r="B7483">
        <v>235.2045</v>
      </c>
    </row>
    <row r="7484" spans="1:2">
      <c r="A7484" s="14">
        <v>45586</v>
      </c>
      <c r="B7484">
        <v>236.5247</v>
      </c>
    </row>
    <row r="7485" spans="1:2">
      <c r="A7485" s="14">
        <v>45587</v>
      </c>
      <c r="B7485">
        <v>239.71549999999999</v>
      </c>
    </row>
    <row r="7486" spans="1:2">
      <c r="A7486" s="14">
        <v>45588</v>
      </c>
      <c r="B7486">
        <v>238.6301</v>
      </c>
    </row>
    <row r="7487" spans="1:2">
      <c r="A7487" s="14">
        <v>45589</v>
      </c>
      <c r="B7487">
        <v>239.19370000000001</v>
      </c>
    </row>
    <row r="7488" spans="1:2">
      <c r="A7488" s="14">
        <v>45590</v>
      </c>
      <c r="B7488">
        <v>240.20769999999999</v>
      </c>
    </row>
    <row r="7489" spans="1:2">
      <c r="A7489" s="14">
        <v>45593</v>
      </c>
      <c r="B7489">
        <v>235.55799999999999</v>
      </c>
    </row>
    <row r="7490" spans="1:2">
      <c r="A7490" s="14">
        <v>45594</v>
      </c>
      <c r="B7490">
        <v>236.04730000000001</v>
      </c>
    </row>
    <row r="7491" spans="1:2">
      <c r="A7491" s="14">
        <v>45595</v>
      </c>
      <c r="B7491">
        <v>237.1275</v>
      </c>
    </row>
    <row r="7492" spans="1:2">
      <c r="A7492" s="14">
        <v>45596</v>
      </c>
      <c r="B7492">
        <v>235.25239999999999</v>
      </c>
    </row>
    <row r="7493" spans="1:2">
      <c r="A7493" s="14">
        <v>45597</v>
      </c>
      <c r="B7493">
        <v>235.22219999999999</v>
      </c>
    </row>
    <row r="7494" spans="1:2">
      <c r="A7494" s="14">
        <v>45600</v>
      </c>
      <c r="B7494">
        <v>237.3158</v>
      </c>
    </row>
    <row r="7495" spans="1:2">
      <c r="A7495" s="14">
        <v>45601</v>
      </c>
      <c r="B7495">
        <v>237.79</v>
      </c>
    </row>
    <row r="7496" spans="1:2">
      <c r="A7496" s="14">
        <v>45602</v>
      </c>
      <c r="B7496">
        <v>235.5025</v>
      </c>
    </row>
    <row r="7497" spans="1:2">
      <c r="A7497" s="14">
        <v>45603</v>
      </c>
      <c r="B7497">
        <v>238.38900000000001</v>
      </c>
    </row>
    <row r="7498" spans="1:2">
      <c r="A7498" s="14">
        <v>45604</v>
      </c>
      <c r="B7498">
        <v>235.58029999999999</v>
      </c>
    </row>
    <row r="7499" spans="1:2">
      <c r="A7499" s="14">
        <v>45607</v>
      </c>
      <c r="B7499">
        <v>233.42850000000001</v>
      </c>
    </row>
    <row r="7500" spans="1:2">
      <c r="A7500" s="14">
        <v>45608</v>
      </c>
      <c r="B7500">
        <v>232.51310000000001</v>
      </c>
    </row>
    <row r="7501" spans="1:2">
      <c r="A7501" s="14">
        <v>45609</v>
      </c>
      <c r="B7501">
        <v>232.34129999999999</v>
      </c>
    </row>
    <row r="7502" spans="1:2">
      <c r="A7502" s="14">
        <v>45610</v>
      </c>
      <c r="B7502">
        <v>230.55250000000001</v>
      </c>
    </row>
    <row r="7503" spans="1:2">
      <c r="A7503" s="14">
        <v>45611</v>
      </c>
      <c r="B7503">
        <v>230.9042</v>
      </c>
    </row>
    <row r="7504" spans="1:2">
      <c r="A7504" s="14">
        <v>45614</v>
      </c>
      <c r="B7504">
        <v>234.77699999999999</v>
      </c>
    </row>
    <row r="7505" spans="1:2">
      <c r="A7505" s="14">
        <v>45615</v>
      </c>
      <c r="B7505">
        <v>235.35640000000001</v>
      </c>
    </row>
    <row r="7506" spans="1:2">
      <c r="A7506" s="14">
        <v>45616</v>
      </c>
      <c r="B7506">
        <v>236.8184</v>
      </c>
    </row>
    <row r="7507" spans="1:2">
      <c r="A7507" s="14">
        <v>45617</v>
      </c>
      <c r="B7507">
        <v>237.8158</v>
      </c>
    </row>
    <row r="7508" spans="1:2">
      <c r="A7508" s="14">
        <v>45618</v>
      </c>
      <c r="B7508">
        <v>238.0078</v>
      </c>
    </row>
    <row r="7509" spans="1:2">
      <c r="A7509" s="14">
        <v>45621</v>
      </c>
      <c r="B7509">
        <v>236.17</v>
      </c>
    </row>
    <row r="7510" spans="1:2">
      <c r="A7510" s="14">
        <v>45622</v>
      </c>
      <c r="B7510">
        <v>236.66470000000001</v>
      </c>
    </row>
    <row r="7511" spans="1:2">
      <c r="A7511" s="14">
        <v>45623</v>
      </c>
      <c r="B7511">
        <v>235.2029</v>
      </c>
    </row>
    <row r="7512" spans="1:2">
      <c r="A7512" s="14">
        <v>45625</v>
      </c>
      <c r="B7512">
        <v>236.20920000000001</v>
      </c>
    </row>
    <row r="7513" spans="1:2">
      <c r="A7513" s="14">
        <v>45628</v>
      </c>
      <c r="B7513">
        <v>233.64080000000001</v>
      </c>
    </row>
    <row r="7514" spans="1:2">
      <c r="A7514" s="14">
        <v>45629</v>
      </c>
      <c r="B7514">
        <v>234.74209999999999</v>
      </c>
    </row>
    <row r="7515" spans="1:2">
      <c r="A7515" s="14">
        <v>45630</v>
      </c>
      <c r="B7515">
        <v>234.39189999999999</v>
      </c>
    </row>
    <row r="7516" spans="1:2">
      <c r="A7516" s="14">
        <v>45631</v>
      </c>
      <c r="B7516">
        <v>234.55109999999999</v>
      </c>
    </row>
    <row r="7517" spans="1:2">
      <c r="A7517" s="14">
        <v>45632</v>
      </c>
      <c r="B7517">
        <v>234.82679999999999</v>
      </c>
    </row>
    <row r="7518" spans="1:2">
      <c r="A7518" s="14">
        <v>45635</v>
      </c>
      <c r="B7518">
        <v>237.35749999999999</v>
      </c>
    </row>
    <row r="7519" spans="1:2">
      <c r="A7519" s="14">
        <v>45636</v>
      </c>
      <c r="B7519">
        <v>238.19820000000001</v>
      </c>
    </row>
    <row r="7520" spans="1:2">
      <c r="A7520" s="14">
        <v>45637</v>
      </c>
      <c r="B7520">
        <v>240.3578</v>
      </c>
    </row>
    <row r="7521" spans="1:2">
      <c r="A7521" s="14">
        <v>45638</v>
      </c>
      <c r="B7521">
        <v>238.75890000000001</v>
      </c>
    </row>
    <row r="7522" spans="1:2">
      <c r="A7522" s="14">
        <v>45639</v>
      </c>
      <c r="B7522">
        <v>237.89699999999999</v>
      </c>
    </row>
    <row r="7523" spans="1:2">
      <c r="A7523" s="14">
        <v>45642</v>
      </c>
      <c r="B7523">
        <v>236.77860000000001</v>
      </c>
    </row>
    <row r="7524" spans="1:2">
      <c r="A7524" s="14">
        <v>45643</v>
      </c>
      <c r="B7524">
        <v>235.15260000000001</v>
      </c>
    </row>
    <row r="7525" spans="1:2">
      <c r="A7525" s="14">
        <v>45644</v>
      </c>
      <c r="B7525">
        <v>234.48929999999999</v>
      </c>
    </row>
    <row r="7526" spans="1:2">
      <c r="A7526" s="14">
        <v>45645</v>
      </c>
      <c r="B7526">
        <v>232.93819999999999</v>
      </c>
    </row>
    <row r="7527" spans="1:2">
      <c r="A7527" s="14">
        <v>45646</v>
      </c>
      <c r="B7527">
        <v>235.42509999999999</v>
      </c>
    </row>
    <row r="7528" spans="1:2">
      <c r="A7528" s="14">
        <v>45649</v>
      </c>
      <c r="B7528">
        <v>235.315</v>
      </c>
    </row>
    <row r="7529" spans="1:2">
      <c r="A7529" s="14">
        <v>45650</v>
      </c>
      <c r="B7529">
        <v>237.08580000000001</v>
      </c>
    </row>
    <row r="7530" spans="1:2">
      <c r="A7530" s="14">
        <v>45652</v>
      </c>
      <c r="B7530">
        <v>236.74780000000001</v>
      </c>
    </row>
    <row r="7531" spans="1:2">
      <c r="A7531" s="14">
        <v>45653</v>
      </c>
      <c r="B7531">
        <v>237.16499999999999</v>
      </c>
    </row>
    <row r="7532" spans="1:2">
      <c r="A7532" s="14">
        <v>45656</v>
      </c>
      <c r="B7532">
        <v>238.83969999999999</v>
      </c>
    </row>
    <row r="7533" spans="1:2">
      <c r="A7533" s="14">
        <v>45657</v>
      </c>
      <c r="B7533">
        <v>238.61689999999999</v>
      </c>
    </row>
    <row r="7534" spans="1:2">
      <c r="A7534" s="14">
        <v>45659</v>
      </c>
      <c r="B7534">
        <v>240.71600000000001</v>
      </c>
    </row>
    <row r="7535" spans="1:2">
      <c r="A7535" s="14">
        <v>45660</v>
      </c>
      <c r="B7535">
        <v>238.0496</v>
      </c>
    </row>
    <row r="7536" spans="1:2">
      <c r="A7536" s="14">
        <v>45663</v>
      </c>
      <c r="B7536">
        <v>239.9941</v>
      </c>
    </row>
    <row r="7537" spans="1:2">
      <c r="A7537" s="14">
        <v>45664</v>
      </c>
      <c r="B7537">
        <v>240.5703</v>
      </c>
    </row>
    <row r="7538" spans="1:2">
      <c r="A7538" s="14">
        <v>45665</v>
      </c>
      <c r="B7538">
        <v>240.53700000000001</v>
      </c>
    </row>
    <row r="7539" spans="1:2">
      <c r="A7539" s="14">
        <v>45666</v>
      </c>
      <c r="B7539">
        <v>242.95689999999999</v>
      </c>
    </row>
    <row r="7540" spans="1:2">
      <c r="A7540" s="14">
        <v>45667</v>
      </c>
      <c r="B7540">
        <v>247.9187</v>
      </c>
    </row>
    <row r="7541" spans="1:2">
      <c r="A7541" s="14">
        <v>45670</v>
      </c>
      <c r="B7541">
        <v>249.34</v>
      </c>
    </row>
    <row r="7542" spans="1:2">
      <c r="A7542" s="14">
        <v>45671</v>
      </c>
      <c r="B7542">
        <v>248.6097</v>
      </c>
    </row>
    <row r="7543" spans="1:2">
      <c r="A7543" s="14">
        <v>45672</v>
      </c>
      <c r="B7543">
        <v>252.0188</v>
      </c>
    </row>
    <row r="7544" spans="1:2">
      <c r="A7544" s="14">
        <v>45673</v>
      </c>
      <c r="B7544">
        <v>252.27780000000001</v>
      </c>
    </row>
    <row r="7545" spans="1:2">
      <c r="A7545" s="14">
        <v>45674</v>
      </c>
      <c r="B7545">
        <v>251.03919999999999</v>
      </c>
    </row>
    <row r="7546" spans="1:2">
      <c r="A7546" s="14">
        <v>45678</v>
      </c>
      <c r="B7546">
        <v>250.51990000000001</v>
      </c>
    </row>
    <row r="7547" spans="1:2">
      <c r="A7547" s="14">
        <v>45679</v>
      </c>
      <c r="B7547">
        <v>250.946</v>
      </c>
    </row>
    <row r="7548" spans="1:2">
      <c r="A7548" s="14">
        <v>45680</v>
      </c>
      <c r="B7548">
        <v>250.6661</v>
      </c>
    </row>
    <row r="7549" spans="1:2">
      <c r="A7549" s="14">
        <v>45681</v>
      </c>
      <c r="B7549">
        <v>250.6003</v>
      </c>
    </row>
    <row r="7550" spans="1:2">
      <c r="A7550" s="14">
        <v>45684</v>
      </c>
      <c r="B7550">
        <v>246.7851</v>
      </c>
    </row>
    <row r="7551" spans="1:2">
      <c r="A7551" s="14">
        <v>45685</v>
      </c>
      <c r="B7551">
        <v>247.20910000000001</v>
      </c>
    </row>
    <row r="7552" spans="1:2">
      <c r="A7552" s="14">
        <v>45686</v>
      </c>
      <c r="B7552">
        <v>248.95060000000001</v>
      </c>
    </row>
    <row r="7553" spans="1:2">
      <c r="A7553" s="14">
        <v>45687</v>
      </c>
      <c r="B7553">
        <v>249.0915</v>
      </c>
    </row>
    <row r="7554" spans="1:2">
      <c r="A7554" s="14">
        <v>45688</v>
      </c>
      <c r="B7554">
        <v>248.0514</v>
      </c>
    </row>
    <row r="7555" spans="1:2">
      <c r="A7555" s="14">
        <v>45691</v>
      </c>
      <c r="B7555">
        <v>251.755</v>
      </c>
    </row>
    <row r="7556" spans="1:2">
      <c r="A7556" s="14">
        <v>45692</v>
      </c>
      <c r="B7556">
        <v>252.82230000000001</v>
      </c>
    </row>
    <row r="7557" spans="1:2">
      <c r="A7557" s="14">
        <v>45693</v>
      </c>
      <c r="B7557">
        <v>252.72620000000001</v>
      </c>
    </row>
    <row r="7558" spans="1:2">
      <c r="A7558" s="14">
        <v>45694</v>
      </c>
      <c r="B7558">
        <v>253.1687</v>
      </c>
    </row>
    <row r="7559" spans="1:2">
      <c r="A7559" s="14">
        <v>45695</v>
      </c>
      <c r="B7559">
        <v>252.94139999999999</v>
      </c>
    </row>
    <row r="7560" spans="1:2">
      <c r="A7560" s="14">
        <v>45698</v>
      </c>
      <c r="B7560">
        <v>256.29629999999997</v>
      </c>
    </row>
    <row r="7561" spans="1:2">
      <c r="A7561" s="14">
        <v>45699</v>
      </c>
      <c r="B7561">
        <v>256.54599999999999</v>
      </c>
    </row>
    <row r="7562" spans="1:2">
      <c r="A7562" s="14">
        <v>45700</v>
      </c>
      <c r="B7562">
        <v>256.22160000000002</v>
      </c>
    </row>
    <row r="7563" spans="1:2">
      <c r="A7563" s="14">
        <v>45701</v>
      </c>
      <c r="B7563">
        <v>257.1662</v>
      </c>
    </row>
    <row r="7564" spans="1:2">
      <c r="A7564" s="14">
        <v>45702</v>
      </c>
      <c r="B7564">
        <v>257.1825</v>
      </c>
    </row>
    <row r="7565" spans="1:2">
      <c r="A7565" s="14">
        <v>45706</v>
      </c>
      <c r="B7565">
        <v>260.72539999999998</v>
      </c>
    </row>
    <row r="7566" spans="1:2">
      <c r="A7566" s="14">
        <v>45707</v>
      </c>
      <c r="B7566">
        <v>261.38889999999998</v>
      </c>
    </row>
    <row r="7567" spans="1:2">
      <c r="A7567" s="14">
        <v>45708</v>
      </c>
      <c r="B7567">
        <v>261.80560000000003</v>
      </c>
    </row>
    <row r="7568" spans="1:2">
      <c r="A7568" s="14">
        <v>45709</v>
      </c>
      <c r="B7568">
        <v>259.6968</v>
      </c>
    </row>
    <row r="7569" spans="1:2">
      <c r="A7569" s="14">
        <v>45712</v>
      </c>
      <c r="B7569">
        <v>257.48070000000001</v>
      </c>
    </row>
    <row r="7570" spans="1:2">
      <c r="A7570" s="14">
        <v>45713</v>
      </c>
      <c r="B7570">
        <v>255.7945</v>
      </c>
    </row>
    <row r="7571" spans="1:2">
      <c r="A7571" s="14">
        <v>45714</v>
      </c>
      <c r="B7571">
        <v>254.4941</v>
      </c>
    </row>
    <row r="7572" spans="1:2">
      <c r="A7572" s="14">
        <v>45715</v>
      </c>
      <c r="B7572">
        <v>253.66839999999999</v>
      </c>
    </row>
    <row r="7573" spans="1:2">
      <c r="A7573" s="14">
        <v>45716</v>
      </c>
      <c r="B7573">
        <v>249.98349999999999</v>
      </c>
    </row>
    <row r="7574" spans="1:2">
      <c r="A7574" s="14">
        <v>45719</v>
      </c>
      <c r="B7574">
        <v>251.61150000000001</v>
      </c>
    </row>
    <row r="7575" spans="1:2">
      <c r="A7575" s="14">
        <v>45720</v>
      </c>
      <c r="B7575">
        <v>252.22319999999999</v>
      </c>
    </row>
    <row r="7576" spans="1:2">
      <c r="A7576" s="14">
        <v>45721</v>
      </c>
      <c r="B7576">
        <v>254.196</v>
      </c>
    </row>
    <row r="7577" spans="1:2">
      <c r="A7577" s="14">
        <v>45722</v>
      </c>
      <c r="B7577">
        <v>254.30009999999999</v>
      </c>
    </row>
    <row r="7578" spans="1:2">
      <c r="A7578" s="14">
        <v>45723</v>
      </c>
      <c r="B7578">
        <v>255.16990000000001</v>
      </c>
    </row>
    <row r="7579" spans="1:2">
      <c r="A7579" s="14">
        <v>45726</v>
      </c>
      <c r="B7579">
        <v>254.75149999999999</v>
      </c>
    </row>
    <row r="7580" spans="1:2">
      <c r="A7580" s="14">
        <v>45727</v>
      </c>
      <c r="B7580">
        <v>255.43639999999999</v>
      </c>
    </row>
    <row r="7581" spans="1:2">
      <c r="A7581" s="14">
        <v>45728</v>
      </c>
      <c r="B7581">
        <v>254.48390000000001</v>
      </c>
    </row>
    <row r="7582" spans="1:2">
      <c r="A7582" s="14">
        <v>45729</v>
      </c>
      <c r="B7582">
        <v>255.70099999999999</v>
      </c>
    </row>
    <row r="7583" spans="1:2">
      <c r="A7583" s="14">
        <v>45730</v>
      </c>
      <c r="B7583">
        <v>255.6643</v>
      </c>
    </row>
    <row r="7584" spans="1:2">
      <c r="A7584" s="14">
        <v>45733</v>
      </c>
      <c r="B7584">
        <v>256.9513</v>
      </c>
    </row>
    <row r="7585" spans="1:2">
      <c r="A7585" s="14">
        <v>45734</v>
      </c>
      <c r="B7585">
        <v>257.16120000000001</v>
      </c>
    </row>
    <row r="7586" spans="1:2">
      <c r="A7586" s="14">
        <v>45735</v>
      </c>
      <c r="B7586">
        <v>258.63679999999999</v>
      </c>
    </row>
    <row r="7587" spans="1:2">
      <c r="A7587" s="14">
        <v>45736</v>
      </c>
      <c r="B7587">
        <v>257.94510000000002</v>
      </c>
    </row>
    <row r="7588" spans="1:2">
      <c r="A7588" s="14">
        <v>45737</v>
      </c>
      <c r="B7588">
        <v>256.8569</v>
      </c>
    </row>
    <row r="7589" spans="1:2">
      <c r="A7589" s="14">
        <v>45740</v>
      </c>
      <c r="B7589">
        <v>256.34190000000001</v>
      </c>
    </row>
    <row r="7590" spans="1:2">
      <c r="A7590" s="14">
        <v>45741</v>
      </c>
      <c r="B7590">
        <v>256.59629999999999</v>
      </c>
    </row>
    <row r="7591" spans="1:2">
      <c r="A7591" s="14">
        <v>45742</v>
      </c>
      <c r="B7591">
        <v>256.69630000000001</v>
      </c>
    </row>
    <row r="7592" spans="1:2">
      <c r="A7592" s="14">
        <v>45743</v>
      </c>
      <c r="B7592">
        <v>257.5675</v>
      </c>
    </row>
    <row r="7593" spans="1:2">
      <c r="A7593" s="14">
        <v>45744</v>
      </c>
      <c r="B7593">
        <v>258.23259999999999</v>
      </c>
    </row>
    <row r="7594" spans="1:2">
      <c r="A7594" s="14">
        <v>45747</v>
      </c>
      <c r="B7594">
        <v>259.80540000000002</v>
      </c>
    </row>
    <row r="7595" spans="1:2">
      <c r="A7595" s="14">
        <v>45748</v>
      </c>
      <c r="B7595">
        <v>260.11009999999999</v>
      </c>
    </row>
    <row r="7596" spans="1:2">
      <c r="A7596" s="14">
        <v>45749</v>
      </c>
      <c r="B7596">
        <v>261.31349999999998</v>
      </c>
    </row>
    <row r="7597" spans="1:2">
      <c r="A7597" s="14">
        <v>45750</v>
      </c>
      <c r="B7597">
        <v>254.7413</v>
      </c>
    </row>
    <row r="7598" spans="1:2">
      <c r="A7598" s="14">
        <v>45751</v>
      </c>
      <c r="B7598">
        <v>243.50569999999999</v>
      </c>
    </row>
    <row r="7599" spans="1:2">
      <c r="A7599" s="14">
        <v>45754</v>
      </c>
      <c r="B7599">
        <v>239.72909999999999</v>
      </c>
    </row>
    <row r="7600" spans="1:2">
      <c r="A7600" s="14">
        <v>45755</v>
      </c>
      <c r="B7600">
        <v>237.8503</v>
      </c>
    </row>
    <row r="7601" spans="1:2">
      <c r="A7601" s="14">
        <v>45756</v>
      </c>
      <c r="B7601">
        <v>243.708</v>
      </c>
    </row>
    <row r="7602" spans="1:2">
      <c r="A7602" s="14">
        <v>45757</v>
      </c>
      <c r="B7602">
        <v>243.97049999999999</v>
      </c>
    </row>
    <row r="7603" spans="1:2">
      <c r="A7603" s="14">
        <v>45758</v>
      </c>
      <c r="B7603">
        <v>248.1105</v>
      </c>
    </row>
    <row r="7604" spans="1:2">
      <c r="A7604" s="14">
        <v>45761</v>
      </c>
      <c r="B7604">
        <v>247.1311</v>
      </c>
    </row>
    <row r="7605" spans="1:2">
      <c r="A7605" s="14">
        <v>45762</v>
      </c>
      <c r="B7605">
        <v>247.4487</v>
      </c>
    </row>
    <row r="7606" spans="1:2">
      <c r="A7606" s="14">
        <v>45763</v>
      </c>
      <c r="B7606">
        <v>250.61859999999999</v>
      </c>
    </row>
    <row r="7607" spans="1:2">
      <c r="A7607" s="14">
        <v>45764</v>
      </c>
      <c r="B7607">
        <v>251.79069999999999</v>
      </c>
    </row>
    <row r="7608" spans="1:2">
      <c r="A7608" s="14">
        <v>45768</v>
      </c>
      <c r="B7608">
        <v>250.06890000000001</v>
      </c>
    </row>
    <row r="7609" spans="1:2">
      <c r="A7609" s="14">
        <v>45769</v>
      </c>
      <c r="B7609">
        <v>251.51300000000001</v>
      </c>
    </row>
    <row r="7610" spans="1:2">
      <c r="A7610" s="14">
        <v>45770</v>
      </c>
      <c r="B7610">
        <v>250.0453</v>
      </c>
    </row>
    <row r="7611" spans="1:2">
      <c r="A7611" s="14">
        <v>45771</v>
      </c>
      <c r="B7611">
        <v>252.02160000000001</v>
      </c>
    </row>
    <row r="7612" spans="1:2">
      <c r="A7612" s="14">
        <v>45772</v>
      </c>
      <c r="B7612">
        <v>251.32320000000001</v>
      </c>
    </row>
    <row r="7613" spans="1:2">
      <c r="A7613" s="14">
        <v>45775</v>
      </c>
      <c r="B7613">
        <v>252.6028</v>
      </c>
    </row>
    <row r="7614" spans="1:2">
      <c r="A7614" s="14">
        <v>45776</v>
      </c>
      <c r="B7614">
        <v>250.83860000000001</v>
      </c>
    </row>
    <row r="7615" spans="1:2">
      <c r="A7615" s="14">
        <v>45777</v>
      </c>
      <c r="B7615">
        <v>247.31190000000001</v>
      </c>
    </row>
    <row r="7616" spans="1:2">
      <c r="A7616" s="14">
        <v>45778</v>
      </c>
      <c r="B7616">
        <v>247.11539999999999</v>
      </c>
    </row>
    <row r="7617" spans="1:2">
      <c r="A7617" s="14">
        <v>45779</v>
      </c>
      <c r="B7617">
        <v>248.6628</v>
      </c>
    </row>
    <row r="7618" spans="1:2">
      <c r="A7618" s="14">
        <v>45782</v>
      </c>
      <c r="B7618">
        <v>248.07740000000001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610"/>
  <sheetViews>
    <sheetView zoomScale="200" workbookViewId="0">
      <selection activeCell="A2" sqref="A2"/>
    </sheetView>
  </sheetViews>
  <sheetFormatPr baseColWidth="10" defaultColWidth="8.83203125" defaultRowHeight="15"/>
  <cols>
    <col min="1" max="1" width="13.1640625" customWidth="1"/>
  </cols>
  <sheetData>
    <row r="1" spans="1:2">
      <c r="A1" t="s">
        <v>393</v>
      </c>
      <c r="B1" t="s">
        <v>648</v>
      </c>
    </row>
    <row r="2" spans="1:2">
      <c r="A2" s="14">
        <v>34702</v>
      </c>
      <c r="B2">
        <v>670.03</v>
      </c>
    </row>
    <row r="3" spans="1:2">
      <c r="A3" s="14">
        <v>34703</v>
      </c>
      <c r="B3">
        <v>672.64</v>
      </c>
    </row>
    <row r="4" spans="1:2">
      <c r="A4" s="14">
        <v>34704</v>
      </c>
      <c r="B4">
        <v>670.83</v>
      </c>
    </row>
    <row r="5" spans="1:2">
      <c r="A5" s="14">
        <v>34705</v>
      </c>
      <c r="B5">
        <v>671.71</v>
      </c>
    </row>
    <row r="6" spans="1:2">
      <c r="A6" s="14">
        <v>34708</v>
      </c>
      <c r="B6">
        <v>671.17</v>
      </c>
    </row>
    <row r="7" spans="1:2">
      <c r="A7" s="14">
        <v>34709</v>
      </c>
      <c r="B7">
        <v>672.64</v>
      </c>
    </row>
    <row r="8" spans="1:2">
      <c r="A8" s="14">
        <v>34710</v>
      </c>
      <c r="B8">
        <v>673.85</v>
      </c>
    </row>
    <row r="9" spans="1:2">
      <c r="A9" s="14">
        <v>34711</v>
      </c>
      <c r="B9">
        <v>673.25</v>
      </c>
    </row>
    <row r="10" spans="1:2">
      <c r="A10" s="14">
        <v>34712</v>
      </c>
      <c r="B10">
        <v>677.21</v>
      </c>
    </row>
    <row r="11" spans="1:2">
      <c r="A11" s="14">
        <v>34716</v>
      </c>
      <c r="B11">
        <v>677.48</v>
      </c>
    </row>
    <row r="12" spans="1:2">
      <c r="A12" s="14">
        <v>34717</v>
      </c>
      <c r="B12">
        <v>677.21</v>
      </c>
    </row>
    <row r="13" spans="1:2">
      <c r="A13" s="14">
        <v>34718</v>
      </c>
      <c r="B13">
        <v>676.47</v>
      </c>
    </row>
    <row r="14" spans="1:2">
      <c r="A14" s="14">
        <v>34719</v>
      </c>
      <c r="B14">
        <v>674.59</v>
      </c>
    </row>
    <row r="15" spans="1:2">
      <c r="A15" s="14">
        <v>34722</v>
      </c>
      <c r="B15">
        <v>674.99</v>
      </c>
    </row>
    <row r="16" spans="1:2">
      <c r="A16" s="14">
        <v>34723</v>
      </c>
      <c r="B16">
        <v>674.46</v>
      </c>
    </row>
    <row r="17" spans="1:2">
      <c r="A17" s="14">
        <v>34724</v>
      </c>
      <c r="B17">
        <v>676.8</v>
      </c>
    </row>
    <row r="18" spans="1:2">
      <c r="A18" s="14">
        <v>34725</v>
      </c>
      <c r="B18">
        <v>678.28</v>
      </c>
    </row>
    <row r="19" spans="1:2">
      <c r="A19" s="14">
        <v>34726</v>
      </c>
      <c r="B19">
        <v>682.11</v>
      </c>
    </row>
    <row r="20" spans="1:2">
      <c r="A20" s="14">
        <v>34729</v>
      </c>
      <c r="B20">
        <v>682.31</v>
      </c>
    </row>
    <row r="21" spans="1:2">
      <c r="A21" s="14">
        <v>34730</v>
      </c>
      <c r="B21">
        <v>683.6</v>
      </c>
    </row>
    <row r="22" spans="1:2">
      <c r="A22" s="14">
        <v>34731</v>
      </c>
      <c r="B22">
        <v>682.29</v>
      </c>
    </row>
    <row r="23" spans="1:2">
      <c r="A23" s="14">
        <v>34732</v>
      </c>
      <c r="B23">
        <v>681.34</v>
      </c>
    </row>
    <row r="24" spans="1:2">
      <c r="A24" s="14">
        <v>34733</v>
      </c>
      <c r="B24">
        <v>687.76</v>
      </c>
    </row>
    <row r="25" spans="1:2">
      <c r="A25" s="14">
        <v>34736</v>
      </c>
      <c r="B25">
        <v>686.8</v>
      </c>
    </row>
    <row r="26" spans="1:2">
      <c r="A26" s="14">
        <v>34737</v>
      </c>
      <c r="B26">
        <v>686.87</v>
      </c>
    </row>
    <row r="27" spans="1:2">
      <c r="A27" s="14">
        <v>34738</v>
      </c>
      <c r="B27">
        <v>687.01</v>
      </c>
    </row>
    <row r="28" spans="1:2">
      <c r="A28" s="14">
        <v>34739</v>
      </c>
      <c r="B28">
        <v>685.44</v>
      </c>
    </row>
    <row r="29" spans="1:2">
      <c r="A29" s="14">
        <v>34740</v>
      </c>
      <c r="B29">
        <v>684.34</v>
      </c>
    </row>
    <row r="30" spans="1:2">
      <c r="A30" s="14">
        <v>34743</v>
      </c>
      <c r="B30">
        <v>684.96</v>
      </c>
    </row>
    <row r="31" spans="1:2">
      <c r="A31" s="14">
        <v>34744</v>
      </c>
      <c r="B31">
        <v>687.76</v>
      </c>
    </row>
    <row r="32" spans="1:2">
      <c r="A32" s="14">
        <v>34745</v>
      </c>
      <c r="B32">
        <v>689.61</v>
      </c>
    </row>
    <row r="33" spans="1:2">
      <c r="A33" s="14">
        <v>34746</v>
      </c>
      <c r="B33">
        <v>690.97</v>
      </c>
    </row>
    <row r="34" spans="1:2">
      <c r="A34" s="14">
        <v>34747</v>
      </c>
      <c r="B34">
        <v>690.36</v>
      </c>
    </row>
    <row r="35" spans="1:2">
      <c r="A35" s="14">
        <v>34751</v>
      </c>
      <c r="B35">
        <v>690.22</v>
      </c>
    </row>
    <row r="36" spans="1:2">
      <c r="A36" s="14">
        <v>34752</v>
      </c>
      <c r="B36">
        <v>694.05</v>
      </c>
    </row>
    <row r="37" spans="1:2">
      <c r="A37" s="14">
        <v>34753</v>
      </c>
      <c r="B37">
        <v>693.71</v>
      </c>
    </row>
    <row r="38" spans="1:2">
      <c r="A38" s="14">
        <v>34754</v>
      </c>
      <c r="B38">
        <v>694.39</v>
      </c>
    </row>
    <row r="39" spans="1:2">
      <c r="A39" s="14">
        <v>34757</v>
      </c>
      <c r="B39">
        <v>697.12</v>
      </c>
    </row>
    <row r="40" spans="1:2">
      <c r="A40" s="14">
        <v>34758</v>
      </c>
      <c r="B40">
        <v>698.19</v>
      </c>
    </row>
    <row r="41" spans="1:2">
      <c r="A41" s="14">
        <v>34759</v>
      </c>
      <c r="B41">
        <v>697.9</v>
      </c>
    </row>
    <row r="42" spans="1:2">
      <c r="A42" s="14">
        <v>34760</v>
      </c>
      <c r="B42">
        <v>695.94</v>
      </c>
    </row>
    <row r="43" spans="1:2">
      <c r="A43" s="14">
        <v>34761</v>
      </c>
      <c r="B43">
        <v>694.55</v>
      </c>
    </row>
    <row r="44" spans="1:2">
      <c r="A44" s="14">
        <v>34764</v>
      </c>
      <c r="B44">
        <v>693.5</v>
      </c>
    </row>
    <row r="45" spans="1:2">
      <c r="A45" s="14">
        <v>34765</v>
      </c>
      <c r="B45">
        <v>692.45</v>
      </c>
    </row>
    <row r="46" spans="1:2">
      <c r="A46" s="14">
        <v>34766</v>
      </c>
      <c r="B46">
        <v>694.9</v>
      </c>
    </row>
    <row r="47" spans="1:2">
      <c r="A47" s="14">
        <v>34767</v>
      </c>
      <c r="B47">
        <v>697.13</v>
      </c>
    </row>
    <row r="48" spans="1:2">
      <c r="A48" s="14">
        <v>34768</v>
      </c>
      <c r="B48">
        <v>698.81</v>
      </c>
    </row>
    <row r="49" spans="1:2">
      <c r="A49" s="14">
        <v>34771</v>
      </c>
      <c r="B49">
        <v>700.41</v>
      </c>
    </row>
    <row r="50" spans="1:2">
      <c r="A50" s="14">
        <v>34772</v>
      </c>
      <c r="B50">
        <v>703.69</v>
      </c>
    </row>
    <row r="51" spans="1:2">
      <c r="A51" s="14">
        <v>34773</v>
      </c>
      <c r="B51">
        <v>703.62</v>
      </c>
    </row>
    <row r="52" spans="1:2">
      <c r="A52" s="14">
        <v>34774</v>
      </c>
      <c r="B52">
        <v>704.46</v>
      </c>
    </row>
    <row r="53" spans="1:2">
      <c r="A53" s="14">
        <v>34775</v>
      </c>
      <c r="B53">
        <v>703.2</v>
      </c>
    </row>
    <row r="54" spans="1:2">
      <c r="A54" s="14">
        <v>34778</v>
      </c>
      <c r="B54">
        <v>702.93</v>
      </c>
    </row>
    <row r="55" spans="1:2">
      <c r="A55" s="14">
        <v>34779</v>
      </c>
      <c r="B55">
        <v>701.81</v>
      </c>
    </row>
    <row r="56" spans="1:2">
      <c r="A56" s="14">
        <v>34780</v>
      </c>
      <c r="B56">
        <v>701.11</v>
      </c>
    </row>
    <row r="57" spans="1:2">
      <c r="A57" s="14">
        <v>34781</v>
      </c>
      <c r="B57">
        <v>700.97</v>
      </c>
    </row>
    <row r="58" spans="1:2">
      <c r="A58" s="14">
        <v>34782</v>
      </c>
      <c r="B58">
        <v>704.53</v>
      </c>
    </row>
    <row r="59" spans="1:2">
      <c r="A59" s="14">
        <v>34785</v>
      </c>
      <c r="B59">
        <v>706.35</v>
      </c>
    </row>
    <row r="60" spans="1:2">
      <c r="A60" s="14">
        <v>34786</v>
      </c>
      <c r="B60">
        <v>703.34</v>
      </c>
    </row>
    <row r="61" spans="1:2">
      <c r="A61" s="14">
        <v>34787</v>
      </c>
      <c r="B61">
        <v>704.04</v>
      </c>
    </row>
    <row r="62" spans="1:2">
      <c r="A62" s="14">
        <v>34788</v>
      </c>
      <c r="B62">
        <v>702.99</v>
      </c>
    </row>
    <row r="63" spans="1:2">
      <c r="A63" s="14">
        <v>34789</v>
      </c>
      <c r="B63">
        <v>702.58</v>
      </c>
    </row>
    <row r="64" spans="1:2">
      <c r="A64" s="14">
        <v>34792</v>
      </c>
      <c r="B64">
        <v>704.88</v>
      </c>
    </row>
    <row r="65" spans="1:2">
      <c r="A65" s="14">
        <v>34793</v>
      </c>
      <c r="B65">
        <v>705.59</v>
      </c>
    </row>
    <row r="66" spans="1:2">
      <c r="A66" s="14">
        <v>34794</v>
      </c>
      <c r="B66">
        <v>705.8</v>
      </c>
    </row>
    <row r="67" spans="1:2">
      <c r="A67" s="14">
        <v>34795</v>
      </c>
      <c r="B67">
        <v>707.06</v>
      </c>
    </row>
    <row r="68" spans="1:2">
      <c r="A68" s="14">
        <v>34796</v>
      </c>
      <c r="B68">
        <v>706.5</v>
      </c>
    </row>
    <row r="69" spans="1:2">
      <c r="A69" s="14">
        <v>34799</v>
      </c>
      <c r="B69">
        <v>706.71</v>
      </c>
    </row>
    <row r="70" spans="1:2">
      <c r="A70" s="14">
        <v>34800</v>
      </c>
      <c r="B70">
        <v>707.55</v>
      </c>
    </row>
    <row r="71" spans="1:2">
      <c r="A71" s="14">
        <v>34801</v>
      </c>
      <c r="B71">
        <v>708.26</v>
      </c>
    </row>
    <row r="72" spans="1:2">
      <c r="A72" s="14">
        <v>34802</v>
      </c>
      <c r="B72">
        <v>710.36</v>
      </c>
    </row>
    <row r="73" spans="1:2">
      <c r="A73" s="14">
        <v>34806</v>
      </c>
      <c r="B73">
        <v>710.01</v>
      </c>
    </row>
    <row r="74" spans="1:2">
      <c r="A74" s="14">
        <v>34807</v>
      </c>
      <c r="B74">
        <v>710.71</v>
      </c>
    </row>
    <row r="75" spans="1:2">
      <c r="A75" s="14">
        <v>34808</v>
      </c>
      <c r="B75">
        <v>710.79</v>
      </c>
    </row>
    <row r="76" spans="1:2">
      <c r="A76" s="14">
        <v>34809</v>
      </c>
      <c r="B76">
        <v>711.91</v>
      </c>
    </row>
    <row r="77" spans="1:2">
      <c r="A77" s="14">
        <v>34810</v>
      </c>
      <c r="B77">
        <v>712.33</v>
      </c>
    </row>
    <row r="78" spans="1:2">
      <c r="A78" s="14">
        <v>34813</v>
      </c>
      <c r="B78">
        <v>713.03</v>
      </c>
    </row>
    <row r="79" spans="1:2">
      <c r="A79" s="14">
        <v>34814</v>
      </c>
      <c r="B79">
        <v>712.68</v>
      </c>
    </row>
    <row r="80" spans="1:2">
      <c r="A80" s="14">
        <v>34815</v>
      </c>
      <c r="B80">
        <v>712.75</v>
      </c>
    </row>
    <row r="81" spans="1:2">
      <c r="A81" s="14">
        <v>34816</v>
      </c>
      <c r="B81">
        <v>711.84</v>
      </c>
    </row>
    <row r="82" spans="1:2">
      <c r="A82" s="14">
        <v>34817</v>
      </c>
      <c r="B82">
        <v>711.77</v>
      </c>
    </row>
    <row r="83" spans="1:2">
      <c r="A83" s="14">
        <v>34820</v>
      </c>
      <c r="B83">
        <v>711.26</v>
      </c>
    </row>
    <row r="84" spans="1:2">
      <c r="A84" s="14">
        <v>34821</v>
      </c>
      <c r="B84">
        <v>712.75</v>
      </c>
    </row>
    <row r="85" spans="1:2">
      <c r="A85" s="14">
        <v>34822</v>
      </c>
      <c r="B85">
        <v>715.89</v>
      </c>
    </row>
    <row r="86" spans="1:2">
      <c r="A86" s="14">
        <v>34823</v>
      </c>
      <c r="B86">
        <v>719.44</v>
      </c>
    </row>
    <row r="87" spans="1:2">
      <c r="A87" s="14">
        <v>34824</v>
      </c>
      <c r="B87">
        <v>725.35</v>
      </c>
    </row>
    <row r="88" spans="1:2">
      <c r="A88" s="14">
        <v>34827</v>
      </c>
      <c r="B88">
        <v>725.28</v>
      </c>
    </row>
    <row r="89" spans="1:2">
      <c r="A89" s="14">
        <v>34828</v>
      </c>
      <c r="B89">
        <v>728.27</v>
      </c>
    </row>
    <row r="90" spans="1:2">
      <c r="A90" s="14">
        <v>34829</v>
      </c>
      <c r="B90">
        <v>726.92</v>
      </c>
    </row>
    <row r="91" spans="1:2">
      <c r="A91" s="14">
        <v>34830</v>
      </c>
      <c r="B91">
        <v>725.85</v>
      </c>
    </row>
    <row r="92" spans="1:2">
      <c r="A92" s="14">
        <v>34831</v>
      </c>
      <c r="B92">
        <v>725.78</v>
      </c>
    </row>
    <row r="93" spans="1:2">
      <c r="A93" s="14">
        <v>34834</v>
      </c>
      <c r="B93">
        <v>727.84</v>
      </c>
    </row>
    <row r="94" spans="1:2">
      <c r="A94" s="14">
        <v>34835</v>
      </c>
      <c r="B94">
        <v>730.33</v>
      </c>
    </row>
    <row r="95" spans="1:2">
      <c r="A95" s="14">
        <v>34836</v>
      </c>
      <c r="B95">
        <v>730.76</v>
      </c>
    </row>
    <row r="96" spans="1:2">
      <c r="A96" s="14">
        <v>34837</v>
      </c>
      <c r="B96">
        <v>728.77</v>
      </c>
    </row>
    <row r="97" spans="1:2">
      <c r="A97" s="14">
        <v>34838</v>
      </c>
      <c r="B97">
        <v>728.91</v>
      </c>
    </row>
    <row r="98" spans="1:2">
      <c r="A98" s="14">
        <v>34841</v>
      </c>
      <c r="B98">
        <v>728.69</v>
      </c>
    </row>
    <row r="99" spans="1:2">
      <c r="A99" s="14">
        <v>34842</v>
      </c>
      <c r="B99">
        <v>730.9</v>
      </c>
    </row>
    <row r="100" spans="1:2">
      <c r="A100" s="14">
        <v>34843</v>
      </c>
      <c r="B100">
        <v>735.46</v>
      </c>
    </row>
    <row r="101" spans="1:2">
      <c r="A101" s="14">
        <v>34844</v>
      </c>
      <c r="B101">
        <v>736.52</v>
      </c>
    </row>
    <row r="102" spans="1:2">
      <c r="A102" s="14">
        <v>34845</v>
      </c>
      <c r="B102">
        <v>736.45</v>
      </c>
    </row>
    <row r="103" spans="1:2">
      <c r="A103" s="14">
        <v>34849</v>
      </c>
      <c r="B103">
        <v>739.72</v>
      </c>
    </row>
    <row r="104" spans="1:2">
      <c r="A104" s="14">
        <v>34850</v>
      </c>
      <c r="B104">
        <v>740.55</v>
      </c>
    </row>
    <row r="105" spans="1:2">
      <c r="A105" s="14">
        <v>34851</v>
      </c>
      <c r="B105">
        <v>744.02</v>
      </c>
    </row>
    <row r="106" spans="1:2">
      <c r="A106" s="14">
        <v>34852</v>
      </c>
      <c r="B106">
        <v>747.79</v>
      </c>
    </row>
    <row r="107" spans="1:2">
      <c r="A107" s="14">
        <v>34855</v>
      </c>
      <c r="B107">
        <v>748.61</v>
      </c>
    </row>
    <row r="108" spans="1:2">
      <c r="A108" s="14">
        <v>34856</v>
      </c>
      <c r="B108">
        <v>748.31</v>
      </c>
    </row>
    <row r="109" spans="1:2">
      <c r="A109" s="14">
        <v>34857</v>
      </c>
      <c r="B109">
        <v>745.42</v>
      </c>
    </row>
    <row r="110" spans="1:2">
      <c r="A110" s="14">
        <v>34858</v>
      </c>
      <c r="B110">
        <v>743.79</v>
      </c>
    </row>
    <row r="111" spans="1:2">
      <c r="A111" s="14">
        <v>34859</v>
      </c>
      <c r="B111">
        <v>738.02</v>
      </c>
    </row>
    <row r="112" spans="1:2">
      <c r="A112" s="14">
        <v>34862</v>
      </c>
      <c r="B112">
        <v>739.06</v>
      </c>
    </row>
    <row r="113" spans="1:2">
      <c r="A113" s="14">
        <v>34863</v>
      </c>
      <c r="B113">
        <v>747.2</v>
      </c>
    </row>
    <row r="114" spans="1:2">
      <c r="A114" s="14">
        <v>34864</v>
      </c>
      <c r="B114">
        <v>747.05</v>
      </c>
    </row>
    <row r="115" spans="1:2">
      <c r="A115" s="14">
        <v>34865</v>
      </c>
      <c r="B115">
        <v>745.5</v>
      </c>
    </row>
    <row r="116" spans="1:2">
      <c r="A116" s="14">
        <v>34866</v>
      </c>
      <c r="B116">
        <v>744.9</v>
      </c>
    </row>
    <row r="117" spans="1:2">
      <c r="A117" s="14">
        <v>34869</v>
      </c>
      <c r="B117">
        <v>748.09</v>
      </c>
    </row>
    <row r="118" spans="1:2">
      <c r="A118" s="14">
        <v>34870</v>
      </c>
      <c r="B118">
        <v>747.2</v>
      </c>
    </row>
    <row r="119" spans="1:2">
      <c r="A119" s="14">
        <v>34871</v>
      </c>
      <c r="B119">
        <v>748.16</v>
      </c>
    </row>
    <row r="120" spans="1:2">
      <c r="A120" s="14">
        <v>34872</v>
      </c>
      <c r="B120">
        <v>751.79</v>
      </c>
    </row>
    <row r="121" spans="1:2">
      <c r="A121" s="14">
        <v>34873</v>
      </c>
      <c r="B121">
        <v>750.53</v>
      </c>
    </row>
    <row r="122" spans="1:2">
      <c r="A122" s="14">
        <v>34876</v>
      </c>
      <c r="B122">
        <v>749.13</v>
      </c>
    </row>
    <row r="123" spans="1:2">
      <c r="A123" s="14">
        <v>34877</v>
      </c>
      <c r="B123">
        <v>748.09</v>
      </c>
    </row>
    <row r="124" spans="1:2">
      <c r="A124" s="14">
        <v>34878</v>
      </c>
      <c r="B124">
        <v>749.94</v>
      </c>
    </row>
    <row r="125" spans="1:2">
      <c r="A125" s="14">
        <v>34879</v>
      </c>
      <c r="B125">
        <v>744.02</v>
      </c>
    </row>
    <row r="126" spans="1:2">
      <c r="A126" s="14">
        <v>34880</v>
      </c>
      <c r="B126">
        <v>746.39</v>
      </c>
    </row>
    <row r="127" spans="1:2">
      <c r="A127" s="14">
        <v>34883</v>
      </c>
      <c r="B127">
        <v>746.6</v>
      </c>
    </row>
    <row r="128" spans="1:2">
      <c r="A128" s="14">
        <v>34885</v>
      </c>
      <c r="B128">
        <v>747.72</v>
      </c>
    </row>
    <row r="129" spans="1:2">
      <c r="A129" s="14">
        <v>34886</v>
      </c>
      <c r="B129">
        <v>753.54</v>
      </c>
    </row>
    <row r="130" spans="1:2">
      <c r="A130" s="14">
        <v>34887</v>
      </c>
      <c r="B130">
        <v>753.69</v>
      </c>
    </row>
    <row r="131" spans="1:2">
      <c r="A131" s="14">
        <v>34890</v>
      </c>
      <c r="B131">
        <v>754.21</v>
      </c>
    </row>
    <row r="132" spans="1:2">
      <c r="A132" s="14">
        <v>34891</v>
      </c>
      <c r="B132">
        <v>751.82</v>
      </c>
    </row>
    <row r="133" spans="1:2">
      <c r="A133" s="14">
        <v>34892</v>
      </c>
      <c r="B133">
        <v>752.64</v>
      </c>
    </row>
    <row r="134" spans="1:2">
      <c r="A134" s="14">
        <v>34893</v>
      </c>
      <c r="B134">
        <v>752.57</v>
      </c>
    </row>
    <row r="135" spans="1:2">
      <c r="A135" s="14">
        <v>34894</v>
      </c>
      <c r="B135">
        <v>750.55</v>
      </c>
    </row>
    <row r="136" spans="1:2">
      <c r="A136" s="14">
        <v>34897</v>
      </c>
      <c r="B136">
        <v>748.09</v>
      </c>
    </row>
    <row r="137" spans="1:2">
      <c r="A137" s="14">
        <v>34898</v>
      </c>
      <c r="B137">
        <v>746.45</v>
      </c>
    </row>
    <row r="138" spans="1:2">
      <c r="A138" s="14">
        <v>34899</v>
      </c>
      <c r="B138">
        <v>741.45</v>
      </c>
    </row>
    <row r="139" spans="1:2">
      <c r="A139" s="14">
        <v>34900</v>
      </c>
      <c r="B139">
        <v>741.75</v>
      </c>
    </row>
    <row r="140" spans="1:2">
      <c r="A140" s="14">
        <v>34901</v>
      </c>
      <c r="B140">
        <v>738.69</v>
      </c>
    </row>
    <row r="141" spans="1:2">
      <c r="A141" s="14">
        <v>34904</v>
      </c>
      <c r="B141">
        <v>741.08</v>
      </c>
    </row>
    <row r="142" spans="1:2">
      <c r="A142" s="14">
        <v>34905</v>
      </c>
      <c r="B142">
        <v>742.49</v>
      </c>
    </row>
    <row r="143" spans="1:2">
      <c r="A143" s="14">
        <v>34906</v>
      </c>
      <c r="B143">
        <v>740.93</v>
      </c>
    </row>
    <row r="144" spans="1:2">
      <c r="A144" s="14">
        <v>34907</v>
      </c>
      <c r="B144">
        <v>743.09</v>
      </c>
    </row>
    <row r="145" spans="1:2">
      <c r="A145" s="14">
        <v>34908</v>
      </c>
      <c r="B145">
        <v>741.3</v>
      </c>
    </row>
    <row r="146" spans="1:2">
      <c r="A146" s="14">
        <v>34911</v>
      </c>
      <c r="B146">
        <v>743.62</v>
      </c>
    </row>
    <row r="147" spans="1:2">
      <c r="A147" s="14">
        <v>34912</v>
      </c>
      <c r="B147">
        <v>741.45</v>
      </c>
    </row>
    <row r="148" spans="1:2">
      <c r="A148" s="14">
        <v>34913</v>
      </c>
      <c r="B148">
        <v>743.76</v>
      </c>
    </row>
    <row r="149" spans="1:2">
      <c r="A149" s="14">
        <v>34914</v>
      </c>
      <c r="B149">
        <v>741.3</v>
      </c>
    </row>
    <row r="150" spans="1:2">
      <c r="A150" s="14">
        <v>34915</v>
      </c>
      <c r="B150">
        <v>742.57</v>
      </c>
    </row>
    <row r="151" spans="1:2">
      <c r="A151" s="14">
        <v>34918</v>
      </c>
      <c r="B151">
        <v>743.61</v>
      </c>
    </row>
    <row r="152" spans="1:2">
      <c r="A152" s="14">
        <v>34919</v>
      </c>
      <c r="B152">
        <v>743.9</v>
      </c>
    </row>
    <row r="153" spans="1:2">
      <c r="A153" s="14">
        <v>34920</v>
      </c>
      <c r="B153">
        <v>742.86</v>
      </c>
    </row>
    <row r="154" spans="1:2">
      <c r="A154" s="14">
        <v>34921</v>
      </c>
      <c r="B154">
        <v>741.45</v>
      </c>
    </row>
    <row r="155" spans="1:2">
      <c r="A155" s="14">
        <v>34922</v>
      </c>
      <c r="B155">
        <v>738.25</v>
      </c>
    </row>
    <row r="156" spans="1:2">
      <c r="A156" s="14">
        <v>34925</v>
      </c>
      <c r="B156">
        <v>739.15</v>
      </c>
    </row>
    <row r="157" spans="1:2">
      <c r="A157" s="14">
        <v>34926</v>
      </c>
      <c r="B157">
        <v>739.82</v>
      </c>
    </row>
    <row r="158" spans="1:2">
      <c r="A158" s="14">
        <v>34927</v>
      </c>
      <c r="B158">
        <v>741.15</v>
      </c>
    </row>
    <row r="159" spans="1:2">
      <c r="A159" s="14">
        <v>34928</v>
      </c>
      <c r="B159">
        <v>740.34</v>
      </c>
    </row>
    <row r="160" spans="1:2">
      <c r="A160" s="14">
        <v>34929</v>
      </c>
      <c r="B160">
        <v>740.63</v>
      </c>
    </row>
    <row r="161" spans="1:2">
      <c r="A161" s="14">
        <v>34932</v>
      </c>
      <c r="B161">
        <v>742.57</v>
      </c>
    </row>
    <row r="162" spans="1:2">
      <c r="A162" s="14">
        <v>34933</v>
      </c>
      <c r="B162">
        <v>741.53</v>
      </c>
    </row>
    <row r="163" spans="1:2">
      <c r="A163" s="14">
        <v>34934</v>
      </c>
      <c r="B163">
        <v>740.86</v>
      </c>
    </row>
    <row r="164" spans="1:2">
      <c r="A164" s="14">
        <v>34935</v>
      </c>
      <c r="B164">
        <v>744.35</v>
      </c>
    </row>
    <row r="165" spans="1:2">
      <c r="A165" s="14">
        <v>34936</v>
      </c>
      <c r="B165">
        <v>748.96</v>
      </c>
    </row>
    <row r="166" spans="1:2">
      <c r="A166" s="14">
        <v>34939</v>
      </c>
      <c r="B166">
        <v>750.07</v>
      </c>
    </row>
    <row r="167" spans="1:2">
      <c r="A167" s="14">
        <v>34940</v>
      </c>
      <c r="B167">
        <v>749.11</v>
      </c>
    </row>
    <row r="168" spans="1:2">
      <c r="A168" s="14">
        <v>34941</v>
      </c>
      <c r="B168">
        <v>750.37</v>
      </c>
    </row>
    <row r="169" spans="1:2">
      <c r="A169" s="14">
        <v>34942</v>
      </c>
      <c r="B169">
        <v>752.24</v>
      </c>
    </row>
    <row r="170" spans="1:2">
      <c r="A170" s="14">
        <v>34943</v>
      </c>
      <c r="B170">
        <v>753.96</v>
      </c>
    </row>
    <row r="171" spans="1:2">
      <c r="A171" s="14">
        <v>34947</v>
      </c>
      <c r="B171">
        <v>756.22</v>
      </c>
    </row>
    <row r="172" spans="1:2">
      <c r="A172" s="14">
        <v>34948</v>
      </c>
      <c r="B172">
        <v>756.14</v>
      </c>
    </row>
    <row r="173" spans="1:2">
      <c r="A173" s="14">
        <v>34949</v>
      </c>
      <c r="B173">
        <v>754.86</v>
      </c>
    </row>
    <row r="174" spans="1:2">
      <c r="A174" s="14">
        <v>34950</v>
      </c>
      <c r="B174">
        <v>754.26</v>
      </c>
    </row>
    <row r="175" spans="1:2">
      <c r="A175" s="14">
        <v>34953</v>
      </c>
      <c r="B175">
        <v>754.79</v>
      </c>
    </row>
    <row r="176" spans="1:2">
      <c r="A176" s="14">
        <v>34954</v>
      </c>
      <c r="B176">
        <v>757.49</v>
      </c>
    </row>
    <row r="177" spans="1:2">
      <c r="A177" s="14">
        <v>34955</v>
      </c>
      <c r="B177">
        <v>756.52</v>
      </c>
    </row>
    <row r="178" spans="1:2">
      <c r="A178" s="14">
        <v>34956</v>
      </c>
      <c r="B178">
        <v>760.05</v>
      </c>
    </row>
    <row r="179" spans="1:2">
      <c r="A179" s="14">
        <v>34957</v>
      </c>
      <c r="B179">
        <v>759.22</v>
      </c>
    </row>
    <row r="180" spans="1:2">
      <c r="A180" s="14">
        <v>34960</v>
      </c>
      <c r="B180">
        <v>757.27</v>
      </c>
    </row>
    <row r="181" spans="1:2">
      <c r="A181" s="14">
        <v>34961</v>
      </c>
      <c r="B181">
        <v>758.77</v>
      </c>
    </row>
    <row r="182" spans="1:2">
      <c r="A182" s="14">
        <v>34962</v>
      </c>
      <c r="B182">
        <v>760.2</v>
      </c>
    </row>
    <row r="183" spans="1:2">
      <c r="A183" s="14">
        <v>34963</v>
      </c>
      <c r="B183">
        <v>756.29</v>
      </c>
    </row>
    <row r="184" spans="1:2">
      <c r="A184" s="14">
        <v>34964</v>
      </c>
      <c r="B184">
        <v>755.54</v>
      </c>
    </row>
    <row r="185" spans="1:2">
      <c r="A185" s="14">
        <v>34967</v>
      </c>
      <c r="B185">
        <v>755.69</v>
      </c>
    </row>
    <row r="186" spans="1:2">
      <c r="A186" s="14">
        <v>34968</v>
      </c>
      <c r="B186">
        <v>755.01</v>
      </c>
    </row>
    <row r="187" spans="1:2">
      <c r="A187" s="14">
        <v>34969</v>
      </c>
      <c r="B187">
        <v>754.94</v>
      </c>
    </row>
    <row r="188" spans="1:2">
      <c r="A188" s="14">
        <v>34970</v>
      </c>
      <c r="B188">
        <v>755.09</v>
      </c>
    </row>
    <row r="189" spans="1:2">
      <c r="A189" s="14">
        <v>34971</v>
      </c>
      <c r="B189">
        <v>759.45</v>
      </c>
    </row>
    <row r="190" spans="1:2">
      <c r="A190" s="14">
        <v>34974</v>
      </c>
      <c r="B190">
        <v>759.67</v>
      </c>
    </row>
    <row r="191" spans="1:2">
      <c r="A191" s="14">
        <v>34975</v>
      </c>
      <c r="B191">
        <v>761.11</v>
      </c>
    </row>
    <row r="192" spans="1:2">
      <c r="A192" s="14">
        <v>34976</v>
      </c>
      <c r="B192">
        <v>762.78</v>
      </c>
    </row>
    <row r="193" spans="1:2">
      <c r="A193" s="14">
        <v>34977</v>
      </c>
      <c r="B193">
        <v>763.46</v>
      </c>
    </row>
    <row r="194" spans="1:2">
      <c r="A194" s="14">
        <v>34978</v>
      </c>
      <c r="B194">
        <v>763.77</v>
      </c>
    </row>
    <row r="195" spans="1:2">
      <c r="A195" s="14">
        <v>34982</v>
      </c>
      <c r="B195">
        <v>764.22</v>
      </c>
    </row>
    <row r="196" spans="1:2">
      <c r="A196" s="14">
        <v>34983</v>
      </c>
      <c r="B196">
        <v>764.15</v>
      </c>
    </row>
    <row r="197" spans="1:2">
      <c r="A197" s="14">
        <v>34984</v>
      </c>
      <c r="B197">
        <v>765.44</v>
      </c>
    </row>
    <row r="198" spans="1:2">
      <c r="A198" s="14">
        <v>34985</v>
      </c>
      <c r="B198">
        <v>769.39</v>
      </c>
    </row>
    <row r="199" spans="1:2">
      <c r="A199" s="14">
        <v>34988</v>
      </c>
      <c r="B199">
        <v>769.08</v>
      </c>
    </row>
    <row r="200" spans="1:2">
      <c r="A200" s="14">
        <v>34989</v>
      </c>
      <c r="B200">
        <v>769.84</v>
      </c>
    </row>
    <row r="201" spans="1:2">
      <c r="A201" s="14">
        <v>34990</v>
      </c>
      <c r="B201">
        <v>768.93</v>
      </c>
    </row>
    <row r="202" spans="1:2">
      <c r="A202" s="14">
        <v>34991</v>
      </c>
      <c r="B202">
        <v>769.69</v>
      </c>
    </row>
    <row r="203" spans="1:2">
      <c r="A203" s="14">
        <v>34992</v>
      </c>
      <c r="B203">
        <v>767.72</v>
      </c>
    </row>
    <row r="204" spans="1:2">
      <c r="A204" s="14">
        <v>34995</v>
      </c>
      <c r="B204">
        <v>767.18</v>
      </c>
    </row>
    <row r="205" spans="1:2">
      <c r="A205" s="14">
        <v>34996</v>
      </c>
      <c r="B205">
        <v>769.69</v>
      </c>
    </row>
    <row r="206" spans="1:2">
      <c r="A206" s="14">
        <v>34997</v>
      </c>
      <c r="B206">
        <v>770.3</v>
      </c>
    </row>
    <row r="207" spans="1:2">
      <c r="A207" s="14">
        <v>34998</v>
      </c>
      <c r="B207">
        <v>768.63</v>
      </c>
    </row>
    <row r="208" spans="1:2">
      <c r="A208" s="14">
        <v>34999</v>
      </c>
      <c r="B208">
        <v>769.61</v>
      </c>
    </row>
    <row r="209" spans="1:2">
      <c r="A209" s="14">
        <v>35002</v>
      </c>
      <c r="B209">
        <v>770.15</v>
      </c>
    </row>
    <row r="210" spans="1:2">
      <c r="A210" s="14">
        <v>35003</v>
      </c>
      <c r="B210">
        <v>771.19</v>
      </c>
    </row>
    <row r="211" spans="1:2">
      <c r="A211" s="14">
        <v>35004</v>
      </c>
      <c r="B211">
        <v>773.11</v>
      </c>
    </row>
    <row r="212" spans="1:2">
      <c r="A212" s="14">
        <v>35005</v>
      </c>
      <c r="B212">
        <v>775.11</v>
      </c>
    </row>
    <row r="213" spans="1:2">
      <c r="A213" s="14">
        <v>35006</v>
      </c>
      <c r="B213">
        <v>774.65</v>
      </c>
    </row>
    <row r="214" spans="1:2">
      <c r="A214" s="14">
        <v>35009</v>
      </c>
      <c r="B214">
        <v>774.26</v>
      </c>
    </row>
    <row r="215" spans="1:2">
      <c r="A215" s="14">
        <v>35010</v>
      </c>
      <c r="B215">
        <v>773.11</v>
      </c>
    </row>
    <row r="216" spans="1:2">
      <c r="A216" s="14">
        <v>35011</v>
      </c>
      <c r="B216">
        <v>775.81</v>
      </c>
    </row>
    <row r="217" spans="1:2">
      <c r="A217" s="14">
        <v>35012</v>
      </c>
      <c r="B217">
        <v>774.42</v>
      </c>
    </row>
    <row r="218" spans="1:2">
      <c r="A218" s="14">
        <v>35013</v>
      </c>
      <c r="B218">
        <v>773.11</v>
      </c>
    </row>
    <row r="219" spans="1:2">
      <c r="A219" s="14">
        <v>35016</v>
      </c>
      <c r="B219">
        <v>775.11</v>
      </c>
    </row>
    <row r="220" spans="1:2">
      <c r="A220" s="14">
        <v>35017</v>
      </c>
      <c r="B220">
        <v>774.96</v>
      </c>
    </row>
    <row r="221" spans="1:2">
      <c r="A221" s="14">
        <v>35018</v>
      </c>
      <c r="B221">
        <v>773.95</v>
      </c>
    </row>
    <row r="222" spans="1:2">
      <c r="A222" s="14">
        <v>35019</v>
      </c>
      <c r="B222">
        <v>776.19</v>
      </c>
    </row>
    <row r="223" spans="1:2">
      <c r="A223" s="14">
        <v>35020</v>
      </c>
      <c r="B223">
        <v>776.96</v>
      </c>
    </row>
    <row r="224" spans="1:2">
      <c r="A224" s="14">
        <v>35023</v>
      </c>
      <c r="B224">
        <v>776.88</v>
      </c>
    </row>
    <row r="225" spans="1:2">
      <c r="A225" s="14">
        <v>35024</v>
      </c>
      <c r="B225">
        <v>775.73</v>
      </c>
    </row>
    <row r="226" spans="1:2">
      <c r="A226" s="14">
        <v>35025</v>
      </c>
      <c r="B226">
        <v>775.57</v>
      </c>
    </row>
    <row r="227" spans="1:2">
      <c r="A227" s="14">
        <v>35027</v>
      </c>
      <c r="B227">
        <v>777.12</v>
      </c>
    </row>
    <row r="228" spans="1:2">
      <c r="A228" s="14">
        <v>35030</v>
      </c>
      <c r="B228">
        <v>778.58</v>
      </c>
    </row>
    <row r="229" spans="1:2">
      <c r="A229" s="14">
        <v>35031</v>
      </c>
      <c r="B229">
        <v>778.43</v>
      </c>
    </row>
    <row r="230" spans="1:2">
      <c r="A230" s="14">
        <v>35032</v>
      </c>
      <c r="B230">
        <v>779.81</v>
      </c>
    </row>
    <row r="231" spans="1:2">
      <c r="A231" s="14">
        <v>35033</v>
      </c>
      <c r="B231">
        <v>783.14</v>
      </c>
    </row>
    <row r="232" spans="1:2">
      <c r="A232" s="14">
        <v>35034</v>
      </c>
      <c r="B232">
        <v>784.62</v>
      </c>
    </row>
    <row r="233" spans="1:2">
      <c r="A233" s="14">
        <v>35037</v>
      </c>
      <c r="B233">
        <v>788.14</v>
      </c>
    </row>
    <row r="234" spans="1:2">
      <c r="A234" s="14">
        <v>35038</v>
      </c>
      <c r="B234">
        <v>787.12</v>
      </c>
    </row>
    <row r="235" spans="1:2">
      <c r="A235" s="14">
        <v>35039</v>
      </c>
      <c r="B235">
        <v>786.97</v>
      </c>
    </row>
    <row r="236" spans="1:2">
      <c r="A236" s="14">
        <v>35040</v>
      </c>
      <c r="B236">
        <v>785.32</v>
      </c>
    </row>
    <row r="237" spans="1:2">
      <c r="A237" s="14">
        <v>35041</v>
      </c>
      <c r="B237">
        <v>785.25</v>
      </c>
    </row>
    <row r="238" spans="1:2">
      <c r="A238" s="14">
        <v>35044</v>
      </c>
      <c r="B238">
        <v>786.65</v>
      </c>
    </row>
    <row r="239" spans="1:2">
      <c r="A239" s="14">
        <v>35045</v>
      </c>
      <c r="B239">
        <v>786.26</v>
      </c>
    </row>
    <row r="240" spans="1:2">
      <c r="A240" s="14">
        <v>35046</v>
      </c>
      <c r="B240">
        <v>785.87</v>
      </c>
    </row>
    <row r="241" spans="1:2">
      <c r="A241" s="14">
        <v>35047</v>
      </c>
      <c r="B241">
        <v>785.87</v>
      </c>
    </row>
    <row r="242" spans="1:2">
      <c r="A242" s="14">
        <v>35048</v>
      </c>
      <c r="B242">
        <v>785.87</v>
      </c>
    </row>
    <row r="243" spans="1:2">
      <c r="A243" s="14">
        <v>35051</v>
      </c>
      <c r="B243">
        <v>782.19</v>
      </c>
    </row>
    <row r="244" spans="1:2">
      <c r="A244" s="14">
        <v>35052</v>
      </c>
      <c r="B244">
        <v>786.26</v>
      </c>
    </row>
    <row r="245" spans="1:2">
      <c r="A245" s="14">
        <v>35053</v>
      </c>
      <c r="B245">
        <v>786.18</v>
      </c>
    </row>
    <row r="246" spans="1:2">
      <c r="A246" s="14">
        <v>35054</v>
      </c>
      <c r="B246">
        <v>786.11</v>
      </c>
    </row>
    <row r="247" spans="1:2">
      <c r="A247" s="14">
        <v>35055</v>
      </c>
      <c r="B247">
        <v>788.3</v>
      </c>
    </row>
    <row r="248" spans="1:2">
      <c r="A248" s="14">
        <v>35059</v>
      </c>
      <c r="B248">
        <v>789.63</v>
      </c>
    </row>
    <row r="249" spans="1:2">
      <c r="A249" s="14">
        <v>35060</v>
      </c>
      <c r="B249">
        <v>790.96</v>
      </c>
    </row>
    <row r="250" spans="1:2">
      <c r="A250" s="14">
        <v>35061</v>
      </c>
      <c r="B250">
        <v>792.45</v>
      </c>
    </row>
    <row r="251" spans="1:2">
      <c r="A251" s="14">
        <v>35062</v>
      </c>
      <c r="B251">
        <v>794.35</v>
      </c>
    </row>
    <row r="252" spans="1:2">
      <c r="A252" s="14">
        <v>35066</v>
      </c>
      <c r="B252">
        <v>794.02</v>
      </c>
    </row>
    <row r="253" spans="1:2">
      <c r="A253" s="14">
        <v>35067</v>
      </c>
      <c r="B253">
        <v>795.05</v>
      </c>
    </row>
    <row r="254" spans="1:2">
      <c r="A254" s="14">
        <v>35068</v>
      </c>
      <c r="B254">
        <v>792.99</v>
      </c>
    </row>
    <row r="255" spans="1:2">
      <c r="A255" s="14">
        <v>35069</v>
      </c>
      <c r="B255">
        <v>791.87</v>
      </c>
    </row>
    <row r="256" spans="1:2">
      <c r="A256" s="14">
        <v>35072</v>
      </c>
      <c r="B256">
        <v>792.27</v>
      </c>
    </row>
    <row r="257" spans="1:2">
      <c r="A257" s="14">
        <v>35073</v>
      </c>
      <c r="B257">
        <v>792.11</v>
      </c>
    </row>
    <row r="258" spans="1:2">
      <c r="A258" s="14">
        <v>35074</v>
      </c>
      <c r="B258">
        <v>788.3</v>
      </c>
    </row>
    <row r="259" spans="1:2">
      <c r="A259" s="14">
        <v>35075</v>
      </c>
      <c r="B259">
        <v>789.25</v>
      </c>
    </row>
    <row r="260" spans="1:2">
      <c r="A260" s="14">
        <v>35076</v>
      </c>
      <c r="B260">
        <v>789.89</v>
      </c>
    </row>
    <row r="261" spans="1:2">
      <c r="A261" s="14">
        <v>35080</v>
      </c>
      <c r="B261">
        <v>793.62</v>
      </c>
    </row>
    <row r="262" spans="1:2">
      <c r="A262" s="14">
        <v>35081</v>
      </c>
      <c r="B262">
        <v>796.8</v>
      </c>
    </row>
    <row r="263" spans="1:2">
      <c r="A263" s="14">
        <v>35082</v>
      </c>
      <c r="B263">
        <v>798.07</v>
      </c>
    </row>
    <row r="264" spans="1:2">
      <c r="A264" s="14">
        <v>35083</v>
      </c>
      <c r="B264">
        <v>798.31</v>
      </c>
    </row>
    <row r="265" spans="1:2">
      <c r="A265" s="14">
        <v>35086</v>
      </c>
      <c r="B265">
        <v>795.77</v>
      </c>
    </row>
    <row r="266" spans="1:2">
      <c r="A266" s="14">
        <v>35087</v>
      </c>
      <c r="B266">
        <v>794.65</v>
      </c>
    </row>
    <row r="267" spans="1:2">
      <c r="A267" s="14">
        <v>35088</v>
      </c>
      <c r="B267">
        <v>796.8</v>
      </c>
    </row>
    <row r="268" spans="1:2">
      <c r="A268" s="14">
        <v>35089</v>
      </c>
      <c r="B268">
        <v>793.38</v>
      </c>
    </row>
    <row r="269" spans="1:2">
      <c r="A269" s="14">
        <v>35090</v>
      </c>
      <c r="B269">
        <v>796.24</v>
      </c>
    </row>
    <row r="270" spans="1:2">
      <c r="A270" s="14">
        <v>35093</v>
      </c>
      <c r="B270">
        <v>794.97</v>
      </c>
    </row>
    <row r="271" spans="1:2">
      <c r="A271" s="14">
        <v>35094</v>
      </c>
      <c r="B271">
        <v>797.59</v>
      </c>
    </row>
    <row r="272" spans="1:2">
      <c r="A272" s="14">
        <v>35095</v>
      </c>
      <c r="B272">
        <v>799.36</v>
      </c>
    </row>
    <row r="273" spans="1:2">
      <c r="A273" s="14">
        <v>35096</v>
      </c>
      <c r="B273">
        <v>798.15</v>
      </c>
    </row>
    <row r="274" spans="1:2">
      <c r="A274" s="14">
        <v>35097</v>
      </c>
      <c r="B274">
        <v>796.63</v>
      </c>
    </row>
    <row r="275" spans="1:2">
      <c r="A275" s="14">
        <v>35100</v>
      </c>
      <c r="B275">
        <v>796.47</v>
      </c>
    </row>
    <row r="276" spans="1:2">
      <c r="A276" s="14">
        <v>35101</v>
      </c>
      <c r="B276">
        <v>797.27</v>
      </c>
    </row>
    <row r="277" spans="1:2">
      <c r="A277" s="14">
        <v>35102</v>
      </c>
      <c r="B277">
        <v>797.27</v>
      </c>
    </row>
    <row r="278" spans="1:2">
      <c r="A278" s="14">
        <v>35103</v>
      </c>
      <c r="B278">
        <v>797.43</v>
      </c>
    </row>
    <row r="279" spans="1:2">
      <c r="A279" s="14">
        <v>35104</v>
      </c>
      <c r="B279">
        <v>797.99</v>
      </c>
    </row>
    <row r="280" spans="1:2">
      <c r="A280" s="14">
        <v>35107</v>
      </c>
      <c r="B280">
        <v>800.71</v>
      </c>
    </row>
    <row r="281" spans="1:2">
      <c r="A281" s="14">
        <v>35108</v>
      </c>
      <c r="B281">
        <v>801.75</v>
      </c>
    </row>
    <row r="282" spans="1:2">
      <c r="A282" s="14">
        <v>35109</v>
      </c>
      <c r="B282">
        <v>800.31</v>
      </c>
    </row>
    <row r="283" spans="1:2">
      <c r="A283" s="14">
        <v>35110</v>
      </c>
      <c r="B283">
        <v>797.35</v>
      </c>
    </row>
    <row r="284" spans="1:2">
      <c r="A284" s="14">
        <v>35111</v>
      </c>
      <c r="B284">
        <v>795.03</v>
      </c>
    </row>
    <row r="285" spans="1:2">
      <c r="A285" s="14">
        <v>35115</v>
      </c>
      <c r="B285">
        <v>787.2</v>
      </c>
    </row>
    <row r="286" spans="1:2">
      <c r="A286" s="14">
        <v>35116</v>
      </c>
      <c r="B286">
        <v>787.6</v>
      </c>
    </row>
    <row r="287" spans="1:2">
      <c r="A287" s="14">
        <v>35117</v>
      </c>
      <c r="B287">
        <v>789.6</v>
      </c>
    </row>
    <row r="288" spans="1:2">
      <c r="A288" s="14">
        <v>35118</v>
      </c>
      <c r="B288">
        <v>787.12</v>
      </c>
    </row>
    <row r="289" spans="1:2">
      <c r="A289" s="14">
        <v>35121</v>
      </c>
      <c r="B289">
        <v>786.56</v>
      </c>
    </row>
    <row r="290" spans="1:2">
      <c r="A290" s="14">
        <v>35122</v>
      </c>
      <c r="B290">
        <v>784.88</v>
      </c>
    </row>
    <row r="291" spans="1:2">
      <c r="A291" s="14">
        <v>35124</v>
      </c>
      <c r="B291">
        <v>782.99</v>
      </c>
    </row>
    <row r="292" spans="1:2">
      <c r="A292" s="14">
        <v>35125</v>
      </c>
      <c r="B292">
        <v>787.68</v>
      </c>
    </row>
    <row r="293" spans="1:2">
      <c r="A293" s="14">
        <v>35128</v>
      </c>
      <c r="B293">
        <v>790.41</v>
      </c>
    </row>
    <row r="294" spans="1:2">
      <c r="A294" s="14">
        <v>35129</v>
      </c>
      <c r="B294">
        <v>788.07</v>
      </c>
    </row>
    <row r="295" spans="1:2">
      <c r="A295" s="14">
        <v>35130</v>
      </c>
      <c r="B295">
        <v>785.48</v>
      </c>
    </row>
    <row r="296" spans="1:2">
      <c r="A296" s="14">
        <v>35131</v>
      </c>
      <c r="B296">
        <v>784.7</v>
      </c>
    </row>
    <row r="297" spans="1:2">
      <c r="A297" s="14">
        <v>35132</v>
      </c>
      <c r="B297">
        <v>771.94</v>
      </c>
    </row>
    <row r="298" spans="1:2">
      <c r="A298" s="14">
        <v>35135</v>
      </c>
      <c r="B298">
        <v>776.09</v>
      </c>
    </row>
    <row r="299" spans="1:2">
      <c r="A299" s="14">
        <v>35136</v>
      </c>
      <c r="B299">
        <v>774.76</v>
      </c>
    </row>
    <row r="300" spans="1:2">
      <c r="A300" s="14">
        <v>35137</v>
      </c>
      <c r="B300">
        <v>774.52</v>
      </c>
    </row>
    <row r="301" spans="1:2">
      <c r="A301" s="14">
        <v>35138</v>
      </c>
      <c r="B301">
        <v>774.6</v>
      </c>
    </row>
    <row r="302" spans="1:2">
      <c r="A302" s="14">
        <v>35139</v>
      </c>
      <c r="B302">
        <v>770.69</v>
      </c>
    </row>
    <row r="303" spans="1:2">
      <c r="A303" s="14">
        <v>35142</v>
      </c>
      <c r="B303">
        <v>772.18</v>
      </c>
    </row>
    <row r="304" spans="1:2">
      <c r="A304" s="14">
        <v>35143</v>
      </c>
      <c r="B304">
        <v>772.88</v>
      </c>
    </row>
    <row r="305" spans="1:2">
      <c r="A305" s="14">
        <v>35144</v>
      </c>
      <c r="B305">
        <v>775.93</v>
      </c>
    </row>
    <row r="306" spans="1:2">
      <c r="A306" s="14">
        <v>35145</v>
      </c>
      <c r="B306">
        <v>777.19</v>
      </c>
    </row>
    <row r="307" spans="1:2">
      <c r="A307" s="14">
        <v>35146</v>
      </c>
      <c r="B307">
        <v>776.17</v>
      </c>
    </row>
    <row r="308" spans="1:2">
      <c r="A308" s="14">
        <v>35149</v>
      </c>
      <c r="B308">
        <v>779.3</v>
      </c>
    </row>
    <row r="309" spans="1:2">
      <c r="A309" s="14">
        <v>35150</v>
      </c>
      <c r="B309">
        <v>779.14</v>
      </c>
    </row>
    <row r="310" spans="1:2">
      <c r="A310" s="14">
        <v>35151</v>
      </c>
      <c r="B310">
        <v>775.15</v>
      </c>
    </row>
    <row r="311" spans="1:2">
      <c r="A311" s="14">
        <v>35152</v>
      </c>
      <c r="B311">
        <v>772.8</v>
      </c>
    </row>
    <row r="312" spans="1:2">
      <c r="A312" s="14">
        <v>35153</v>
      </c>
      <c r="B312">
        <v>776.22</v>
      </c>
    </row>
    <row r="313" spans="1:2">
      <c r="A313" s="14">
        <v>35156</v>
      </c>
      <c r="B313">
        <v>776.9</v>
      </c>
    </row>
    <row r="314" spans="1:2">
      <c r="A314" s="14">
        <v>35157</v>
      </c>
      <c r="B314">
        <v>778.84</v>
      </c>
    </row>
    <row r="315" spans="1:2">
      <c r="A315" s="14">
        <v>35158</v>
      </c>
      <c r="B315">
        <v>777.83</v>
      </c>
    </row>
    <row r="316" spans="1:2">
      <c r="A316" s="14">
        <v>35159</v>
      </c>
      <c r="B316">
        <v>776.13</v>
      </c>
    </row>
    <row r="317" spans="1:2">
      <c r="A317" s="14">
        <v>35160</v>
      </c>
      <c r="B317">
        <v>768.37</v>
      </c>
    </row>
    <row r="318" spans="1:2">
      <c r="A318" s="14">
        <v>35163</v>
      </c>
      <c r="B318">
        <v>766.89</v>
      </c>
    </row>
    <row r="319" spans="1:2">
      <c r="A319" s="14">
        <v>35164</v>
      </c>
      <c r="B319">
        <v>769.14</v>
      </c>
    </row>
    <row r="320" spans="1:2">
      <c r="A320" s="14">
        <v>35165</v>
      </c>
      <c r="B320">
        <v>766.89</v>
      </c>
    </row>
    <row r="321" spans="1:2">
      <c r="A321" s="14">
        <v>35166</v>
      </c>
      <c r="B321">
        <v>765.5</v>
      </c>
    </row>
    <row r="322" spans="1:2">
      <c r="A322" s="14">
        <v>35167</v>
      </c>
      <c r="B322">
        <v>771.63</v>
      </c>
    </row>
    <row r="323" spans="1:2">
      <c r="A323" s="14">
        <v>35170</v>
      </c>
      <c r="B323">
        <v>773.49</v>
      </c>
    </row>
    <row r="324" spans="1:2">
      <c r="A324" s="14">
        <v>35171</v>
      </c>
      <c r="B324">
        <v>773.49</v>
      </c>
    </row>
    <row r="325" spans="1:2">
      <c r="A325" s="14">
        <v>35172</v>
      </c>
      <c r="B325">
        <v>772.09</v>
      </c>
    </row>
    <row r="326" spans="1:2">
      <c r="A326" s="14">
        <v>35173</v>
      </c>
      <c r="B326">
        <v>770.7</v>
      </c>
    </row>
    <row r="327" spans="1:2">
      <c r="A327" s="14">
        <v>35174</v>
      </c>
      <c r="B327">
        <v>772.64</v>
      </c>
    </row>
    <row r="328" spans="1:2">
      <c r="A328" s="14">
        <v>35177</v>
      </c>
      <c r="B328">
        <v>774.65</v>
      </c>
    </row>
    <row r="329" spans="1:2">
      <c r="A329" s="14">
        <v>35178</v>
      </c>
      <c r="B329">
        <v>774.11</v>
      </c>
    </row>
    <row r="330" spans="1:2">
      <c r="A330" s="14">
        <v>35179</v>
      </c>
      <c r="B330">
        <v>772.64</v>
      </c>
    </row>
    <row r="331" spans="1:2">
      <c r="A331" s="14">
        <v>35180</v>
      </c>
      <c r="B331">
        <v>773.1</v>
      </c>
    </row>
    <row r="332" spans="1:2">
      <c r="A332" s="14">
        <v>35181</v>
      </c>
      <c r="B332">
        <v>774.19</v>
      </c>
    </row>
    <row r="333" spans="1:2">
      <c r="A333" s="14">
        <v>35184</v>
      </c>
      <c r="B333">
        <v>773.1</v>
      </c>
    </row>
    <row r="334" spans="1:2">
      <c r="A334" s="14">
        <v>35185</v>
      </c>
      <c r="B334">
        <v>771.25</v>
      </c>
    </row>
    <row r="335" spans="1:2">
      <c r="A335" s="14">
        <v>35186</v>
      </c>
      <c r="B335">
        <v>771.16</v>
      </c>
    </row>
    <row r="336" spans="1:2">
      <c r="A336" s="14">
        <v>35187</v>
      </c>
      <c r="B336">
        <v>765.53</v>
      </c>
    </row>
    <row r="337" spans="1:2">
      <c r="A337" s="14">
        <v>35188</v>
      </c>
      <c r="B337">
        <v>763.75</v>
      </c>
    </row>
    <row r="338" spans="1:2">
      <c r="A338" s="14">
        <v>35191</v>
      </c>
      <c r="B338">
        <v>765.45</v>
      </c>
    </row>
    <row r="339" spans="1:2">
      <c r="A339" s="14">
        <v>35192</v>
      </c>
      <c r="B339">
        <v>764.91</v>
      </c>
    </row>
    <row r="340" spans="1:2">
      <c r="A340" s="14">
        <v>35193</v>
      </c>
      <c r="B340">
        <v>767.53</v>
      </c>
    </row>
    <row r="341" spans="1:2">
      <c r="A341" s="14">
        <v>35194</v>
      </c>
      <c r="B341">
        <v>766.91</v>
      </c>
    </row>
    <row r="342" spans="1:2">
      <c r="A342" s="14">
        <v>35195</v>
      </c>
      <c r="B342">
        <v>770.54</v>
      </c>
    </row>
    <row r="343" spans="1:2">
      <c r="A343" s="14">
        <v>35198</v>
      </c>
      <c r="B343">
        <v>771.7</v>
      </c>
    </row>
    <row r="344" spans="1:2">
      <c r="A344" s="14">
        <v>35199</v>
      </c>
      <c r="B344">
        <v>773.93</v>
      </c>
    </row>
    <row r="345" spans="1:2">
      <c r="A345" s="14">
        <v>35200</v>
      </c>
      <c r="B345">
        <v>774.39</v>
      </c>
    </row>
    <row r="346" spans="1:2">
      <c r="A346" s="14">
        <v>35201</v>
      </c>
      <c r="B346">
        <v>772.31</v>
      </c>
    </row>
    <row r="347" spans="1:2">
      <c r="A347" s="14">
        <v>35202</v>
      </c>
      <c r="B347">
        <v>774.24</v>
      </c>
    </row>
    <row r="348" spans="1:2">
      <c r="A348" s="14">
        <v>35205</v>
      </c>
      <c r="B348">
        <v>775.47</v>
      </c>
    </row>
    <row r="349" spans="1:2">
      <c r="A349" s="14">
        <v>35206</v>
      </c>
      <c r="B349">
        <v>774.86</v>
      </c>
    </row>
    <row r="350" spans="1:2">
      <c r="A350" s="14">
        <v>35207</v>
      </c>
      <c r="B350">
        <v>776.4</v>
      </c>
    </row>
    <row r="351" spans="1:2">
      <c r="A351" s="14">
        <v>35208</v>
      </c>
      <c r="B351">
        <v>774.32</v>
      </c>
    </row>
    <row r="352" spans="1:2">
      <c r="A352" s="14">
        <v>35209</v>
      </c>
      <c r="B352">
        <v>775.86</v>
      </c>
    </row>
    <row r="353" spans="1:2">
      <c r="A353" s="14">
        <v>35213</v>
      </c>
      <c r="B353">
        <v>775.86</v>
      </c>
    </row>
    <row r="354" spans="1:2">
      <c r="A354" s="14">
        <v>35214</v>
      </c>
      <c r="B354">
        <v>772.39</v>
      </c>
    </row>
    <row r="355" spans="1:2">
      <c r="A355" s="14">
        <v>35215</v>
      </c>
      <c r="B355">
        <v>772.62</v>
      </c>
    </row>
    <row r="356" spans="1:2">
      <c r="A356" s="14">
        <v>35216</v>
      </c>
      <c r="B356">
        <v>770</v>
      </c>
    </row>
    <row r="357" spans="1:2">
      <c r="A357" s="14">
        <v>35220</v>
      </c>
      <c r="B357">
        <v>770.37</v>
      </c>
    </row>
    <row r="358" spans="1:2">
      <c r="A358" s="14">
        <v>35221</v>
      </c>
      <c r="B358">
        <v>772.06</v>
      </c>
    </row>
    <row r="359" spans="1:2">
      <c r="A359" s="14">
        <v>35222</v>
      </c>
      <c r="B359">
        <v>774.6</v>
      </c>
    </row>
    <row r="360" spans="1:2">
      <c r="A360" s="14">
        <v>35223</v>
      </c>
      <c r="B360">
        <v>768.06</v>
      </c>
    </row>
    <row r="361" spans="1:2">
      <c r="A361" s="14">
        <v>35226</v>
      </c>
      <c r="B361">
        <v>767.21</v>
      </c>
    </row>
    <row r="362" spans="1:2">
      <c r="A362" s="14">
        <v>35227</v>
      </c>
      <c r="B362">
        <v>766.6</v>
      </c>
    </row>
    <row r="363" spans="1:2">
      <c r="A363" s="14">
        <v>35228</v>
      </c>
      <c r="B363">
        <v>765.44</v>
      </c>
    </row>
    <row r="364" spans="1:2">
      <c r="A364" s="14">
        <v>35229</v>
      </c>
      <c r="B364">
        <v>766.44</v>
      </c>
    </row>
    <row r="365" spans="1:2">
      <c r="A365" s="14">
        <v>35230</v>
      </c>
      <c r="B365">
        <v>768.91</v>
      </c>
    </row>
    <row r="366" spans="1:2">
      <c r="A366" s="14">
        <v>35233</v>
      </c>
      <c r="B366">
        <v>770.91</v>
      </c>
    </row>
    <row r="367" spans="1:2">
      <c r="A367" s="14">
        <v>35234</v>
      </c>
      <c r="B367">
        <v>770.06</v>
      </c>
    </row>
    <row r="368" spans="1:2">
      <c r="A368" s="14">
        <v>35235</v>
      </c>
      <c r="B368">
        <v>769.06</v>
      </c>
    </row>
    <row r="369" spans="1:2">
      <c r="A369" s="14">
        <v>35236</v>
      </c>
      <c r="B369">
        <v>768.98</v>
      </c>
    </row>
    <row r="370" spans="1:2">
      <c r="A370" s="14">
        <v>35237</v>
      </c>
      <c r="B370">
        <v>769.91</v>
      </c>
    </row>
    <row r="371" spans="1:2">
      <c r="A371" s="14">
        <v>35240</v>
      </c>
      <c r="B371">
        <v>770.83</v>
      </c>
    </row>
    <row r="372" spans="1:2">
      <c r="A372" s="14">
        <v>35241</v>
      </c>
      <c r="B372">
        <v>772.14</v>
      </c>
    </row>
    <row r="373" spans="1:2">
      <c r="A373" s="14">
        <v>35242</v>
      </c>
      <c r="B373">
        <v>772.52</v>
      </c>
    </row>
    <row r="374" spans="1:2">
      <c r="A374" s="14">
        <v>35243</v>
      </c>
      <c r="B374">
        <v>775.29</v>
      </c>
    </row>
    <row r="375" spans="1:2">
      <c r="A375" s="14">
        <v>35244</v>
      </c>
      <c r="B375">
        <v>779.76</v>
      </c>
    </row>
    <row r="376" spans="1:2">
      <c r="A376" s="14">
        <v>35247</v>
      </c>
      <c r="B376">
        <v>779.36</v>
      </c>
    </row>
    <row r="377" spans="1:2">
      <c r="A377" s="14">
        <v>35248</v>
      </c>
      <c r="B377">
        <v>777.49</v>
      </c>
    </row>
    <row r="378" spans="1:2">
      <c r="A378" s="14">
        <v>35249</v>
      </c>
      <c r="B378">
        <v>778.58</v>
      </c>
    </row>
    <row r="379" spans="1:2">
      <c r="A379" s="14">
        <v>35251</v>
      </c>
      <c r="B379">
        <v>768.91</v>
      </c>
    </row>
    <row r="380" spans="1:2">
      <c r="A380" s="14">
        <v>35254</v>
      </c>
      <c r="B380">
        <v>769.3</v>
      </c>
    </row>
    <row r="381" spans="1:2">
      <c r="A381" s="14">
        <v>35255</v>
      </c>
      <c r="B381">
        <v>770.94</v>
      </c>
    </row>
    <row r="382" spans="1:2">
      <c r="A382" s="14">
        <v>35256</v>
      </c>
      <c r="B382">
        <v>773.35</v>
      </c>
    </row>
    <row r="383" spans="1:2">
      <c r="A383" s="14">
        <v>35257</v>
      </c>
      <c r="B383">
        <v>774.68</v>
      </c>
    </row>
    <row r="384" spans="1:2">
      <c r="A384" s="14">
        <v>35258</v>
      </c>
      <c r="B384">
        <v>776.39</v>
      </c>
    </row>
    <row r="385" spans="1:2">
      <c r="A385" s="14">
        <v>35261</v>
      </c>
      <c r="B385">
        <v>775.23</v>
      </c>
    </row>
    <row r="386" spans="1:2">
      <c r="A386" s="14">
        <v>35262</v>
      </c>
      <c r="B386">
        <v>778.03</v>
      </c>
    </row>
    <row r="387" spans="1:2">
      <c r="A387" s="14">
        <v>35263</v>
      </c>
      <c r="B387">
        <v>777.8</v>
      </c>
    </row>
    <row r="388" spans="1:2">
      <c r="A388" s="14">
        <v>35264</v>
      </c>
      <c r="B388">
        <v>782.01</v>
      </c>
    </row>
    <row r="389" spans="1:2">
      <c r="A389" s="14">
        <v>35265</v>
      </c>
      <c r="B389">
        <v>779.83</v>
      </c>
    </row>
    <row r="390" spans="1:2">
      <c r="A390" s="14">
        <v>35268</v>
      </c>
      <c r="B390">
        <v>778.5</v>
      </c>
    </row>
    <row r="391" spans="1:2">
      <c r="A391" s="14">
        <v>35269</v>
      </c>
      <c r="B391">
        <v>780.06</v>
      </c>
    </row>
    <row r="392" spans="1:2">
      <c r="A392" s="14">
        <v>35270</v>
      </c>
      <c r="B392">
        <v>777.64</v>
      </c>
    </row>
    <row r="393" spans="1:2">
      <c r="A393" s="14">
        <v>35271</v>
      </c>
      <c r="B393">
        <v>778.42</v>
      </c>
    </row>
    <row r="394" spans="1:2">
      <c r="A394" s="14">
        <v>35272</v>
      </c>
      <c r="B394">
        <v>778.89</v>
      </c>
    </row>
    <row r="395" spans="1:2">
      <c r="A395" s="14">
        <v>35275</v>
      </c>
      <c r="B395">
        <v>776.78</v>
      </c>
    </row>
    <row r="396" spans="1:2">
      <c r="A396" s="14">
        <v>35276</v>
      </c>
      <c r="B396">
        <v>778.66</v>
      </c>
    </row>
    <row r="397" spans="1:2">
      <c r="A397" s="14">
        <v>35277</v>
      </c>
      <c r="B397">
        <v>781.61</v>
      </c>
    </row>
    <row r="398" spans="1:2">
      <c r="A398" s="14">
        <v>35278</v>
      </c>
      <c r="B398">
        <v>786.99</v>
      </c>
    </row>
    <row r="399" spans="1:2">
      <c r="A399" s="14">
        <v>35279</v>
      </c>
      <c r="B399">
        <v>791.75</v>
      </c>
    </row>
    <row r="400" spans="1:2">
      <c r="A400" s="14">
        <v>35282</v>
      </c>
      <c r="B400">
        <v>791.75</v>
      </c>
    </row>
    <row r="401" spans="1:2">
      <c r="A401" s="14">
        <v>35283</v>
      </c>
      <c r="B401">
        <v>791.13</v>
      </c>
    </row>
    <row r="402" spans="1:2">
      <c r="A402" s="14">
        <v>35284</v>
      </c>
      <c r="B402">
        <v>790.81</v>
      </c>
    </row>
    <row r="403" spans="1:2">
      <c r="A403" s="14">
        <v>35285</v>
      </c>
      <c r="B403">
        <v>790.42</v>
      </c>
    </row>
    <row r="404" spans="1:2">
      <c r="A404" s="14">
        <v>35286</v>
      </c>
      <c r="B404">
        <v>792.92</v>
      </c>
    </row>
    <row r="405" spans="1:2">
      <c r="A405" s="14">
        <v>35289</v>
      </c>
      <c r="B405">
        <v>793.63</v>
      </c>
    </row>
    <row r="406" spans="1:2">
      <c r="A406" s="14">
        <v>35290</v>
      </c>
      <c r="B406">
        <v>790.42</v>
      </c>
    </row>
    <row r="407" spans="1:2">
      <c r="A407" s="14">
        <v>35291</v>
      </c>
      <c r="B407">
        <v>790.74</v>
      </c>
    </row>
    <row r="408" spans="1:2">
      <c r="A408" s="14">
        <v>35292</v>
      </c>
      <c r="B408">
        <v>789.49</v>
      </c>
    </row>
    <row r="409" spans="1:2">
      <c r="A409" s="14">
        <v>35293</v>
      </c>
      <c r="B409">
        <v>791.75</v>
      </c>
    </row>
    <row r="410" spans="1:2">
      <c r="A410" s="14">
        <v>35296</v>
      </c>
      <c r="B410">
        <v>790.97</v>
      </c>
    </row>
    <row r="411" spans="1:2">
      <c r="A411" s="14">
        <v>35297</v>
      </c>
      <c r="B411">
        <v>791.13</v>
      </c>
    </row>
    <row r="412" spans="1:2">
      <c r="A412" s="14">
        <v>35298</v>
      </c>
      <c r="B412">
        <v>790.35</v>
      </c>
    </row>
    <row r="413" spans="1:2">
      <c r="A413" s="14">
        <v>35299</v>
      </c>
      <c r="B413">
        <v>790.03</v>
      </c>
    </row>
    <row r="414" spans="1:2">
      <c r="A414" s="14">
        <v>35300</v>
      </c>
      <c r="B414">
        <v>786.75</v>
      </c>
    </row>
    <row r="415" spans="1:2">
      <c r="A415" s="14">
        <v>35303</v>
      </c>
      <c r="B415">
        <v>784.02</v>
      </c>
    </row>
    <row r="416" spans="1:2">
      <c r="A416" s="14">
        <v>35304</v>
      </c>
      <c r="B416">
        <v>785.11</v>
      </c>
    </row>
    <row r="417" spans="1:2">
      <c r="A417" s="14">
        <v>35305</v>
      </c>
      <c r="B417">
        <v>784.72</v>
      </c>
    </row>
    <row r="418" spans="1:2">
      <c r="A418" s="14">
        <v>35306</v>
      </c>
      <c r="B418">
        <v>782.61</v>
      </c>
    </row>
    <row r="419" spans="1:2">
      <c r="A419" s="14">
        <v>35307</v>
      </c>
      <c r="B419">
        <v>779.98</v>
      </c>
    </row>
    <row r="420" spans="1:2">
      <c r="A420" s="14">
        <v>35311</v>
      </c>
      <c r="B420">
        <v>781.6</v>
      </c>
    </row>
    <row r="421" spans="1:2">
      <c r="A421" s="14">
        <v>35312</v>
      </c>
      <c r="B421">
        <v>780.36</v>
      </c>
    </row>
    <row r="422" spans="1:2">
      <c r="A422" s="14">
        <v>35313</v>
      </c>
      <c r="B422">
        <v>779.03</v>
      </c>
    </row>
    <row r="423" spans="1:2">
      <c r="A423" s="14">
        <v>35314</v>
      </c>
      <c r="B423">
        <v>780.67</v>
      </c>
    </row>
    <row r="424" spans="1:2">
      <c r="A424" s="14">
        <v>35317</v>
      </c>
      <c r="B424">
        <v>782.77</v>
      </c>
    </row>
    <row r="425" spans="1:2">
      <c r="A425" s="14">
        <v>35318</v>
      </c>
      <c r="B425">
        <v>781.29</v>
      </c>
    </row>
    <row r="426" spans="1:2">
      <c r="A426" s="14">
        <v>35319</v>
      </c>
      <c r="B426">
        <v>781.52</v>
      </c>
    </row>
    <row r="427" spans="1:2">
      <c r="A427" s="14">
        <v>35320</v>
      </c>
      <c r="B427">
        <v>783.55</v>
      </c>
    </row>
    <row r="428" spans="1:2">
      <c r="A428" s="14">
        <v>35321</v>
      </c>
      <c r="B428">
        <v>789.01</v>
      </c>
    </row>
    <row r="429" spans="1:2">
      <c r="A429" s="14">
        <v>35324</v>
      </c>
      <c r="B429">
        <v>789.63</v>
      </c>
    </row>
    <row r="430" spans="1:2">
      <c r="A430" s="14">
        <v>35325</v>
      </c>
      <c r="B430">
        <v>786.91</v>
      </c>
    </row>
    <row r="431" spans="1:2">
      <c r="A431" s="14">
        <v>35326</v>
      </c>
      <c r="B431">
        <v>786.44</v>
      </c>
    </row>
    <row r="432" spans="1:2">
      <c r="A432" s="14">
        <v>35327</v>
      </c>
      <c r="B432">
        <v>785.35</v>
      </c>
    </row>
    <row r="433" spans="1:2">
      <c r="A433" s="14">
        <v>35328</v>
      </c>
      <c r="B433">
        <v>785.97</v>
      </c>
    </row>
    <row r="434" spans="1:2">
      <c r="A434" s="14">
        <v>35331</v>
      </c>
      <c r="B434">
        <v>787.3</v>
      </c>
    </row>
    <row r="435" spans="1:2">
      <c r="A435" s="14">
        <v>35332</v>
      </c>
      <c r="B435">
        <v>789.71</v>
      </c>
    </row>
    <row r="436" spans="1:2">
      <c r="A436" s="14">
        <v>35333</v>
      </c>
      <c r="B436">
        <v>792.13</v>
      </c>
    </row>
    <row r="437" spans="1:2">
      <c r="A437" s="14">
        <v>35334</v>
      </c>
      <c r="B437">
        <v>794.08</v>
      </c>
    </row>
    <row r="438" spans="1:2">
      <c r="A438" s="14">
        <v>35335</v>
      </c>
      <c r="B438">
        <v>793.22</v>
      </c>
    </row>
    <row r="439" spans="1:2">
      <c r="A439" s="14">
        <v>35338</v>
      </c>
      <c r="B439">
        <v>792.8</v>
      </c>
    </row>
    <row r="440" spans="1:2">
      <c r="A440" s="14">
        <v>35339</v>
      </c>
      <c r="B440">
        <v>795.17</v>
      </c>
    </row>
    <row r="441" spans="1:2">
      <c r="A441" s="14">
        <v>35340</v>
      </c>
      <c r="B441">
        <v>796.91</v>
      </c>
    </row>
    <row r="442" spans="1:2">
      <c r="A442" s="14">
        <v>35341</v>
      </c>
      <c r="B442">
        <v>796.99</v>
      </c>
    </row>
    <row r="443" spans="1:2">
      <c r="A443" s="14">
        <v>35342</v>
      </c>
      <c r="B443">
        <v>802.06</v>
      </c>
    </row>
    <row r="444" spans="1:2">
      <c r="A444" s="14">
        <v>35345</v>
      </c>
      <c r="B444">
        <v>800.71</v>
      </c>
    </row>
    <row r="445" spans="1:2">
      <c r="A445" s="14">
        <v>35346</v>
      </c>
      <c r="B445">
        <v>800.4</v>
      </c>
    </row>
    <row r="446" spans="1:2">
      <c r="A446" s="14">
        <v>35347</v>
      </c>
      <c r="B446">
        <v>798.97</v>
      </c>
    </row>
    <row r="447" spans="1:2">
      <c r="A447" s="14">
        <v>35348</v>
      </c>
      <c r="B447">
        <v>797.07</v>
      </c>
    </row>
    <row r="448" spans="1:2">
      <c r="A448" s="14">
        <v>35349</v>
      </c>
      <c r="B448">
        <v>799.37</v>
      </c>
    </row>
    <row r="449" spans="1:2">
      <c r="A449" s="14">
        <v>35353</v>
      </c>
      <c r="B449">
        <v>799.84</v>
      </c>
    </row>
    <row r="450" spans="1:2">
      <c r="A450" s="14">
        <v>35354</v>
      </c>
      <c r="B450">
        <v>799.53</v>
      </c>
    </row>
    <row r="451" spans="1:2">
      <c r="A451" s="14">
        <v>35355</v>
      </c>
      <c r="B451">
        <v>802.14</v>
      </c>
    </row>
    <row r="452" spans="1:2">
      <c r="A452" s="14">
        <v>35356</v>
      </c>
      <c r="B452">
        <v>802.62</v>
      </c>
    </row>
    <row r="453" spans="1:2">
      <c r="A453" s="14">
        <v>35359</v>
      </c>
      <c r="B453">
        <v>802.3</v>
      </c>
    </row>
    <row r="454" spans="1:2">
      <c r="A454" s="14">
        <v>35360</v>
      </c>
      <c r="B454">
        <v>800.95</v>
      </c>
    </row>
    <row r="455" spans="1:2">
      <c r="A455" s="14">
        <v>35361</v>
      </c>
      <c r="B455">
        <v>801.59</v>
      </c>
    </row>
    <row r="456" spans="1:2">
      <c r="A456" s="14">
        <v>35362</v>
      </c>
      <c r="B456">
        <v>801.27</v>
      </c>
    </row>
    <row r="457" spans="1:2">
      <c r="A457" s="14">
        <v>35363</v>
      </c>
      <c r="B457">
        <v>802.7</v>
      </c>
    </row>
    <row r="458" spans="1:2">
      <c r="A458" s="14">
        <v>35366</v>
      </c>
      <c r="B458">
        <v>802.7</v>
      </c>
    </row>
    <row r="459" spans="1:2">
      <c r="A459" s="14">
        <v>35367</v>
      </c>
      <c r="B459">
        <v>808.48</v>
      </c>
    </row>
    <row r="460" spans="1:2">
      <c r="A460" s="14">
        <v>35368</v>
      </c>
      <c r="B460">
        <v>808.56</v>
      </c>
    </row>
    <row r="461" spans="1:2">
      <c r="A461" s="14">
        <v>35369</v>
      </c>
      <c r="B461">
        <v>810.22</v>
      </c>
    </row>
    <row r="462" spans="1:2">
      <c r="A462" s="14">
        <v>35370</v>
      </c>
      <c r="B462">
        <v>809.32</v>
      </c>
    </row>
    <row r="463" spans="1:2">
      <c r="A463" s="14">
        <v>35373</v>
      </c>
      <c r="B463">
        <v>810.37</v>
      </c>
    </row>
    <row r="464" spans="1:2">
      <c r="A464" s="14">
        <v>35374</v>
      </c>
      <c r="B464">
        <v>812.96</v>
      </c>
    </row>
    <row r="465" spans="1:2">
      <c r="A465" s="14">
        <v>35375</v>
      </c>
      <c r="B465">
        <v>812.64</v>
      </c>
    </row>
    <row r="466" spans="1:2">
      <c r="A466" s="14">
        <v>35376</v>
      </c>
      <c r="B466">
        <v>814.42</v>
      </c>
    </row>
    <row r="467" spans="1:2">
      <c r="A467" s="14">
        <v>35377</v>
      </c>
      <c r="B467">
        <v>813.94</v>
      </c>
    </row>
    <row r="468" spans="1:2">
      <c r="A468" s="14">
        <v>35381</v>
      </c>
      <c r="B468">
        <v>817.1</v>
      </c>
    </row>
    <row r="469" spans="1:2">
      <c r="A469" s="14">
        <v>35382</v>
      </c>
      <c r="B469">
        <v>816.85</v>
      </c>
    </row>
    <row r="470" spans="1:2">
      <c r="A470" s="14">
        <v>35383</v>
      </c>
      <c r="B470">
        <v>818.88</v>
      </c>
    </row>
    <row r="471" spans="1:2">
      <c r="A471" s="14">
        <v>35384</v>
      </c>
      <c r="B471">
        <v>818.07</v>
      </c>
    </row>
    <row r="472" spans="1:2">
      <c r="A472" s="14">
        <v>35387</v>
      </c>
      <c r="B472">
        <v>818.07</v>
      </c>
    </row>
    <row r="473" spans="1:2">
      <c r="A473" s="14">
        <v>35388</v>
      </c>
      <c r="B473">
        <v>819.2</v>
      </c>
    </row>
    <row r="474" spans="1:2">
      <c r="A474" s="14">
        <v>35389</v>
      </c>
      <c r="B474">
        <v>820.66</v>
      </c>
    </row>
    <row r="475" spans="1:2">
      <c r="A475" s="14">
        <v>35390</v>
      </c>
      <c r="B475">
        <v>820.17</v>
      </c>
    </row>
    <row r="476" spans="1:2">
      <c r="A476" s="14">
        <v>35391</v>
      </c>
      <c r="B476">
        <v>819.77</v>
      </c>
    </row>
    <row r="477" spans="1:2">
      <c r="A477" s="14">
        <v>35394</v>
      </c>
      <c r="B477">
        <v>820.66</v>
      </c>
    </row>
    <row r="478" spans="1:2">
      <c r="A478" s="14">
        <v>35395</v>
      </c>
      <c r="B478">
        <v>820.74</v>
      </c>
    </row>
    <row r="479" spans="1:2">
      <c r="A479" s="14">
        <v>35396</v>
      </c>
      <c r="B479">
        <v>820.74</v>
      </c>
    </row>
    <row r="480" spans="1:2">
      <c r="A480" s="14">
        <v>35398</v>
      </c>
      <c r="B480">
        <v>824.26</v>
      </c>
    </row>
    <row r="481" spans="1:2">
      <c r="A481" s="14">
        <v>35402</v>
      </c>
      <c r="B481">
        <v>824.57</v>
      </c>
    </row>
    <row r="482" spans="1:2">
      <c r="A482" s="14">
        <v>35403</v>
      </c>
      <c r="B482">
        <v>822.59</v>
      </c>
    </row>
    <row r="483" spans="1:2">
      <c r="A483" s="14">
        <v>35404</v>
      </c>
      <c r="B483">
        <v>818.8</v>
      </c>
    </row>
    <row r="484" spans="1:2">
      <c r="A484" s="14">
        <v>35405</v>
      </c>
      <c r="B484">
        <v>817.73</v>
      </c>
    </row>
    <row r="485" spans="1:2">
      <c r="A485" s="14">
        <v>35408</v>
      </c>
      <c r="B485">
        <v>820.2</v>
      </c>
    </row>
    <row r="486" spans="1:2">
      <c r="A486" s="14">
        <v>35409</v>
      </c>
      <c r="B486">
        <v>819.96</v>
      </c>
    </row>
    <row r="487" spans="1:2">
      <c r="A487" s="14">
        <v>35410</v>
      </c>
      <c r="B487">
        <v>815.01</v>
      </c>
    </row>
    <row r="488" spans="1:2">
      <c r="A488" s="14">
        <v>35411</v>
      </c>
      <c r="B488">
        <v>813.78</v>
      </c>
    </row>
    <row r="489" spans="1:2">
      <c r="A489" s="14">
        <v>35412</v>
      </c>
      <c r="B489">
        <v>816.5</v>
      </c>
    </row>
    <row r="490" spans="1:2">
      <c r="A490" s="14">
        <v>35415</v>
      </c>
      <c r="B490">
        <v>815.01</v>
      </c>
    </row>
    <row r="491" spans="1:2">
      <c r="A491" s="14">
        <v>35416</v>
      </c>
      <c r="B491">
        <v>814.02</v>
      </c>
    </row>
    <row r="492" spans="1:2">
      <c r="A492" s="14">
        <v>35417</v>
      </c>
      <c r="B492">
        <v>812.46</v>
      </c>
    </row>
    <row r="493" spans="1:2">
      <c r="A493" s="14">
        <v>35418</v>
      </c>
      <c r="B493">
        <v>816.17</v>
      </c>
    </row>
    <row r="494" spans="1:2">
      <c r="A494" s="14">
        <v>35419</v>
      </c>
      <c r="B494">
        <v>816.74</v>
      </c>
    </row>
    <row r="495" spans="1:2">
      <c r="A495" s="14">
        <v>35422</v>
      </c>
      <c r="B495">
        <v>817.4</v>
      </c>
    </row>
    <row r="496" spans="1:2">
      <c r="A496" s="14">
        <v>35423</v>
      </c>
      <c r="B496">
        <v>817.32</v>
      </c>
    </row>
    <row r="497" spans="1:2">
      <c r="A497" s="14">
        <v>35425</v>
      </c>
      <c r="B497">
        <v>817.4</v>
      </c>
    </row>
    <row r="498" spans="1:2">
      <c r="A498" s="14">
        <v>35426</v>
      </c>
      <c r="B498">
        <v>819.38</v>
      </c>
    </row>
    <row r="499" spans="1:2">
      <c r="A499" s="14">
        <v>35429</v>
      </c>
      <c r="B499">
        <v>819.79</v>
      </c>
    </row>
    <row r="500" spans="1:2">
      <c r="A500" s="14">
        <v>35430</v>
      </c>
      <c r="B500">
        <v>815.77</v>
      </c>
    </row>
    <row r="501" spans="1:2">
      <c r="A501" s="14">
        <v>35432</v>
      </c>
      <c r="B501">
        <v>811.84</v>
      </c>
    </row>
    <row r="502" spans="1:2">
      <c r="A502" s="14">
        <v>35433</v>
      </c>
      <c r="B502">
        <v>812.74</v>
      </c>
    </row>
    <row r="503" spans="1:2">
      <c r="A503" s="14">
        <v>35436</v>
      </c>
      <c r="B503">
        <v>812.33</v>
      </c>
    </row>
    <row r="504" spans="1:2">
      <c r="A504" s="14">
        <v>35437</v>
      </c>
      <c r="B504">
        <v>811.27</v>
      </c>
    </row>
    <row r="505" spans="1:2">
      <c r="A505" s="14">
        <v>35438</v>
      </c>
      <c r="B505">
        <v>810.86</v>
      </c>
    </row>
    <row r="506" spans="1:2">
      <c r="A506" s="14">
        <v>35439</v>
      </c>
      <c r="B506">
        <v>813.14</v>
      </c>
    </row>
    <row r="507" spans="1:2">
      <c r="A507" s="14">
        <v>35440</v>
      </c>
      <c r="B507">
        <v>809.39</v>
      </c>
    </row>
    <row r="508" spans="1:2">
      <c r="A508" s="14">
        <v>35443</v>
      </c>
      <c r="B508">
        <v>809.88</v>
      </c>
    </row>
    <row r="509" spans="1:2">
      <c r="A509" s="14">
        <v>35444</v>
      </c>
      <c r="B509">
        <v>813.39</v>
      </c>
    </row>
    <row r="510" spans="1:2">
      <c r="A510" s="14">
        <v>35445</v>
      </c>
      <c r="B510">
        <v>813.47</v>
      </c>
    </row>
    <row r="511" spans="1:2">
      <c r="A511" s="14">
        <v>35446</v>
      </c>
      <c r="B511">
        <v>811.76</v>
      </c>
    </row>
    <row r="512" spans="1:2">
      <c r="A512" s="14">
        <v>35447</v>
      </c>
      <c r="B512">
        <v>812.57</v>
      </c>
    </row>
    <row r="513" spans="1:2">
      <c r="A513" s="14">
        <v>35451</v>
      </c>
      <c r="B513">
        <v>814.61</v>
      </c>
    </row>
    <row r="514" spans="1:2">
      <c r="A514" s="14">
        <v>35452</v>
      </c>
      <c r="B514">
        <v>813.55</v>
      </c>
    </row>
    <row r="515" spans="1:2">
      <c r="A515" s="14">
        <v>35453</v>
      </c>
      <c r="B515">
        <v>812.74</v>
      </c>
    </row>
    <row r="516" spans="1:2">
      <c r="A516" s="14">
        <v>35454</v>
      </c>
      <c r="B516">
        <v>811.11</v>
      </c>
    </row>
    <row r="517" spans="1:2">
      <c r="A517" s="14">
        <v>35457</v>
      </c>
      <c r="B517">
        <v>809.96</v>
      </c>
    </row>
    <row r="518" spans="1:2">
      <c r="A518" s="14">
        <v>35458</v>
      </c>
      <c r="B518">
        <v>811.35</v>
      </c>
    </row>
    <row r="519" spans="1:2">
      <c r="A519" s="14">
        <v>35459</v>
      </c>
      <c r="B519">
        <v>812.08</v>
      </c>
    </row>
    <row r="520" spans="1:2">
      <c r="A520" s="14">
        <v>35460</v>
      </c>
      <c r="B520">
        <v>813.31</v>
      </c>
    </row>
    <row r="521" spans="1:2">
      <c r="A521" s="14">
        <v>35461</v>
      </c>
      <c r="B521">
        <v>816.58</v>
      </c>
    </row>
    <row r="522" spans="1:2">
      <c r="A522" s="14">
        <v>35464</v>
      </c>
      <c r="B522">
        <v>819.09</v>
      </c>
    </row>
    <row r="523" spans="1:2">
      <c r="A523" s="14">
        <v>35465</v>
      </c>
      <c r="B523">
        <v>819.67</v>
      </c>
    </row>
    <row r="524" spans="1:2">
      <c r="A524" s="14">
        <v>35466</v>
      </c>
      <c r="B524">
        <v>819.09</v>
      </c>
    </row>
    <row r="525" spans="1:2">
      <c r="A525" s="14">
        <v>35467</v>
      </c>
      <c r="B525">
        <v>818.85</v>
      </c>
    </row>
    <row r="526" spans="1:2">
      <c r="A526" s="14">
        <v>35468</v>
      </c>
      <c r="B526">
        <v>821.05</v>
      </c>
    </row>
    <row r="527" spans="1:2">
      <c r="A527" s="14">
        <v>35471</v>
      </c>
      <c r="B527">
        <v>821.46</v>
      </c>
    </row>
    <row r="528" spans="1:2">
      <c r="A528" s="14">
        <v>35472</v>
      </c>
      <c r="B528">
        <v>821.46</v>
      </c>
    </row>
    <row r="529" spans="1:2">
      <c r="A529" s="14">
        <v>35473</v>
      </c>
      <c r="B529">
        <v>821.3</v>
      </c>
    </row>
    <row r="530" spans="1:2">
      <c r="A530" s="14">
        <v>35474</v>
      </c>
      <c r="B530">
        <v>824.4</v>
      </c>
    </row>
    <row r="531" spans="1:2">
      <c r="A531" s="14">
        <v>35475</v>
      </c>
      <c r="B531">
        <v>826.44</v>
      </c>
    </row>
    <row r="532" spans="1:2">
      <c r="A532" s="14">
        <v>35479</v>
      </c>
      <c r="B532">
        <v>826.69</v>
      </c>
    </row>
    <row r="533" spans="1:2">
      <c r="A533" s="14">
        <v>35480</v>
      </c>
      <c r="B533">
        <v>826.12</v>
      </c>
    </row>
    <row r="534" spans="1:2">
      <c r="A534" s="14">
        <v>35481</v>
      </c>
      <c r="B534">
        <v>824.16</v>
      </c>
    </row>
    <row r="535" spans="1:2">
      <c r="A535" s="14">
        <v>35482</v>
      </c>
      <c r="B535">
        <v>824.07</v>
      </c>
    </row>
    <row r="536" spans="1:2">
      <c r="A536" s="14">
        <v>35485</v>
      </c>
      <c r="B536">
        <v>823.42</v>
      </c>
    </row>
    <row r="537" spans="1:2">
      <c r="A537" s="14">
        <v>35486</v>
      </c>
      <c r="B537">
        <v>823.34</v>
      </c>
    </row>
    <row r="538" spans="1:2">
      <c r="A538" s="14">
        <v>35487</v>
      </c>
      <c r="B538">
        <v>817.22</v>
      </c>
    </row>
    <row r="539" spans="1:2">
      <c r="A539" s="14">
        <v>35488</v>
      </c>
      <c r="B539">
        <v>816.56</v>
      </c>
    </row>
    <row r="540" spans="1:2">
      <c r="A540" s="14">
        <v>35489</v>
      </c>
      <c r="B540">
        <v>817.58</v>
      </c>
    </row>
    <row r="541" spans="1:2">
      <c r="A541" s="14">
        <v>35492</v>
      </c>
      <c r="B541">
        <v>816.83</v>
      </c>
    </row>
    <row r="542" spans="1:2">
      <c r="A542" s="14">
        <v>35493</v>
      </c>
      <c r="B542">
        <v>815.76</v>
      </c>
    </row>
    <row r="543" spans="1:2">
      <c r="A543" s="14">
        <v>35494</v>
      </c>
      <c r="B543">
        <v>816.25</v>
      </c>
    </row>
    <row r="544" spans="1:2">
      <c r="A544" s="14">
        <v>35495</v>
      </c>
      <c r="B544">
        <v>815.11</v>
      </c>
    </row>
    <row r="545" spans="1:2">
      <c r="A545" s="14">
        <v>35496</v>
      </c>
      <c r="B545">
        <v>817.23</v>
      </c>
    </row>
    <row r="546" spans="1:2">
      <c r="A546" s="14">
        <v>35499</v>
      </c>
      <c r="B546">
        <v>817.72</v>
      </c>
    </row>
    <row r="547" spans="1:2">
      <c r="A547" s="14">
        <v>35500</v>
      </c>
      <c r="B547">
        <v>817.56</v>
      </c>
    </row>
    <row r="548" spans="1:2">
      <c r="A548" s="14">
        <v>35501</v>
      </c>
      <c r="B548">
        <v>816.58</v>
      </c>
    </row>
    <row r="549" spans="1:2">
      <c r="A549" s="14">
        <v>35502</v>
      </c>
      <c r="B549">
        <v>812.41</v>
      </c>
    </row>
    <row r="550" spans="1:2">
      <c r="A550" s="14">
        <v>35503</v>
      </c>
      <c r="B550">
        <v>813.8</v>
      </c>
    </row>
    <row r="551" spans="1:2">
      <c r="A551" s="14">
        <v>35506</v>
      </c>
      <c r="B551">
        <v>813.56</v>
      </c>
    </row>
    <row r="552" spans="1:2">
      <c r="A552" s="14">
        <v>35507</v>
      </c>
      <c r="B552">
        <v>813.39</v>
      </c>
    </row>
    <row r="553" spans="1:2">
      <c r="A553" s="14">
        <v>35508</v>
      </c>
      <c r="B553">
        <v>812.74</v>
      </c>
    </row>
    <row r="554" spans="1:2">
      <c r="A554" s="14">
        <v>35509</v>
      </c>
      <c r="B554">
        <v>812.9</v>
      </c>
    </row>
    <row r="555" spans="1:2">
      <c r="A555" s="14">
        <v>35510</v>
      </c>
      <c r="B555">
        <v>812.98</v>
      </c>
    </row>
    <row r="556" spans="1:2">
      <c r="A556" s="14">
        <v>35513</v>
      </c>
      <c r="B556">
        <v>814.21</v>
      </c>
    </row>
    <row r="557" spans="1:2">
      <c r="A557" s="14">
        <v>35514</v>
      </c>
      <c r="B557">
        <v>813.07</v>
      </c>
    </row>
    <row r="558" spans="1:2">
      <c r="A558" s="14">
        <v>35515</v>
      </c>
      <c r="B558">
        <v>812.08</v>
      </c>
    </row>
    <row r="559" spans="1:2">
      <c r="A559" s="14">
        <v>35516</v>
      </c>
      <c r="B559">
        <v>808.49</v>
      </c>
    </row>
    <row r="560" spans="1:2">
      <c r="A560" s="14">
        <v>35520</v>
      </c>
      <c r="B560">
        <v>808.74</v>
      </c>
    </row>
    <row r="561" spans="1:2">
      <c r="A561" s="14">
        <v>35521</v>
      </c>
      <c r="B561">
        <v>809.7</v>
      </c>
    </row>
    <row r="562" spans="1:2">
      <c r="A562" s="14">
        <v>35522</v>
      </c>
      <c r="B562">
        <v>810.18</v>
      </c>
    </row>
    <row r="563" spans="1:2">
      <c r="A563" s="14">
        <v>35523</v>
      </c>
      <c r="B563">
        <v>810.67</v>
      </c>
    </row>
    <row r="564" spans="1:2">
      <c r="A564" s="14">
        <v>35524</v>
      </c>
      <c r="B564">
        <v>808.65</v>
      </c>
    </row>
    <row r="565" spans="1:2">
      <c r="A565" s="14">
        <v>35527</v>
      </c>
      <c r="B565">
        <v>811.07</v>
      </c>
    </row>
    <row r="566" spans="1:2">
      <c r="A566" s="14">
        <v>35528</v>
      </c>
      <c r="B566">
        <v>810.27</v>
      </c>
    </row>
    <row r="567" spans="1:2">
      <c r="A567" s="14">
        <v>35529</v>
      </c>
      <c r="B567">
        <v>810.35</v>
      </c>
    </row>
    <row r="568" spans="1:2">
      <c r="A568" s="14">
        <v>35530</v>
      </c>
      <c r="B568">
        <v>810.27</v>
      </c>
    </row>
    <row r="569" spans="1:2">
      <c r="A569" s="14">
        <v>35531</v>
      </c>
      <c r="B569">
        <v>807.84</v>
      </c>
    </row>
    <row r="570" spans="1:2">
      <c r="A570" s="14">
        <v>35534</v>
      </c>
      <c r="B570">
        <v>808.24</v>
      </c>
    </row>
    <row r="571" spans="1:2">
      <c r="A571" s="14">
        <v>35535</v>
      </c>
      <c r="B571">
        <v>811.72</v>
      </c>
    </row>
    <row r="572" spans="1:2">
      <c r="A572" s="14">
        <v>35536</v>
      </c>
      <c r="B572">
        <v>811.15</v>
      </c>
    </row>
    <row r="573" spans="1:2">
      <c r="A573" s="14">
        <v>35537</v>
      </c>
      <c r="B573">
        <v>812.85</v>
      </c>
    </row>
    <row r="574" spans="1:2">
      <c r="A574" s="14">
        <v>35538</v>
      </c>
      <c r="B574">
        <v>813.58</v>
      </c>
    </row>
    <row r="575" spans="1:2">
      <c r="A575" s="14">
        <v>35541</v>
      </c>
      <c r="B575">
        <v>812.77</v>
      </c>
    </row>
    <row r="576" spans="1:2">
      <c r="A576" s="14">
        <v>35542</v>
      </c>
      <c r="B576">
        <v>814.15</v>
      </c>
    </row>
    <row r="577" spans="1:2">
      <c r="A577" s="14">
        <v>35543</v>
      </c>
      <c r="B577">
        <v>812.93</v>
      </c>
    </row>
    <row r="578" spans="1:2">
      <c r="A578" s="14">
        <v>35544</v>
      </c>
      <c r="B578">
        <v>811.48</v>
      </c>
    </row>
    <row r="579" spans="1:2">
      <c r="A579" s="14">
        <v>35545</v>
      </c>
      <c r="B579">
        <v>810.99</v>
      </c>
    </row>
    <row r="580" spans="1:2">
      <c r="A580" s="14">
        <v>35548</v>
      </c>
      <c r="B580">
        <v>812.37</v>
      </c>
    </row>
    <row r="581" spans="1:2">
      <c r="A581" s="14">
        <v>35549</v>
      </c>
      <c r="B581">
        <v>818.27</v>
      </c>
    </row>
    <row r="582" spans="1:2">
      <c r="A582" s="14">
        <v>35550</v>
      </c>
      <c r="B582">
        <v>820.35</v>
      </c>
    </row>
    <row r="583" spans="1:2">
      <c r="A583" s="14">
        <v>35551</v>
      </c>
      <c r="B583">
        <v>821.24</v>
      </c>
    </row>
    <row r="584" spans="1:2">
      <c r="A584" s="14">
        <v>35552</v>
      </c>
      <c r="B584">
        <v>822.14</v>
      </c>
    </row>
    <row r="585" spans="1:2">
      <c r="A585" s="14">
        <v>35555</v>
      </c>
      <c r="B585">
        <v>822.88</v>
      </c>
    </row>
    <row r="586" spans="1:2">
      <c r="A586" s="14">
        <v>35556</v>
      </c>
      <c r="B586">
        <v>822.88</v>
      </c>
    </row>
    <row r="587" spans="1:2">
      <c r="A587" s="14">
        <v>35557</v>
      </c>
      <c r="B587">
        <v>820.26</v>
      </c>
    </row>
    <row r="588" spans="1:2">
      <c r="A588" s="14">
        <v>35558</v>
      </c>
      <c r="B588">
        <v>822.06</v>
      </c>
    </row>
    <row r="589" spans="1:2">
      <c r="A589" s="14">
        <v>35559</v>
      </c>
      <c r="B589">
        <v>824.03</v>
      </c>
    </row>
    <row r="590" spans="1:2">
      <c r="A590" s="14">
        <v>35562</v>
      </c>
      <c r="B590">
        <v>825.26</v>
      </c>
    </row>
    <row r="591" spans="1:2">
      <c r="A591" s="14">
        <v>35563</v>
      </c>
      <c r="B591">
        <v>823.13</v>
      </c>
    </row>
    <row r="592" spans="1:2">
      <c r="A592" s="14">
        <v>35564</v>
      </c>
      <c r="B592">
        <v>824.44</v>
      </c>
    </row>
    <row r="593" spans="1:2">
      <c r="A593" s="14">
        <v>35565</v>
      </c>
      <c r="B593">
        <v>825.34</v>
      </c>
    </row>
    <row r="594" spans="1:2">
      <c r="A594" s="14">
        <v>35566</v>
      </c>
      <c r="B594">
        <v>824.19</v>
      </c>
    </row>
    <row r="595" spans="1:2">
      <c r="A595" s="14">
        <v>35569</v>
      </c>
      <c r="B595">
        <v>824.23</v>
      </c>
    </row>
    <row r="596" spans="1:2">
      <c r="A596" s="14">
        <v>35570</v>
      </c>
      <c r="B596">
        <v>824.78</v>
      </c>
    </row>
    <row r="597" spans="1:2">
      <c r="A597" s="14">
        <v>35571</v>
      </c>
      <c r="B597">
        <v>823.54</v>
      </c>
    </row>
    <row r="598" spans="1:2">
      <c r="A598" s="14">
        <v>35572</v>
      </c>
      <c r="B598">
        <v>822.86</v>
      </c>
    </row>
    <row r="599" spans="1:2">
      <c r="A599" s="14">
        <v>35573</v>
      </c>
      <c r="B599">
        <v>823.37</v>
      </c>
    </row>
    <row r="600" spans="1:2">
      <c r="A600" s="14">
        <v>35577</v>
      </c>
      <c r="B600">
        <v>822.24</v>
      </c>
    </row>
    <row r="601" spans="1:2">
      <c r="A601" s="14">
        <v>35578</v>
      </c>
      <c r="B601">
        <v>822.09</v>
      </c>
    </row>
    <row r="602" spans="1:2">
      <c r="A602" s="14">
        <v>35579</v>
      </c>
      <c r="B602">
        <v>824.01</v>
      </c>
    </row>
    <row r="603" spans="1:2">
      <c r="A603" s="14">
        <v>35580</v>
      </c>
      <c r="B603">
        <v>827.44</v>
      </c>
    </row>
    <row r="604" spans="1:2">
      <c r="A604" s="14">
        <v>35583</v>
      </c>
      <c r="B604">
        <v>827.86</v>
      </c>
    </row>
    <row r="605" spans="1:2">
      <c r="A605" s="14">
        <v>35584</v>
      </c>
      <c r="B605">
        <v>829.21</v>
      </c>
    </row>
    <row r="606" spans="1:2">
      <c r="A606" s="14">
        <v>35585</v>
      </c>
      <c r="B606">
        <v>829.18</v>
      </c>
    </row>
    <row r="607" spans="1:2">
      <c r="A607" s="14">
        <v>35586</v>
      </c>
      <c r="B607">
        <v>829.2</v>
      </c>
    </row>
    <row r="608" spans="1:2">
      <c r="A608" s="14">
        <v>35587</v>
      </c>
      <c r="B608">
        <v>833.54</v>
      </c>
    </row>
    <row r="609" spans="1:2">
      <c r="A609" s="14">
        <v>35590</v>
      </c>
      <c r="B609">
        <v>831.81</v>
      </c>
    </row>
    <row r="610" spans="1:2">
      <c r="A610" s="14">
        <v>35591</v>
      </c>
      <c r="B610">
        <v>831.49</v>
      </c>
    </row>
    <row r="611" spans="1:2">
      <c r="A611" s="14">
        <v>35592</v>
      </c>
      <c r="B611">
        <v>831.81</v>
      </c>
    </row>
    <row r="612" spans="1:2">
      <c r="A612" s="14">
        <v>35593</v>
      </c>
      <c r="B612">
        <v>835.25</v>
      </c>
    </row>
    <row r="613" spans="1:2">
      <c r="A613" s="14">
        <v>35594</v>
      </c>
      <c r="B613">
        <v>837.09</v>
      </c>
    </row>
    <row r="614" spans="1:2">
      <c r="A614" s="14">
        <v>35597</v>
      </c>
      <c r="B614">
        <v>838.33</v>
      </c>
    </row>
    <row r="615" spans="1:2">
      <c r="A615" s="14">
        <v>35598</v>
      </c>
      <c r="B615">
        <v>837.6</v>
      </c>
    </row>
    <row r="616" spans="1:2">
      <c r="A616" s="14">
        <v>35599</v>
      </c>
      <c r="B616">
        <v>838.71</v>
      </c>
    </row>
    <row r="617" spans="1:2">
      <c r="A617" s="14">
        <v>35600</v>
      </c>
      <c r="B617">
        <v>838.92</v>
      </c>
    </row>
    <row r="618" spans="1:2">
      <c r="A618" s="14">
        <v>35601</v>
      </c>
      <c r="B618">
        <v>840.13</v>
      </c>
    </row>
    <row r="619" spans="1:2">
      <c r="A619" s="14">
        <v>35604</v>
      </c>
      <c r="B619">
        <v>839.27</v>
      </c>
    </row>
    <row r="620" spans="1:2">
      <c r="A620" s="14">
        <v>35605</v>
      </c>
      <c r="B620">
        <v>839.31</v>
      </c>
    </row>
    <row r="621" spans="1:2">
      <c r="A621" s="14">
        <v>35606</v>
      </c>
      <c r="B621">
        <v>838.17</v>
      </c>
    </row>
    <row r="622" spans="1:2">
      <c r="A622" s="14">
        <v>35607</v>
      </c>
      <c r="B622">
        <v>836.53</v>
      </c>
    </row>
    <row r="623" spans="1:2">
      <c r="A623" s="14">
        <v>35608</v>
      </c>
      <c r="B623">
        <v>838.11</v>
      </c>
    </row>
    <row r="624" spans="1:2">
      <c r="A624" s="14">
        <v>35611</v>
      </c>
      <c r="B624">
        <v>836.68</v>
      </c>
    </row>
    <row r="625" spans="1:2">
      <c r="A625" s="14">
        <v>35612</v>
      </c>
      <c r="B625">
        <v>838.91</v>
      </c>
    </row>
    <row r="626" spans="1:2">
      <c r="A626" s="14">
        <v>35613</v>
      </c>
      <c r="B626">
        <v>840.17</v>
      </c>
    </row>
    <row r="627" spans="1:2">
      <c r="A627" s="14">
        <v>35614</v>
      </c>
      <c r="B627">
        <v>844.41</v>
      </c>
    </row>
    <row r="628" spans="1:2">
      <c r="A628" s="14">
        <v>35618</v>
      </c>
      <c r="B628">
        <v>846.51</v>
      </c>
    </row>
    <row r="629" spans="1:2">
      <c r="A629" s="14">
        <v>35619</v>
      </c>
      <c r="B629">
        <v>846.49</v>
      </c>
    </row>
    <row r="630" spans="1:2">
      <c r="A630" s="14">
        <v>35620</v>
      </c>
      <c r="B630">
        <v>847.65</v>
      </c>
    </row>
    <row r="631" spans="1:2">
      <c r="A631" s="14">
        <v>35621</v>
      </c>
      <c r="B631">
        <v>847.68</v>
      </c>
    </row>
    <row r="632" spans="1:2">
      <c r="A632" s="14">
        <v>35622</v>
      </c>
      <c r="B632">
        <v>848.56</v>
      </c>
    </row>
    <row r="633" spans="1:2">
      <c r="A633" s="14">
        <v>35625</v>
      </c>
      <c r="B633">
        <v>848.09</v>
      </c>
    </row>
    <row r="634" spans="1:2">
      <c r="A634" s="14">
        <v>35626</v>
      </c>
      <c r="B634">
        <v>848.37</v>
      </c>
    </row>
    <row r="635" spans="1:2">
      <c r="A635" s="14">
        <v>35627</v>
      </c>
      <c r="B635">
        <v>850.92</v>
      </c>
    </row>
    <row r="636" spans="1:2">
      <c r="A636" s="14">
        <v>35628</v>
      </c>
      <c r="B636">
        <v>850.97</v>
      </c>
    </row>
    <row r="637" spans="1:2">
      <c r="A637" s="14">
        <v>35629</v>
      </c>
      <c r="B637">
        <v>849.47</v>
      </c>
    </row>
    <row r="638" spans="1:2">
      <c r="A638" s="14">
        <v>35632</v>
      </c>
      <c r="B638">
        <v>849.04</v>
      </c>
    </row>
    <row r="639" spans="1:2">
      <c r="A639" s="14">
        <v>35633</v>
      </c>
      <c r="B639">
        <v>853.5</v>
      </c>
    </row>
    <row r="640" spans="1:2">
      <c r="A640" s="14">
        <v>35634</v>
      </c>
      <c r="B640">
        <v>854.19</v>
      </c>
    </row>
    <row r="641" spans="1:2">
      <c r="A641" s="14">
        <v>35635</v>
      </c>
      <c r="B641">
        <v>854.09</v>
      </c>
    </row>
    <row r="642" spans="1:2">
      <c r="A642" s="14">
        <v>35636</v>
      </c>
      <c r="B642">
        <v>853.2</v>
      </c>
    </row>
    <row r="643" spans="1:2">
      <c r="A643" s="14">
        <v>35639</v>
      </c>
      <c r="B643">
        <v>855.01</v>
      </c>
    </row>
    <row r="644" spans="1:2">
      <c r="A644" s="14">
        <v>35640</v>
      </c>
      <c r="B644">
        <v>857.01</v>
      </c>
    </row>
    <row r="645" spans="1:2">
      <c r="A645" s="14">
        <v>35641</v>
      </c>
      <c r="B645">
        <v>858.81</v>
      </c>
    </row>
    <row r="646" spans="1:2">
      <c r="A646" s="14">
        <v>35642</v>
      </c>
      <c r="B646">
        <v>860.68</v>
      </c>
    </row>
    <row r="647" spans="1:2">
      <c r="A647" s="14">
        <v>35643</v>
      </c>
      <c r="B647">
        <v>853.55</v>
      </c>
    </row>
    <row r="648" spans="1:2">
      <c r="A648" s="14">
        <v>35646</v>
      </c>
      <c r="B648">
        <v>853.17</v>
      </c>
    </row>
    <row r="649" spans="1:2">
      <c r="A649" s="14">
        <v>35647</v>
      </c>
      <c r="B649">
        <v>852.83</v>
      </c>
    </row>
    <row r="650" spans="1:2">
      <c r="A650" s="14">
        <v>35648</v>
      </c>
      <c r="B650">
        <v>853.56</v>
      </c>
    </row>
    <row r="651" spans="1:2">
      <c r="A651" s="14">
        <v>35649</v>
      </c>
      <c r="B651">
        <v>852.18</v>
      </c>
    </row>
    <row r="652" spans="1:2">
      <c r="A652" s="14">
        <v>35650</v>
      </c>
      <c r="B652">
        <v>847.01</v>
      </c>
    </row>
    <row r="653" spans="1:2">
      <c r="A653" s="14">
        <v>35653</v>
      </c>
      <c r="B653">
        <v>847.67</v>
      </c>
    </row>
    <row r="654" spans="1:2">
      <c r="A654" s="14">
        <v>35654</v>
      </c>
      <c r="B654">
        <v>847.01</v>
      </c>
    </row>
    <row r="655" spans="1:2">
      <c r="A655" s="14">
        <v>35655</v>
      </c>
      <c r="B655">
        <v>848.5</v>
      </c>
    </row>
    <row r="656" spans="1:2">
      <c r="A656" s="14">
        <v>35656</v>
      </c>
      <c r="B656">
        <v>851.4</v>
      </c>
    </row>
    <row r="657" spans="1:2">
      <c r="A657" s="14">
        <v>35657</v>
      </c>
      <c r="B657">
        <v>852.09</v>
      </c>
    </row>
    <row r="658" spans="1:2">
      <c r="A658" s="14">
        <v>35660</v>
      </c>
      <c r="B658">
        <v>854.35</v>
      </c>
    </row>
    <row r="659" spans="1:2">
      <c r="A659" s="14">
        <v>35661</v>
      </c>
      <c r="B659">
        <v>854.48</v>
      </c>
    </row>
    <row r="660" spans="1:2">
      <c r="A660" s="14">
        <v>35662</v>
      </c>
      <c r="B660">
        <v>853.48</v>
      </c>
    </row>
    <row r="661" spans="1:2">
      <c r="A661" s="14">
        <v>35663</v>
      </c>
      <c r="B661">
        <v>851.27</v>
      </c>
    </row>
    <row r="662" spans="1:2">
      <c r="A662" s="14">
        <v>35664</v>
      </c>
      <c r="B662">
        <v>849.11</v>
      </c>
    </row>
    <row r="663" spans="1:2">
      <c r="A663" s="14">
        <v>35667</v>
      </c>
      <c r="B663">
        <v>848.9</v>
      </c>
    </row>
    <row r="664" spans="1:2">
      <c r="A664" s="14">
        <v>35668</v>
      </c>
      <c r="B664">
        <v>849.39</v>
      </c>
    </row>
    <row r="665" spans="1:2">
      <c r="A665" s="14">
        <v>35669</v>
      </c>
      <c r="B665">
        <v>849.53</v>
      </c>
    </row>
    <row r="666" spans="1:2">
      <c r="A666" s="14">
        <v>35670</v>
      </c>
      <c r="B666">
        <v>852.88</v>
      </c>
    </row>
    <row r="667" spans="1:2">
      <c r="A667" s="14">
        <v>35671</v>
      </c>
      <c r="B667">
        <v>851.96</v>
      </c>
    </row>
    <row r="668" spans="1:2">
      <c r="A668" s="14">
        <v>35675</v>
      </c>
      <c r="B668">
        <v>853.6</v>
      </c>
    </row>
    <row r="669" spans="1:2">
      <c r="A669" s="14">
        <v>35676</v>
      </c>
      <c r="B669">
        <v>852.98</v>
      </c>
    </row>
    <row r="670" spans="1:2">
      <c r="A670" s="14">
        <v>35677</v>
      </c>
      <c r="B670">
        <v>852.84</v>
      </c>
    </row>
    <row r="671" spans="1:2">
      <c r="A671" s="14">
        <v>35678</v>
      </c>
      <c r="B671">
        <v>851.73</v>
      </c>
    </row>
    <row r="672" spans="1:2">
      <c r="A672" s="14">
        <v>35681</v>
      </c>
      <c r="B672">
        <v>853.1</v>
      </c>
    </row>
    <row r="673" spans="1:2">
      <c r="A673" s="14">
        <v>35682</v>
      </c>
      <c r="B673">
        <v>852.95</v>
      </c>
    </row>
    <row r="674" spans="1:2">
      <c r="A674" s="14">
        <v>35683</v>
      </c>
      <c r="B674">
        <v>852.18</v>
      </c>
    </row>
    <row r="675" spans="1:2">
      <c r="A675" s="14">
        <v>35684</v>
      </c>
      <c r="B675">
        <v>851.19</v>
      </c>
    </row>
    <row r="676" spans="1:2">
      <c r="A676" s="14">
        <v>35685</v>
      </c>
      <c r="B676">
        <v>855.2</v>
      </c>
    </row>
    <row r="677" spans="1:2">
      <c r="A677" s="14">
        <v>35688</v>
      </c>
      <c r="B677">
        <v>856.18</v>
      </c>
    </row>
    <row r="678" spans="1:2">
      <c r="A678" s="14">
        <v>35689</v>
      </c>
      <c r="B678">
        <v>863.19</v>
      </c>
    </row>
    <row r="679" spans="1:2">
      <c r="A679" s="14">
        <v>35690</v>
      </c>
      <c r="B679">
        <v>864.01</v>
      </c>
    </row>
    <row r="680" spans="1:2">
      <c r="A680" s="14">
        <v>35691</v>
      </c>
      <c r="B680">
        <v>863.79</v>
      </c>
    </row>
    <row r="681" spans="1:2">
      <c r="A681" s="14">
        <v>35692</v>
      </c>
      <c r="B681">
        <v>864.38</v>
      </c>
    </row>
    <row r="682" spans="1:2">
      <c r="A682" s="14">
        <v>35695</v>
      </c>
      <c r="B682">
        <v>865.89</v>
      </c>
    </row>
    <row r="683" spans="1:2">
      <c r="A683" s="14">
        <v>35696</v>
      </c>
      <c r="B683">
        <v>864.59</v>
      </c>
    </row>
    <row r="684" spans="1:2">
      <c r="A684" s="14">
        <v>35697</v>
      </c>
      <c r="B684">
        <v>866.97</v>
      </c>
    </row>
    <row r="685" spans="1:2">
      <c r="A685" s="14">
        <v>35698</v>
      </c>
      <c r="B685">
        <v>863.81</v>
      </c>
    </row>
    <row r="686" spans="1:2">
      <c r="A686" s="14">
        <v>35699</v>
      </c>
      <c r="B686">
        <v>865.49</v>
      </c>
    </row>
    <row r="687" spans="1:2">
      <c r="A687" s="14">
        <v>35702</v>
      </c>
      <c r="B687">
        <v>865.55</v>
      </c>
    </row>
    <row r="688" spans="1:2">
      <c r="A688" s="14">
        <v>35703</v>
      </c>
      <c r="B688">
        <v>864.9</v>
      </c>
    </row>
    <row r="689" spans="1:2">
      <c r="A689" s="14">
        <v>35704</v>
      </c>
      <c r="B689">
        <v>868.31</v>
      </c>
    </row>
    <row r="690" spans="1:2">
      <c r="A690" s="14">
        <v>35705</v>
      </c>
      <c r="B690">
        <v>869.35</v>
      </c>
    </row>
    <row r="691" spans="1:2">
      <c r="A691" s="14">
        <v>35706</v>
      </c>
      <c r="B691">
        <v>869.69</v>
      </c>
    </row>
    <row r="692" spans="1:2">
      <c r="A692" s="14">
        <v>35709</v>
      </c>
      <c r="B692">
        <v>872.04</v>
      </c>
    </row>
    <row r="693" spans="1:2">
      <c r="A693" s="14">
        <v>35710</v>
      </c>
      <c r="B693">
        <v>873.13</v>
      </c>
    </row>
    <row r="694" spans="1:2">
      <c r="A694" s="14">
        <v>35711</v>
      </c>
      <c r="B694">
        <v>867.69</v>
      </c>
    </row>
    <row r="695" spans="1:2">
      <c r="A695" s="14">
        <v>35712</v>
      </c>
      <c r="B695">
        <v>867.24</v>
      </c>
    </row>
    <row r="696" spans="1:2">
      <c r="A696" s="14">
        <v>35713</v>
      </c>
      <c r="B696">
        <v>864.81</v>
      </c>
    </row>
    <row r="697" spans="1:2">
      <c r="A697" s="14">
        <v>35717</v>
      </c>
      <c r="B697">
        <v>868.5</v>
      </c>
    </row>
    <row r="698" spans="1:2">
      <c r="A698" s="14">
        <v>35718</v>
      </c>
      <c r="B698">
        <v>867.24</v>
      </c>
    </row>
    <row r="699" spans="1:2">
      <c r="A699" s="14">
        <v>35719</v>
      </c>
      <c r="B699">
        <v>867.4</v>
      </c>
    </row>
    <row r="700" spans="1:2">
      <c r="A700" s="14">
        <v>35720</v>
      </c>
      <c r="B700">
        <v>864.88</v>
      </c>
    </row>
    <row r="701" spans="1:2">
      <c r="A701" s="14">
        <v>35723</v>
      </c>
      <c r="B701">
        <v>865.87</v>
      </c>
    </row>
    <row r="702" spans="1:2">
      <c r="A702" s="14">
        <v>35724</v>
      </c>
      <c r="B702">
        <v>865.97</v>
      </c>
    </row>
    <row r="703" spans="1:2">
      <c r="A703" s="14">
        <v>35725</v>
      </c>
      <c r="B703">
        <v>866.6</v>
      </c>
    </row>
    <row r="704" spans="1:2">
      <c r="A704" s="14">
        <v>35726</v>
      </c>
      <c r="B704">
        <v>870.88</v>
      </c>
    </row>
    <row r="705" spans="1:2">
      <c r="A705" s="14">
        <v>35727</v>
      </c>
      <c r="B705">
        <v>872.2</v>
      </c>
    </row>
    <row r="706" spans="1:2">
      <c r="A706" s="14">
        <v>35730</v>
      </c>
      <c r="B706">
        <v>876.43</v>
      </c>
    </row>
    <row r="707" spans="1:2">
      <c r="A707" s="14">
        <v>35731</v>
      </c>
      <c r="B707">
        <v>873.31</v>
      </c>
    </row>
    <row r="708" spans="1:2">
      <c r="A708" s="14">
        <v>35732</v>
      </c>
      <c r="B708">
        <v>876.42</v>
      </c>
    </row>
    <row r="709" spans="1:2">
      <c r="A709" s="14">
        <v>35733</v>
      </c>
      <c r="B709">
        <v>878.78</v>
      </c>
    </row>
    <row r="710" spans="1:2">
      <c r="A710" s="14">
        <v>35734</v>
      </c>
      <c r="B710">
        <v>879.96</v>
      </c>
    </row>
    <row r="711" spans="1:2">
      <c r="A711" s="14">
        <v>35737</v>
      </c>
      <c r="B711">
        <v>877.3</v>
      </c>
    </row>
    <row r="712" spans="1:2">
      <c r="A712" s="14">
        <v>35738</v>
      </c>
      <c r="B712">
        <v>875.76</v>
      </c>
    </row>
    <row r="713" spans="1:2">
      <c r="A713" s="14">
        <v>35739</v>
      </c>
      <c r="B713">
        <v>876.1</v>
      </c>
    </row>
    <row r="714" spans="1:2">
      <c r="A714" s="14">
        <v>35740</v>
      </c>
      <c r="B714">
        <v>878.27</v>
      </c>
    </row>
    <row r="715" spans="1:2">
      <c r="A715" s="14">
        <v>35741</v>
      </c>
      <c r="B715">
        <v>878.19</v>
      </c>
    </row>
    <row r="716" spans="1:2">
      <c r="A716" s="14">
        <v>35744</v>
      </c>
      <c r="B716">
        <v>878.5</v>
      </c>
    </row>
    <row r="717" spans="1:2">
      <c r="A717" s="14">
        <v>35746</v>
      </c>
      <c r="B717">
        <v>879.53</v>
      </c>
    </row>
    <row r="718" spans="1:2">
      <c r="A718" s="14">
        <v>35747</v>
      </c>
      <c r="B718">
        <v>880.41</v>
      </c>
    </row>
    <row r="719" spans="1:2">
      <c r="A719" s="14">
        <v>35748</v>
      </c>
      <c r="B719">
        <v>881.07</v>
      </c>
    </row>
    <row r="720" spans="1:2">
      <c r="A720" s="14">
        <v>35751</v>
      </c>
      <c r="B720">
        <v>882.35</v>
      </c>
    </row>
    <row r="721" spans="1:2">
      <c r="A721" s="14">
        <v>35752</v>
      </c>
      <c r="B721">
        <v>882.35</v>
      </c>
    </row>
    <row r="722" spans="1:2">
      <c r="A722" s="14">
        <v>35753</v>
      </c>
      <c r="B722">
        <v>884.05</v>
      </c>
    </row>
    <row r="723" spans="1:2">
      <c r="A723" s="14">
        <v>35754</v>
      </c>
      <c r="B723">
        <v>883.23</v>
      </c>
    </row>
    <row r="724" spans="1:2">
      <c r="A724" s="14">
        <v>35755</v>
      </c>
      <c r="B724">
        <v>884.39</v>
      </c>
    </row>
    <row r="725" spans="1:2">
      <c r="A725" s="14">
        <v>35758</v>
      </c>
      <c r="B725">
        <v>882.99</v>
      </c>
    </row>
    <row r="726" spans="1:2">
      <c r="A726" s="14">
        <v>35759</v>
      </c>
      <c r="B726">
        <v>883.65</v>
      </c>
    </row>
    <row r="727" spans="1:2">
      <c r="A727" s="14">
        <v>35760</v>
      </c>
      <c r="B727">
        <v>883.62</v>
      </c>
    </row>
    <row r="728" spans="1:2">
      <c r="A728" s="14">
        <v>35762</v>
      </c>
      <c r="B728">
        <v>884.55</v>
      </c>
    </row>
    <row r="729" spans="1:2">
      <c r="A729" s="14">
        <v>35765</v>
      </c>
      <c r="B729">
        <v>884.72</v>
      </c>
    </row>
    <row r="730" spans="1:2">
      <c r="A730" s="14">
        <v>35766</v>
      </c>
      <c r="B730">
        <v>884.96</v>
      </c>
    </row>
    <row r="731" spans="1:2">
      <c r="A731" s="14">
        <v>35767</v>
      </c>
      <c r="B731">
        <v>885.9</v>
      </c>
    </row>
    <row r="732" spans="1:2">
      <c r="A732" s="14">
        <v>35768</v>
      </c>
      <c r="B732">
        <v>885.94</v>
      </c>
    </row>
    <row r="733" spans="1:2">
      <c r="A733" s="14">
        <v>35769</v>
      </c>
      <c r="B733">
        <v>883.58</v>
      </c>
    </row>
    <row r="734" spans="1:2">
      <c r="A734" s="14">
        <v>35772</v>
      </c>
      <c r="B734">
        <v>881.45</v>
      </c>
    </row>
    <row r="735" spans="1:2">
      <c r="A735" s="14">
        <v>35773</v>
      </c>
      <c r="B735">
        <v>882.06</v>
      </c>
    </row>
    <row r="736" spans="1:2">
      <c r="A736" s="14">
        <v>35774</v>
      </c>
      <c r="B736">
        <v>884.25</v>
      </c>
    </row>
    <row r="737" spans="1:2">
      <c r="A737" s="14">
        <v>35775</v>
      </c>
      <c r="B737">
        <v>887.68</v>
      </c>
    </row>
    <row r="738" spans="1:2">
      <c r="A738" s="14">
        <v>35776</v>
      </c>
      <c r="B738">
        <v>891.2</v>
      </c>
    </row>
    <row r="739" spans="1:2">
      <c r="A739" s="14">
        <v>35779</v>
      </c>
      <c r="B739">
        <v>889.87</v>
      </c>
    </row>
    <row r="740" spans="1:2">
      <c r="A740" s="14">
        <v>35780</v>
      </c>
      <c r="B740">
        <v>890.44</v>
      </c>
    </row>
    <row r="741" spans="1:2">
      <c r="A741" s="14">
        <v>35781</v>
      </c>
      <c r="B741">
        <v>889.23</v>
      </c>
    </row>
    <row r="742" spans="1:2">
      <c r="A742" s="14">
        <v>35782</v>
      </c>
      <c r="B742">
        <v>891.27</v>
      </c>
    </row>
    <row r="743" spans="1:2">
      <c r="A743" s="14">
        <v>35783</v>
      </c>
      <c r="B743">
        <v>893.07</v>
      </c>
    </row>
    <row r="744" spans="1:2">
      <c r="A744" s="14">
        <v>35786</v>
      </c>
      <c r="B744">
        <v>893.58</v>
      </c>
    </row>
    <row r="745" spans="1:2">
      <c r="A745" s="14">
        <v>35787</v>
      </c>
      <c r="B745">
        <v>893.53</v>
      </c>
    </row>
    <row r="746" spans="1:2">
      <c r="A746" s="14">
        <v>35788</v>
      </c>
      <c r="B746">
        <v>893.25</v>
      </c>
    </row>
    <row r="747" spans="1:2">
      <c r="A747" s="14">
        <v>35790</v>
      </c>
      <c r="B747">
        <v>893.4</v>
      </c>
    </row>
    <row r="748" spans="1:2">
      <c r="A748" s="14">
        <v>35793</v>
      </c>
      <c r="B748">
        <v>893.23</v>
      </c>
    </row>
    <row r="749" spans="1:2">
      <c r="A749" s="14">
        <v>35794</v>
      </c>
      <c r="B749">
        <v>891.28</v>
      </c>
    </row>
    <row r="750" spans="1:2">
      <c r="A750" s="14">
        <v>35795</v>
      </c>
      <c r="B750">
        <v>893.86</v>
      </c>
    </row>
    <row r="751" spans="1:2">
      <c r="A751" s="14">
        <v>35797</v>
      </c>
      <c r="B751">
        <v>897.58</v>
      </c>
    </row>
    <row r="752" spans="1:2">
      <c r="A752" s="14">
        <v>35800</v>
      </c>
      <c r="B752">
        <v>904.22</v>
      </c>
    </row>
    <row r="753" spans="1:2">
      <c r="A753" s="14">
        <v>35801</v>
      </c>
      <c r="B753">
        <v>905.14</v>
      </c>
    </row>
    <row r="754" spans="1:2">
      <c r="A754" s="14">
        <v>35802</v>
      </c>
      <c r="B754">
        <v>902.82</v>
      </c>
    </row>
    <row r="755" spans="1:2">
      <c r="A755" s="14">
        <v>35803</v>
      </c>
      <c r="B755">
        <v>906.13</v>
      </c>
    </row>
    <row r="756" spans="1:2">
      <c r="A756" s="14">
        <v>35804</v>
      </c>
      <c r="B756">
        <v>910.06</v>
      </c>
    </row>
    <row r="757" spans="1:2">
      <c r="A757" s="14">
        <v>35807</v>
      </c>
      <c r="B757">
        <v>910.54</v>
      </c>
    </row>
    <row r="758" spans="1:2">
      <c r="A758" s="14">
        <v>35808</v>
      </c>
      <c r="B758">
        <v>909.73</v>
      </c>
    </row>
    <row r="759" spans="1:2">
      <c r="A759" s="14">
        <v>35809</v>
      </c>
      <c r="B759">
        <v>908.24</v>
      </c>
    </row>
    <row r="760" spans="1:2">
      <c r="A760" s="14">
        <v>35810</v>
      </c>
      <c r="B760">
        <v>907.92</v>
      </c>
    </row>
    <row r="761" spans="1:2">
      <c r="A761" s="14">
        <v>35811</v>
      </c>
      <c r="B761">
        <v>905.25</v>
      </c>
    </row>
    <row r="762" spans="1:2">
      <c r="A762" s="14">
        <v>35815</v>
      </c>
      <c r="B762">
        <v>904.73</v>
      </c>
    </row>
    <row r="763" spans="1:2">
      <c r="A763" s="14">
        <v>35816</v>
      </c>
      <c r="B763">
        <v>905.96</v>
      </c>
    </row>
    <row r="764" spans="1:2">
      <c r="A764" s="14">
        <v>35817</v>
      </c>
      <c r="B764">
        <v>905.27</v>
      </c>
    </row>
    <row r="765" spans="1:2">
      <c r="A765" s="14">
        <v>35818</v>
      </c>
      <c r="B765">
        <v>899.38</v>
      </c>
    </row>
    <row r="766" spans="1:2">
      <c r="A766" s="14">
        <v>35821</v>
      </c>
      <c r="B766">
        <v>902.78</v>
      </c>
    </row>
    <row r="767" spans="1:2">
      <c r="A767" s="14">
        <v>35822</v>
      </c>
      <c r="B767">
        <v>899.97</v>
      </c>
    </row>
    <row r="768" spans="1:2">
      <c r="A768" s="14">
        <v>35823</v>
      </c>
      <c r="B768">
        <v>900.37</v>
      </c>
    </row>
    <row r="769" spans="1:2">
      <c r="A769" s="14">
        <v>35824</v>
      </c>
      <c r="B769">
        <v>905.48</v>
      </c>
    </row>
    <row r="770" spans="1:2">
      <c r="A770" s="14">
        <v>35825</v>
      </c>
      <c r="B770">
        <v>907.55</v>
      </c>
    </row>
    <row r="771" spans="1:2">
      <c r="A771" s="14">
        <v>35828</v>
      </c>
      <c r="B771">
        <v>905.49</v>
      </c>
    </row>
    <row r="772" spans="1:2">
      <c r="A772" s="14">
        <v>35829</v>
      </c>
      <c r="B772">
        <v>905.99</v>
      </c>
    </row>
    <row r="773" spans="1:2">
      <c r="A773" s="14">
        <v>35830</v>
      </c>
      <c r="B773">
        <v>906.09</v>
      </c>
    </row>
    <row r="774" spans="1:2">
      <c r="A774" s="14">
        <v>35831</v>
      </c>
      <c r="B774">
        <v>903.75</v>
      </c>
    </row>
    <row r="775" spans="1:2">
      <c r="A775" s="14">
        <v>35832</v>
      </c>
      <c r="B775">
        <v>903.8</v>
      </c>
    </row>
    <row r="776" spans="1:2">
      <c r="A776" s="14">
        <v>35835</v>
      </c>
      <c r="B776">
        <v>902.69</v>
      </c>
    </row>
    <row r="777" spans="1:2">
      <c r="A777" s="14">
        <v>35836</v>
      </c>
      <c r="B777">
        <v>903.68</v>
      </c>
    </row>
    <row r="778" spans="1:2">
      <c r="A778" s="14">
        <v>35837</v>
      </c>
      <c r="B778">
        <v>906.49</v>
      </c>
    </row>
    <row r="779" spans="1:2">
      <c r="A779" s="14">
        <v>35838</v>
      </c>
      <c r="B779">
        <v>906.13</v>
      </c>
    </row>
    <row r="780" spans="1:2">
      <c r="A780" s="14">
        <v>35839</v>
      </c>
      <c r="B780">
        <v>907.7</v>
      </c>
    </row>
    <row r="781" spans="1:2">
      <c r="A781" s="14">
        <v>35843</v>
      </c>
      <c r="B781">
        <v>910.45</v>
      </c>
    </row>
    <row r="782" spans="1:2">
      <c r="A782" s="14">
        <v>35844</v>
      </c>
      <c r="B782">
        <v>908.77</v>
      </c>
    </row>
    <row r="783" spans="1:2">
      <c r="A783" s="14">
        <v>35845</v>
      </c>
      <c r="B783">
        <v>908.29</v>
      </c>
    </row>
    <row r="784" spans="1:2">
      <c r="A784" s="14">
        <v>35846</v>
      </c>
      <c r="B784">
        <v>907.45</v>
      </c>
    </row>
    <row r="785" spans="1:2">
      <c r="A785" s="14">
        <v>35849</v>
      </c>
      <c r="B785">
        <v>905.84</v>
      </c>
    </row>
    <row r="786" spans="1:2">
      <c r="A786" s="14">
        <v>35850</v>
      </c>
      <c r="B786">
        <v>901.82</v>
      </c>
    </row>
    <row r="787" spans="1:2">
      <c r="A787" s="14">
        <v>35851</v>
      </c>
      <c r="B787">
        <v>904.11</v>
      </c>
    </row>
    <row r="788" spans="1:2">
      <c r="A788" s="14">
        <v>35852</v>
      </c>
      <c r="B788">
        <v>903.2</v>
      </c>
    </row>
    <row r="789" spans="1:2">
      <c r="A789" s="14">
        <v>35853</v>
      </c>
      <c r="B789">
        <v>904.85</v>
      </c>
    </row>
    <row r="790" spans="1:2">
      <c r="A790" s="14">
        <v>35856</v>
      </c>
      <c r="B790">
        <v>901</v>
      </c>
    </row>
    <row r="791" spans="1:2">
      <c r="A791" s="14">
        <v>35857</v>
      </c>
      <c r="B791">
        <v>898.86</v>
      </c>
    </row>
    <row r="792" spans="1:2">
      <c r="A792" s="14">
        <v>35858</v>
      </c>
      <c r="B792">
        <v>899.56</v>
      </c>
    </row>
    <row r="793" spans="1:2">
      <c r="A793" s="14">
        <v>35859</v>
      </c>
      <c r="B793">
        <v>898.96</v>
      </c>
    </row>
    <row r="794" spans="1:2">
      <c r="A794" s="14">
        <v>35860</v>
      </c>
      <c r="B794">
        <v>901.25</v>
      </c>
    </row>
    <row r="795" spans="1:2">
      <c r="A795" s="14">
        <v>35863</v>
      </c>
      <c r="B795">
        <v>904.05</v>
      </c>
    </row>
    <row r="796" spans="1:2">
      <c r="A796" s="14">
        <v>35864</v>
      </c>
      <c r="B796">
        <v>904.35</v>
      </c>
    </row>
    <row r="797" spans="1:2">
      <c r="A797" s="14">
        <v>35865</v>
      </c>
      <c r="B797">
        <v>906.02</v>
      </c>
    </row>
    <row r="798" spans="1:2">
      <c r="A798" s="14">
        <v>35866</v>
      </c>
      <c r="B798">
        <v>908.98</v>
      </c>
    </row>
    <row r="799" spans="1:2">
      <c r="A799" s="14">
        <v>35867</v>
      </c>
      <c r="B799">
        <v>908.34</v>
      </c>
    </row>
    <row r="800" spans="1:2">
      <c r="A800" s="14">
        <v>35870</v>
      </c>
      <c r="B800">
        <v>910.38</v>
      </c>
    </row>
    <row r="801" spans="1:2">
      <c r="A801" s="14">
        <v>35871</v>
      </c>
      <c r="B801">
        <v>909.23</v>
      </c>
    </row>
    <row r="802" spans="1:2">
      <c r="A802" s="14">
        <v>35872</v>
      </c>
      <c r="B802">
        <v>908.55</v>
      </c>
    </row>
    <row r="803" spans="1:2">
      <c r="A803" s="14">
        <v>35873</v>
      </c>
      <c r="B803">
        <v>908.28</v>
      </c>
    </row>
    <row r="804" spans="1:2">
      <c r="A804" s="14">
        <v>35874</v>
      </c>
      <c r="B804">
        <v>909.27</v>
      </c>
    </row>
    <row r="805" spans="1:2">
      <c r="A805" s="14">
        <v>35877</v>
      </c>
      <c r="B805">
        <v>909.82</v>
      </c>
    </row>
    <row r="806" spans="1:2">
      <c r="A806" s="14">
        <v>35878</v>
      </c>
      <c r="B806">
        <v>909.9</v>
      </c>
    </row>
    <row r="807" spans="1:2">
      <c r="A807" s="14">
        <v>35879</v>
      </c>
      <c r="B807">
        <v>907.15</v>
      </c>
    </row>
    <row r="808" spans="1:2">
      <c r="A808" s="14">
        <v>35880</v>
      </c>
      <c r="B808">
        <v>905.92</v>
      </c>
    </row>
    <row r="809" spans="1:2">
      <c r="A809" s="14">
        <v>35881</v>
      </c>
      <c r="B809">
        <v>905.56</v>
      </c>
    </row>
    <row r="810" spans="1:2">
      <c r="A810" s="14">
        <v>35884</v>
      </c>
      <c r="B810">
        <v>904.92</v>
      </c>
    </row>
    <row r="811" spans="1:2">
      <c r="A811" s="14">
        <v>35885</v>
      </c>
      <c r="B811">
        <v>907.32</v>
      </c>
    </row>
    <row r="812" spans="1:2">
      <c r="A812" s="14">
        <v>35886</v>
      </c>
      <c r="B812">
        <v>909.39</v>
      </c>
    </row>
    <row r="813" spans="1:2">
      <c r="A813" s="14">
        <v>35887</v>
      </c>
      <c r="B813">
        <v>912.14</v>
      </c>
    </row>
    <row r="814" spans="1:2">
      <c r="A814" s="14">
        <v>35888</v>
      </c>
      <c r="B814">
        <v>916.13</v>
      </c>
    </row>
    <row r="815" spans="1:2">
      <c r="A815" s="14">
        <v>35891</v>
      </c>
      <c r="B815">
        <v>914.43</v>
      </c>
    </row>
    <row r="816" spans="1:2">
      <c r="A816" s="14">
        <v>35892</v>
      </c>
      <c r="B816">
        <v>913.85</v>
      </c>
    </row>
    <row r="817" spans="1:2">
      <c r="A817" s="14">
        <v>35893</v>
      </c>
      <c r="B817">
        <v>911.57</v>
      </c>
    </row>
    <row r="818" spans="1:2">
      <c r="A818" s="14">
        <v>35894</v>
      </c>
      <c r="B818">
        <v>912.03</v>
      </c>
    </row>
    <row r="819" spans="1:2">
      <c r="A819" s="14">
        <v>35898</v>
      </c>
      <c r="B819">
        <v>909.41</v>
      </c>
    </row>
    <row r="820" spans="1:2">
      <c r="A820" s="14">
        <v>35899</v>
      </c>
      <c r="B820">
        <v>911</v>
      </c>
    </row>
    <row r="821" spans="1:2">
      <c r="A821" s="14">
        <v>35900</v>
      </c>
      <c r="B821">
        <v>912.22</v>
      </c>
    </row>
    <row r="822" spans="1:2">
      <c r="A822" s="14">
        <v>35901</v>
      </c>
      <c r="B822">
        <v>913.03</v>
      </c>
    </row>
    <row r="823" spans="1:2">
      <c r="A823" s="14">
        <v>35902</v>
      </c>
      <c r="B823">
        <v>913.14</v>
      </c>
    </row>
    <row r="824" spans="1:2">
      <c r="A824" s="14">
        <v>35905</v>
      </c>
      <c r="B824">
        <v>911.54</v>
      </c>
    </row>
    <row r="825" spans="1:2">
      <c r="A825" s="14">
        <v>35906</v>
      </c>
      <c r="B825">
        <v>909.91</v>
      </c>
    </row>
    <row r="826" spans="1:2">
      <c r="A826" s="14">
        <v>35907</v>
      </c>
      <c r="B826">
        <v>909.89</v>
      </c>
    </row>
    <row r="827" spans="1:2">
      <c r="A827" s="14">
        <v>35908</v>
      </c>
      <c r="B827">
        <v>909.48</v>
      </c>
    </row>
    <row r="828" spans="1:2">
      <c r="A828" s="14">
        <v>35909</v>
      </c>
      <c r="B828">
        <v>910.78</v>
      </c>
    </row>
    <row r="829" spans="1:2">
      <c r="A829" s="14">
        <v>35912</v>
      </c>
      <c r="B829">
        <v>905.25</v>
      </c>
    </row>
    <row r="830" spans="1:2">
      <c r="A830" s="14">
        <v>35913</v>
      </c>
      <c r="B830">
        <v>905.34</v>
      </c>
    </row>
    <row r="831" spans="1:2">
      <c r="A831" s="14">
        <v>35914</v>
      </c>
      <c r="B831">
        <v>905.13</v>
      </c>
    </row>
    <row r="832" spans="1:2">
      <c r="A832" s="14">
        <v>35915</v>
      </c>
      <c r="B832">
        <v>911.36</v>
      </c>
    </row>
    <row r="833" spans="1:2">
      <c r="A833" s="14">
        <v>35916</v>
      </c>
      <c r="B833">
        <v>911.76</v>
      </c>
    </row>
    <row r="834" spans="1:2">
      <c r="A834" s="14">
        <v>35919</v>
      </c>
      <c r="B834">
        <v>912.12</v>
      </c>
    </row>
    <row r="835" spans="1:2">
      <c r="A835" s="14">
        <v>35920</v>
      </c>
      <c r="B835">
        <v>911.01</v>
      </c>
    </row>
    <row r="836" spans="1:2">
      <c r="A836" s="14">
        <v>35921</v>
      </c>
      <c r="B836">
        <v>912.87</v>
      </c>
    </row>
    <row r="837" spans="1:2">
      <c r="A837" s="14">
        <v>35922</v>
      </c>
      <c r="B837">
        <v>912.95</v>
      </c>
    </row>
    <row r="838" spans="1:2">
      <c r="A838" s="14">
        <v>35923</v>
      </c>
      <c r="B838">
        <v>911.44</v>
      </c>
    </row>
    <row r="839" spans="1:2">
      <c r="A839" s="14">
        <v>35926</v>
      </c>
      <c r="B839">
        <v>908.67</v>
      </c>
    </row>
    <row r="840" spans="1:2">
      <c r="A840" s="14">
        <v>35927</v>
      </c>
      <c r="B840">
        <v>912.55</v>
      </c>
    </row>
    <row r="841" spans="1:2">
      <c r="A841" s="14">
        <v>35928</v>
      </c>
      <c r="B841">
        <v>913.25</v>
      </c>
    </row>
    <row r="842" spans="1:2">
      <c r="A842" s="14">
        <v>35929</v>
      </c>
      <c r="B842">
        <v>911.84</v>
      </c>
    </row>
    <row r="843" spans="1:2">
      <c r="A843" s="14">
        <v>35930</v>
      </c>
      <c r="B843">
        <v>912.1</v>
      </c>
    </row>
    <row r="844" spans="1:2">
      <c r="A844" s="14">
        <v>35933</v>
      </c>
      <c r="B844">
        <v>914.7</v>
      </c>
    </row>
    <row r="845" spans="1:2">
      <c r="A845" s="14">
        <v>35934</v>
      </c>
      <c r="B845">
        <v>914.28</v>
      </c>
    </row>
    <row r="846" spans="1:2">
      <c r="A846" s="14">
        <v>35935</v>
      </c>
      <c r="B846">
        <v>916.28</v>
      </c>
    </row>
    <row r="847" spans="1:2">
      <c r="A847" s="14">
        <v>35936</v>
      </c>
      <c r="B847">
        <v>914.28</v>
      </c>
    </row>
    <row r="848" spans="1:2">
      <c r="A848" s="14">
        <v>35937</v>
      </c>
      <c r="B848">
        <v>915.09</v>
      </c>
    </row>
    <row r="849" spans="1:2">
      <c r="A849" s="14">
        <v>35941</v>
      </c>
      <c r="B849">
        <v>917.89</v>
      </c>
    </row>
    <row r="850" spans="1:2">
      <c r="A850" s="14">
        <v>35942</v>
      </c>
      <c r="B850">
        <v>919.43</v>
      </c>
    </row>
    <row r="851" spans="1:2">
      <c r="A851" s="14">
        <v>35943</v>
      </c>
      <c r="B851">
        <v>919.03</v>
      </c>
    </row>
    <row r="852" spans="1:2">
      <c r="A852" s="14">
        <v>35944</v>
      </c>
      <c r="B852">
        <v>920.83</v>
      </c>
    </row>
    <row r="853" spans="1:2">
      <c r="A853" s="14">
        <v>35947</v>
      </c>
      <c r="B853">
        <v>921.96</v>
      </c>
    </row>
    <row r="854" spans="1:2">
      <c r="A854" s="14">
        <v>35948</v>
      </c>
      <c r="B854">
        <v>921.12</v>
      </c>
    </row>
    <row r="855" spans="1:2">
      <c r="A855" s="14">
        <v>35949</v>
      </c>
      <c r="B855">
        <v>921.02</v>
      </c>
    </row>
    <row r="856" spans="1:2">
      <c r="A856" s="14">
        <v>35950</v>
      </c>
      <c r="B856">
        <v>920.07</v>
      </c>
    </row>
    <row r="857" spans="1:2">
      <c r="A857" s="14">
        <v>35951</v>
      </c>
      <c r="B857">
        <v>921.02</v>
      </c>
    </row>
    <row r="858" spans="1:2">
      <c r="A858" s="14">
        <v>35954</v>
      </c>
      <c r="B858">
        <v>921.54</v>
      </c>
    </row>
    <row r="859" spans="1:2">
      <c r="A859" s="14">
        <v>35955</v>
      </c>
      <c r="B859">
        <v>921.56</v>
      </c>
    </row>
    <row r="860" spans="1:2">
      <c r="A860" s="14">
        <v>35956</v>
      </c>
      <c r="B860">
        <v>925.37</v>
      </c>
    </row>
    <row r="861" spans="1:2">
      <c r="A861" s="14">
        <v>35957</v>
      </c>
      <c r="B861">
        <v>928.95</v>
      </c>
    </row>
    <row r="862" spans="1:2">
      <c r="A862" s="14">
        <v>35958</v>
      </c>
      <c r="B862">
        <v>929.36</v>
      </c>
    </row>
    <row r="863" spans="1:2">
      <c r="A863" s="14">
        <v>35961</v>
      </c>
      <c r="B863">
        <v>931.66</v>
      </c>
    </row>
    <row r="864" spans="1:2">
      <c r="A864" s="14">
        <v>35962</v>
      </c>
      <c r="B864">
        <v>928.79</v>
      </c>
    </row>
    <row r="865" spans="1:2">
      <c r="A865" s="14">
        <v>35963</v>
      </c>
      <c r="B865">
        <v>924.54</v>
      </c>
    </row>
    <row r="866" spans="1:2">
      <c r="A866" s="14">
        <v>35964</v>
      </c>
      <c r="B866">
        <v>926.44</v>
      </c>
    </row>
    <row r="867" spans="1:2">
      <c r="A867" s="14">
        <v>35965</v>
      </c>
      <c r="B867">
        <v>927.67</v>
      </c>
    </row>
    <row r="868" spans="1:2">
      <c r="A868" s="14">
        <v>35968</v>
      </c>
      <c r="B868">
        <v>928.69</v>
      </c>
    </row>
    <row r="869" spans="1:2">
      <c r="A869" s="14">
        <v>35969</v>
      </c>
      <c r="B869">
        <v>929.67</v>
      </c>
    </row>
    <row r="870" spans="1:2">
      <c r="A870" s="14">
        <v>35970</v>
      </c>
      <c r="B870">
        <v>929.2</v>
      </c>
    </row>
    <row r="871" spans="1:2">
      <c r="A871" s="14">
        <v>35971</v>
      </c>
      <c r="B871">
        <v>929.12</v>
      </c>
    </row>
    <row r="872" spans="1:2">
      <c r="A872" s="14">
        <v>35972</v>
      </c>
      <c r="B872">
        <v>929.96</v>
      </c>
    </row>
    <row r="873" spans="1:2">
      <c r="A873" s="14">
        <v>35975</v>
      </c>
      <c r="B873">
        <v>929.9</v>
      </c>
    </row>
    <row r="874" spans="1:2">
      <c r="A874" s="14">
        <v>35976</v>
      </c>
      <c r="B874">
        <v>931.44</v>
      </c>
    </row>
    <row r="875" spans="1:2">
      <c r="A875" s="14">
        <v>35977</v>
      </c>
      <c r="B875">
        <v>931.82</v>
      </c>
    </row>
    <row r="876" spans="1:2">
      <c r="A876" s="14">
        <v>35978</v>
      </c>
      <c r="B876">
        <v>933.11</v>
      </c>
    </row>
    <row r="877" spans="1:2">
      <c r="A877" s="14">
        <v>35982</v>
      </c>
      <c r="B877">
        <v>934.82</v>
      </c>
    </row>
    <row r="878" spans="1:2">
      <c r="A878" s="14">
        <v>35983</v>
      </c>
      <c r="B878">
        <v>933.71</v>
      </c>
    </row>
    <row r="879" spans="1:2">
      <c r="A879" s="14">
        <v>35984</v>
      </c>
      <c r="B879">
        <v>932.91</v>
      </c>
    </row>
    <row r="880" spans="1:2">
      <c r="A880" s="14">
        <v>35985</v>
      </c>
      <c r="B880">
        <v>934.3</v>
      </c>
    </row>
    <row r="881" spans="1:2">
      <c r="A881" s="14">
        <v>35986</v>
      </c>
      <c r="B881">
        <v>933.91</v>
      </c>
    </row>
    <row r="882" spans="1:2">
      <c r="A882" s="14">
        <v>35989</v>
      </c>
      <c r="B882">
        <v>931.77</v>
      </c>
    </row>
    <row r="883" spans="1:2">
      <c r="A883" s="14">
        <v>35990</v>
      </c>
      <c r="B883">
        <v>930.58</v>
      </c>
    </row>
    <row r="884" spans="1:2">
      <c r="A884" s="14">
        <v>35991</v>
      </c>
      <c r="B884">
        <v>931.19</v>
      </c>
    </row>
    <row r="885" spans="1:2">
      <c r="A885" s="14">
        <v>35992</v>
      </c>
      <c r="B885">
        <v>930.15</v>
      </c>
    </row>
    <row r="886" spans="1:2">
      <c r="A886" s="14">
        <v>35993</v>
      </c>
      <c r="B886">
        <v>929.72</v>
      </c>
    </row>
    <row r="887" spans="1:2">
      <c r="A887" s="14">
        <v>35996</v>
      </c>
      <c r="B887">
        <v>931.57</v>
      </c>
    </row>
    <row r="888" spans="1:2">
      <c r="A888" s="14">
        <v>35997</v>
      </c>
      <c r="B888">
        <v>933.3</v>
      </c>
    </row>
    <row r="889" spans="1:2">
      <c r="A889" s="14">
        <v>35998</v>
      </c>
      <c r="B889">
        <v>932.83</v>
      </c>
    </row>
    <row r="890" spans="1:2">
      <c r="A890" s="14">
        <v>35999</v>
      </c>
      <c r="B890">
        <v>934.02</v>
      </c>
    </row>
    <row r="891" spans="1:2">
      <c r="A891" s="14">
        <v>36000</v>
      </c>
      <c r="B891">
        <v>933.35</v>
      </c>
    </row>
    <row r="892" spans="1:2">
      <c r="A892" s="14">
        <v>36003</v>
      </c>
      <c r="B892">
        <v>933.09</v>
      </c>
    </row>
    <row r="893" spans="1:2">
      <c r="A893" s="14">
        <v>36004</v>
      </c>
      <c r="B893">
        <v>932.13</v>
      </c>
    </row>
    <row r="894" spans="1:2">
      <c r="A894" s="14">
        <v>36005</v>
      </c>
      <c r="B894">
        <v>931.04</v>
      </c>
    </row>
    <row r="895" spans="1:2">
      <c r="A895" s="14">
        <v>36006</v>
      </c>
      <c r="B895">
        <v>932.38</v>
      </c>
    </row>
    <row r="896" spans="1:2">
      <c r="A896" s="14">
        <v>36007</v>
      </c>
      <c r="B896">
        <v>932.9</v>
      </c>
    </row>
    <row r="897" spans="1:2">
      <c r="A897" s="14">
        <v>36010</v>
      </c>
      <c r="B897">
        <v>935.81</v>
      </c>
    </row>
    <row r="898" spans="1:2">
      <c r="A898" s="14">
        <v>36011</v>
      </c>
      <c r="B898">
        <v>937.02</v>
      </c>
    </row>
    <row r="899" spans="1:2">
      <c r="A899" s="14">
        <v>36012</v>
      </c>
      <c r="B899">
        <v>937.42</v>
      </c>
    </row>
    <row r="900" spans="1:2">
      <c r="A900" s="14">
        <v>36013</v>
      </c>
      <c r="B900">
        <v>936.84</v>
      </c>
    </row>
    <row r="901" spans="1:2">
      <c r="A901" s="14">
        <v>36014</v>
      </c>
      <c r="B901">
        <v>939.43</v>
      </c>
    </row>
    <row r="902" spans="1:2">
      <c r="A902" s="14">
        <v>36017</v>
      </c>
      <c r="B902">
        <v>939.73</v>
      </c>
    </row>
    <row r="903" spans="1:2">
      <c r="A903" s="14">
        <v>36018</v>
      </c>
      <c r="B903">
        <v>941.55</v>
      </c>
    </row>
    <row r="904" spans="1:2">
      <c r="A904" s="14">
        <v>36019</v>
      </c>
      <c r="B904">
        <v>940.79</v>
      </c>
    </row>
    <row r="905" spans="1:2">
      <c r="A905" s="14">
        <v>36020</v>
      </c>
      <c r="B905">
        <v>939.28</v>
      </c>
    </row>
    <row r="906" spans="1:2">
      <c r="A906" s="14">
        <v>36021</v>
      </c>
      <c r="B906">
        <v>941.45</v>
      </c>
    </row>
    <row r="907" spans="1:2">
      <c r="A907" s="14">
        <v>36024</v>
      </c>
      <c r="B907">
        <v>941.7</v>
      </c>
    </row>
    <row r="908" spans="1:2">
      <c r="A908" s="14">
        <v>36025</v>
      </c>
      <c r="B908">
        <v>941.24</v>
      </c>
    </row>
    <row r="909" spans="1:2">
      <c r="A909" s="14">
        <v>36026</v>
      </c>
      <c r="B909">
        <v>941.22</v>
      </c>
    </row>
    <row r="910" spans="1:2">
      <c r="A910" s="14">
        <v>36027</v>
      </c>
      <c r="B910">
        <v>943.29</v>
      </c>
    </row>
    <row r="911" spans="1:2">
      <c r="A911" s="14">
        <v>36028</v>
      </c>
      <c r="B911">
        <v>946.09</v>
      </c>
    </row>
    <row r="912" spans="1:2">
      <c r="A912" s="14">
        <v>36031</v>
      </c>
      <c r="B912">
        <v>946.96</v>
      </c>
    </row>
    <row r="913" spans="1:2">
      <c r="A913" s="14">
        <v>36032</v>
      </c>
      <c r="B913">
        <v>949.4</v>
      </c>
    </row>
    <row r="914" spans="1:2">
      <c r="A914" s="14">
        <v>36033</v>
      </c>
      <c r="B914">
        <v>950.58</v>
      </c>
    </row>
    <row r="915" spans="1:2">
      <c r="A915" s="14">
        <v>36034</v>
      </c>
      <c r="B915">
        <v>953.92</v>
      </c>
    </row>
    <row r="916" spans="1:2">
      <c r="A916" s="14">
        <v>36035</v>
      </c>
      <c r="B916">
        <v>955.09</v>
      </c>
    </row>
    <row r="917" spans="1:2">
      <c r="A917" s="14">
        <v>36038</v>
      </c>
      <c r="B917">
        <v>958.24</v>
      </c>
    </row>
    <row r="918" spans="1:2">
      <c r="A918" s="14">
        <v>36039</v>
      </c>
      <c r="B918">
        <v>957.09</v>
      </c>
    </row>
    <row r="919" spans="1:2">
      <c r="A919" s="14">
        <v>36040</v>
      </c>
      <c r="B919">
        <v>955.91</v>
      </c>
    </row>
    <row r="920" spans="1:2">
      <c r="A920" s="14">
        <v>36041</v>
      </c>
      <c r="B920">
        <v>958.3</v>
      </c>
    </row>
    <row r="921" spans="1:2">
      <c r="A921" s="14">
        <v>36042</v>
      </c>
      <c r="B921">
        <v>959.26</v>
      </c>
    </row>
    <row r="922" spans="1:2">
      <c r="A922" s="14">
        <v>36046</v>
      </c>
      <c r="B922">
        <v>958.2</v>
      </c>
    </row>
    <row r="923" spans="1:2">
      <c r="A923" s="14">
        <v>36047</v>
      </c>
      <c r="B923">
        <v>963.05</v>
      </c>
    </row>
    <row r="924" spans="1:2">
      <c r="A924" s="14">
        <v>36048</v>
      </c>
      <c r="B924">
        <v>971.15</v>
      </c>
    </row>
    <row r="925" spans="1:2">
      <c r="A925" s="14">
        <v>36049</v>
      </c>
      <c r="B925">
        <v>967.2</v>
      </c>
    </row>
    <row r="926" spans="1:2">
      <c r="A926" s="14">
        <v>36052</v>
      </c>
      <c r="B926">
        <v>966.78</v>
      </c>
    </row>
    <row r="927" spans="1:2">
      <c r="A927" s="14">
        <v>36053</v>
      </c>
      <c r="B927">
        <v>965.55</v>
      </c>
    </row>
    <row r="928" spans="1:2">
      <c r="A928" s="14">
        <v>36054</v>
      </c>
      <c r="B928">
        <v>967.14</v>
      </c>
    </row>
    <row r="929" spans="1:2">
      <c r="A929" s="14">
        <v>36055</v>
      </c>
      <c r="B929">
        <v>969.52</v>
      </c>
    </row>
    <row r="930" spans="1:2">
      <c r="A930" s="14">
        <v>36056</v>
      </c>
      <c r="B930">
        <v>971.91</v>
      </c>
    </row>
    <row r="931" spans="1:2">
      <c r="A931" s="14">
        <v>36059</v>
      </c>
      <c r="B931">
        <v>972.15</v>
      </c>
    </row>
    <row r="932" spans="1:2">
      <c r="A932" s="14">
        <v>36060</v>
      </c>
      <c r="B932">
        <v>971.22</v>
      </c>
    </row>
    <row r="933" spans="1:2">
      <c r="A933" s="14">
        <v>36061</v>
      </c>
      <c r="B933">
        <v>973.72</v>
      </c>
    </row>
    <row r="934" spans="1:2">
      <c r="A934" s="14">
        <v>36062</v>
      </c>
      <c r="B934">
        <v>975.9</v>
      </c>
    </row>
    <row r="935" spans="1:2">
      <c r="A935" s="14">
        <v>36063</v>
      </c>
      <c r="B935">
        <v>976.66</v>
      </c>
    </row>
    <row r="936" spans="1:2">
      <c r="A936" s="14">
        <v>36066</v>
      </c>
      <c r="B936">
        <v>976.18</v>
      </c>
    </row>
    <row r="937" spans="1:2">
      <c r="A937" s="14">
        <v>36067</v>
      </c>
      <c r="B937">
        <v>977.85</v>
      </c>
    </row>
    <row r="938" spans="1:2">
      <c r="A938" s="14">
        <v>36068</v>
      </c>
      <c r="B938">
        <v>984.95</v>
      </c>
    </row>
    <row r="939" spans="1:2">
      <c r="A939" s="14">
        <v>36069</v>
      </c>
      <c r="B939">
        <v>990.62</v>
      </c>
    </row>
    <row r="940" spans="1:2">
      <c r="A940" s="14">
        <v>36070</v>
      </c>
      <c r="B940">
        <v>991.75</v>
      </c>
    </row>
    <row r="941" spans="1:2">
      <c r="A941" s="14">
        <v>36073</v>
      </c>
      <c r="B941">
        <v>998.84</v>
      </c>
    </row>
    <row r="942" spans="1:2">
      <c r="A942" s="14">
        <v>36074</v>
      </c>
      <c r="B942">
        <v>995.54</v>
      </c>
    </row>
    <row r="943" spans="1:2">
      <c r="A943" s="14">
        <v>36075</v>
      </c>
      <c r="B943">
        <v>990.36</v>
      </c>
    </row>
    <row r="944" spans="1:2">
      <c r="A944" s="14">
        <v>36076</v>
      </c>
      <c r="B944">
        <v>980.62</v>
      </c>
    </row>
    <row r="945" spans="1:2">
      <c r="A945" s="14">
        <v>36077</v>
      </c>
      <c r="B945">
        <v>970.8</v>
      </c>
    </row>
    <row r="946" spans="1:2">
      <c r="A946" s="14">
        <v>36081</v>
      </c>
      <c r="B946">
        <v>973.21</v>
      </c>
    </row>
    <row r="947" spans="1:2">
      <c r="A947" s="14">
        <v>36082</v>
      </c>
      <c r="B947">
        <v>979.94</v>
      </c>
    </row>
    <row r="948" spans="1:2">
      <c r="A948" s="14">
        <v>36083</v>
      </c>
      <c r="B948">
        <v>978.42</v>
      </c>
    </row>
    <row r="949" spans="1:2">
      <c r="A949" s="14">
        <v>36084</v>
      </c>
      <c r="B949">
        <v>986.55</v>
      </c>
    </row>
    <row r="950" spans="1:2">
      <c r="A950" s="14">
        <v>36087</v>
      </c>
      <c r="B950">
        <v>985.99</v>
      </c>
    </row>
    <row r="951" spans="1:2">
      <c r="A951" s="14">
        <v>36088</v>
      </c>
      <c r="B951">
        <v>982.1</v>
      </c>
    </row>
    <row r="952" spans="1:2">
      <c r="A952" s="14">
        <v>36089</v>
      </c>
      <c r="B952">
        <v>980.99</v>
      </c>
    </row>
    <row r="953" spans="1:2">
      <c r="A953" s="14">
        <v>36090</v>
      </c>
      <c r="B953">
        <v>978.74</v>
      </c>
    </row>
    <row r="954" spans="1:2">
      <c r="A954" s="14">
        <v>36091</v>
      </c>
      <c r="B954">
        <v>976.54</v>
      </c>
    </row>
    <row r="955" spans="1:2">
      <c r="A955" s="14">
        <v>36094</v>
      </c>
      <c r="B955">
        <v>978.96</v>
      </c>
    </row>
    <row r="956" spans="1:2">
      <c r="A956" s="14">
        <v>36095</v>
      </c>
      <c r="B956">
        <v>983.36</v>
      </c>
    </row>
    <row r="957" spans="1:2">
      <c r="A957" s="14">
        <v>36096</v>
      </c>
      <c r="B957">
        <v>983.71</v>
      </c>
    </row>
    <row r="958" spans="1:2">
      <c r="A958" s="14">
        <v>36097</v>
      </c>
      <c r="B958">
        <v>985.73</v>
      </c>
    </row>
    <row r="959" spans="1:2">
      <c r="A959" s="14">
        <v>36098</v>
      </c>
      <c r="B959">
        <v>981.8</v>
      </c>
    </row>
    <row r="960" spans="1:2">
      <c r="A960" s="14">
        <v>36101</v>
      </c>
      <c r="B960">
        <v>975.53</v>
      </c>
    </row>
    <row r="961" spans="1:2">
      <c r="A961" s="14">
        <v>36102</v>
      </c>
      <c r="B961">
        <v>976.22</v>
      </c>
    </row>
    <row r="962" spans="1:2">
      <c r="A962" s="14">
        <v>36103</v>
      </c>
      <c r="B962">
        <v>970.34</v>
      </c>
    </row>
    <row r="963" spans="1:2">
      <c r="A963" s="14">
        <v>36104</v>
      </c>
      <c r="B963">
        <v>970.38</v>
      </c>
    </row>
    <row r="964" spans="1:2">
      <c r="A964" s="14">
        <v>36105</v>
      </c>
      <c r="B964">
        <v>965.63</v>
      </c>
    </row>
    <row r="965" spans="1:2">
      <c r="A965" s="14">
        <v>36108</v>
      </c>
      <c r="B965">
        <v>970.52</v>
      </c>
    </row>
    <row r="966" spans="1:2">
      <c r="A966" s="14">
        <v>36109</v>
      </c>
      <c r="B966">
        <v>972.14</v>
      </c>
    </row>
    <row r="967" spans="1:2">
      <c r="A967" s="14">
        <v>36111</v>
      </c>
      <c r="B967">
        <v>974.51</v>
      </c>
    </row>
    <row r="968" spans="1:2">
      <c r="A968" s="14">
        <v>36112</v>
      </c>
      <c r="B968">
        <v>973.62</v>
      </c>
    </row>
    <row r="969" spans="1:2">
      <c r="A969" s="14">
        <v>36115</v>
      </c>
      <c r="B969">
        <v>973.09</v>
      </c>
    </row>
    <row r="970" spans="1:2">
      <c r="A970" s="14">
        <v>36116</v>
      </c>
      <c r="B970">
        <v>972.62</v>
      </c>
    </row>
    <row r="971" spans="1:2">
      <c r="A971" s="14">
        <v>36117</v>
      </c>
      <c r="B971">
        <v>973.96</v>
      </c>
    </row>
    <row r="972" spans="1:2">
      <c r="A972" s="14">
        <v>36118</v>
      </c>
      <c r="B972">
        <v>973.05</v>
      </c>
    </row>
    <row r="973" spans="1:2">
      <c r="A973" s="14">
        <v>36119</v>
      </c>
      <c r="B973">
        <v>974.35</v>
      </c>
    </row>
    <row r="974" spans="1:2">
      <c r="A974" s="14">
        <v>36122</v>
      </c>
      <c r="B974">
        <v>973.07</v>
      </c>
    </row>
    <row r="975" spans="1:2">
      <c r="A975" s="14">
        <v>36123</v>
      </c>
      <c r="B975">
        <v>973.41</v>
      </c>
    </row>
    <row r="976" spans="1:2">
      <c r="A976" s="14">
        <v>36124</v>
      </c>
      <c r="B976">
        <v>974.74</v>
      </c>
    </row>
    <row r="977" spans="1:2">
      <c r="A977" s="14">
        <v>36126</v>
      </c>
      <c r="B977">
        <v>976.16</v>
      </c>
    </row>
    <row r="978" spans="1:2">
      <c r="A978" s="14">
        <v>36129</v>
      </c>
      <c r="B978">
        <v>981.58</v>
      </c>
    </row>
    <row r="979" spans="1:2">
      <c r="A979" s="14">
        <v>36130</v>
      </c>
      <c r="B979">
        <v>983.94</v>
      </c>
    </row>
    <row r="980" spans="1:2">
      <c r="A980" s="14">
        <v>36131</v>
      </c>
      <c r="B980">
        <v>987.14</v>
      </c>
    </row>
    <row r="981" spans="1:2">
      <c r="A981" s="14">
        <v>36132</v>
      </c>
      <c r="B981">
        <v>987.21</v>
      </c>
    </row>
    <row r="982" spans="1:2">
      <c r="A982" s="14">
        <v>36133</v>
      </c>
      <c r="B982">
        <v>983.87</v>
      </c>
    </row>
    <row r="983" spans="1:2">
      <c r="A983" s="14">
        <v>36136</v>
      </c>
      <c r="B983">
        <v>981.99</v>
      </c>
    </row>
    <row r="984" spans="1:2">
      <c r="A984" s="14">
        <v>36137</v>
      </c>
      <c r="B984">
        <v>986.09</v>
      </c>
    </row>
    <row r="985" spans="1:2">
      <c r="A985" s="14">
        <v>36138</v>
      </c>
      <c r="B985">
        <v>988.69</v>
      </c>
    </row>
    <row r="986" spans="1:2">
      <c r="A986" s="14">
        <v>36139</v>
      </c>
      <c r="B986">
        <v>988.69</v>
      </c>
    </row>
    <row r="987" spans="1:2">
      <c r="A987" s="14">
        <v>36140</v>
      </c>
      <c r="B987">
        <v>985.39</v>
      </c>
    </row>
    <row r="988" spans="1:2">
      <c r="A988" s="14">
        <v>36143</v>
      </c>
      <c r="B988">
        <v>987.33</v>
      </c>
    </row>
    <row r="989" spans="1:2">
      <c r="A989" s="14">
        <v>36144</v>
      </c>
      <c r="B989">
        <v>984.46</v>
      </c>
    </row>
    <row r="990" spans="1:2">
      <c r="A990" s="14">
        <v>36145</v>
      </c>
      <c r="B990">
        <v>987</v>
      </c>
    </row>
    <row r="991" spans="1:2">
      <c r="A991" s="14">
        <v>36146</v>
      </c>
      <c r="B991">
        <v>987.16</v>
      </c>
    </row>
    <row r="992" spans="1:2">
      <c r="A992" s="14">
        <v>36147</v>
      </c>
      <c r="B992">
        <v>986.67</v>
      </c>
    </row>
    <row r="993" spans="1:2">
      <c r="A993" s="14">
        <v>36150</v>
      </c>
      <c r="B993">
        <v>983.64</v>
      </c>
    </row>
    <row r="994" spans="1:2">
      <c r="A994" s="14">
        <v>36151</v>
      </c>
      <c r="B994">
        <v>980.59</v>
      </c>
    </row>
    <row r="995" spans="1:2">
      <c r="A995" s="14">
        <v>36152</v>
      </c>
      <c r="B995">
        <v>975.91</v>
      </c>
    </row>
    <row r="996" spans="1:2">
      <c r="A996" s="14">
        <v>36153</v>
      </c>
      <c r="B996">
        <v>973.9</v>
      </c>
    </row>
    <row r="997" spans="1:2">
      <c r="A997" s="14">
        <v>36157</v>
      </c>
      <c r="B997">
        <v>977.81</v>
      </c>
    </row>
    <row r="998" spans="1:2">
      <c r="A998" s="14">
        <v>36158</v>
      </c>
      <c r="B998">
        <v>980.59</v>
      </c>
    </row>
    <row r="999" spans="1:2">
      <c r="A999" s="14">
        <v>36159</v>
      </c>
      <c r="B999">
        <v>983.25</v>
      </c>
    </row>
    <row r="1000" spans="1:2">
      <c r="A1000" s="14">
        <v>36160</v>
      </c>
      <c r="B1000">
        <v>983.5</v>
      </c>
    </row>
    <row r="1001" spans="1:2">
      <c r="A1001" s="14">
        <v>36164</v>
      </c>
      <c r="B1001">
        <v>982.38</v>
      </c>
    </row>
    <row r="1002" spans="1:2">
      <c r="A1002" s="14">
        <v>36165</v>
      </c>
      <c r="B1002">
        <v>979.96</v>
      </c>
    </row>
    <row r="1003" spans="1:2">
      <c r="A1003" s="14">
        <v>36166</v>
      </c>
      <c r="B1003">
        <v>982.35</v>
      </c>
    </row>
    <row r="1004" spans="1:2">
      <c r="A1004" s="14">
        <v>36167</v>
      </c>
      <c r="B1004">
        <v>979.53</v>
      </c>
    </row>
    <row r="1005" spans="1:2">
      <c r="A1005" s="14">
        <v>36168</v>
      </c>
      <c r="B1005">
        <v>975.16</v>
      </c>
    </row>
    <row r="1006" spans="1:2">
      <c r="A1006" s="14">
        <v>36171</v>
      </c>
      <c r="B1006">
        <v>973.78</v>
      </c>
    </row>
    <row r="1007" spans="1:2">
      <c r="A1007" s="14">
        <v>36172</v>
      </c>
      <c r="B1007">
        <v>976.96</v>
      </c>
    </row>
    <row r="1008" spans="1:2">
      <c r="A1008" s="14">
        <v>36173</v>
      </c>
      <c r="B1008">
        <v>980.74</v>
      </c>
    </row>
    <row r="1009" spans="1:2">
      <c r="A1009" s="14">
        <v>36174</v>
      </c>
      <c r="B1009">
        <v>986.34</v>
      </c>
    </row>
    <row r="1010" spans="1:2">
      <c r="A1010" s="14">
        <v>36175</v>
      </c>
      <c r="B1010">
        <v>983.06</v>
      </c>
    </row>
    <row r="1011" spans="1:2">
      <c r="A1011" s="14">
        <v>36179</v>
      </c>
      <c r="B1011">
        <v>982.75</v>
      </c>
    </row>
    <row r="1012" spans="1:2">
      <c r="A1012" s="14">
        <v>36180</v>
      </c>
      <c r="B1012">
        <v>981.08</v>
      </c>
    </row>
    <row r="1013" spans="1:2">
      <c r="A1013" s="14">
        <v>36181</v>
      </c>
      <c r="B1013">
        <v>984.02</v>
      </c>
    </row>
    <row r="1014" spans="1:2">
      <c r="A1014" s="14">
        <v>36182</v>
      </c>
      <c r="B1014">
        <v>987.31</v>
      </c>
    </row>
    <row r="1015" spans="1:2">
      <c r="A1015" s="14">
        <v>36185</v>
      </c>
      <c r="B1015">
        <v>986.7</v>
      </c>
    </row>
    <row r="1016" spans="1:2">
      <c r="A1016" s="14">
        <v>36186</v>
      </c>
      <c r="B1016">
        <v>986.16</v>
      </c>
    </row>
    <row r="1017" spans="1:2">
      <c r="A1017" s="14">
        <v>36187</v>
      </c>
      <c r="B1017">
        <v>986.49</v>
      </c>
    </row>
    <row r="1018" spans="1:2">
      <c r="A1018" s="14">
        <v>36188</v>
      </c>
      <c r="B1018">
        <v>987.82</v>
      </c>
    </row>
    <row r="1019" spans="1:2">
      <c r="A1019" s="14">
        <v>36189</v>
      </c>
      <c r="B1019">
        <v>989.21</v>
      </c>
    </row>
    <row r="1020" spans="1:2">
      <c r="A1020" s="14">
        <v>36192</v>
      </c>
      <c r="B1020">
        <v>984.06</v>
      </c>
    </row>
    <row r="1021" spans="1:2">
      <c r="A1021" s="14">
        <v>36193</v>
      </c>
      <c r="B1021">
        <v>981.09</v>
      </c>
    </row>
    <row r="1022" spans="1:2">
      <c r="A1022" s="14">
        <v>36194</v>
      </c>
      <c r="B1022">
        <v>980.1</v>
      </c>
    </row>
    <row r="1023" spans="1:2">
      <c r="A1023" s="14">
        <v>36195</v>
      </c>
      <c r="B1023">
        <v>976.62</v>
      </c>
    </row>
    <row r="1024" spans="1:2">
      <c r="A1024" s="14">
        <v>36196</v>
      </c>
      <c r="B1024">
        <v>975</v>
      </c>
    </row>
    <row r="1025" spans="1:2">
      <c r="A1025" s="14">
        <v>36199</v>
      </c>
      <c r="B1025">
        <v>975.79</v>
      </c>
    </row>
    <row r="1026" spans="1:2">
      <c r="A1026" s="14">
        <v>36200</v>
      </c>
      <c r="B1026">
        <v>977.61</v>
      </c>
    </row>
    <row r="1027" spans="1:2">
      <c r="A1027" s="14">
        <v>36201</v>
      </c>
      <c r="B1027">
        <v>977.37</v>
      </c>
    </row>
    <row r="1028" spans="1:2">
      <c r="A1028" s="14">
        <v>36202</v>
      </c>
      <c r="B1028">
        <v>976.78</v>
      </c>
    </row>
    <row r="1029" spans="1:2">
      <c r="A1029" s="14">
        <v>36203</v>
      </c>
      <c r="B1029">
        <v>968.99</v>
      </c>
    </row>
    <row r="1030" spans="1:2">
      <c r="A1030" s="14">
        <v>36207</v>
      </c>
      <c r="B1030">
        <v>971.77</v>
      </c>
    </row>
    <row r="1031" spans="1:2">
      <c r="A1031" s="14">
        <v>36208</v>
      </c>
      <c r="B1031">
        <v>974.19</v>
      </c>
    </row>
    <row r="1032" spans="1:2">
      <c r="A1032" s="14">
        <v>36209</v>
      </c>
      <c r="B1032">
        <v>971.88</v>
      </c>
    </row>
    <row r="1033" spans="1:2">
      <c r="A1033" s="14">
        <v>36210</v>
      </c>
      <c r="B1033">
        <v>971.09</v>
      </c>
    </row>
    <row r="1034" spans="1:2">
      <c r="A1034" s="14">
        <v>36213</v>
      </c>
      <c r="B1034">
        <v>973.49</v>
      </c>
    </row>
    <row r="1035" spans="1:2">
      <c r="A1035" s="14">
        <v>36214</v>
      </c>
      <c r="B1035">
        <v>970.25</v>
      </c>
    </row>
    <row r="1036" spans="1:2">
      <c r="A1036" s="14">
        <v>36215</v>
      </c>
      <c r="B1036">
        <v>966.17</v>
      </c>
    </row>
    <row r="1037" spans="1:2">
      <c r="A1037" s="14">
        <v>36216</v>
      </c>
      <c r="B1037">
        <v>961.25</v>
      </c>
    </row>
    <row r="1038" spans="1:2">
      <c r="A1038" s="14">
        <v>36217</v>
      </c>
      <c r="B1038">
        <v>963.96</v>
      </c>
    </row>
    <row r="1039" spans="1:2">
      <c r="A1039" s="14">
        <v>36220</v>
      </c>
      <c r="B1039">
        <v>959.1</v>
      </c>
    </row>
    <row r="1040" spans="1:2">
      <c r="A1040" s="14">
        <v>36221</v>
      </c>
      <c r="B1040">
        <v>961.55</v>
      </c>
    </row>
    <row r="1041" spans="1:2">
      <c r="A1041" s="14">
        <v>36222</v>
      </c>
      <c r="B1041">
        <v>959.35</v>
      </c>
    </row>
    <row r="1042" spans="1:2">
      <c r="A1042" s="14">
        <v>36223</v>
      </c>
      <c r="B1042">
        <v>957.78</v>
      </c>
    </row>
    <row r="1043" spans="1:2">
      <c r="A1043" s="14">
        <v>36224</v>
      </c>
      <c r="B1043">
        <v>961.58</v>
      </c>
    </row>
    <row r="1044" spans="1:2">
      <c r="A1044" s="14">
        <v>36227</v>
      </c>
      <c r="B1044">
        <v>962.99</v>
      </c>
    </row>
    <row r="1045" spans="1:2">
      <c r="A1045" s="14">
        <v>36228</v>
      </c>
      <c r="B1045">
        <v>967.15</v>
      </c>
    </row>
    <row r="1046" spans="1:2">
      <c r="A1046" s="14">
        <v>36229</v>
      </c>
      <c r="B1046">
        <v>966.32</v>
      </c>
    </row>
    <row r="1047" spans="1:2">
      <c r="A1047" s="14">
        <v>36230</v>
      </c>
      <c r="B1047">
        <v>966.35</v>
      </c>
    </row>
    <row r="1048" spans="1:2">
      <c r="A1048" s="14">
        <v>36231</v>
      </c>
      <c r="B1048">
        <v>968.56</v>
      </c>
    </row>
    <row r="1049" spans="1:2">
      <c r="A1049" s="14">
        <v>36234</v>
      </c>
      <c r="B1049">
        <v>970.75</v>
      </c>
    </row>
    <row r="1050" spans="1:2">
      <c r="A1050" s="14">
        <v>36235</v>
      </c>
      <c r="B1050">
        <v>972.56</v>
      </c>
    </row>
    <row r="1051" spans="1:2">
      <c r="A1051" s="14">
        <v>36236</v>
      </c>
      <c r="B1051">
        <v>970.96</v>
      </c>
    </row>
    <row r="1052" spans="1:2">
      <c r="A1052" s="14">
        <v>36237</v>
      </c>
      <c r="B1052">
        <v>971.88</v>
      </c>
    </row>
    <row r="1053" spans="1:2">
      <c r="A1053" s="14">
        <v>36238</v>
      </c>
      <c r="B1053">
        <v>969.08</v>
      </c>
    </row>
    <row r="1054" spans="1:2">
      <c r="A1054" s="14">
        <v>36241</v>
      </c>
      <c r="B1054">
        <v>967.59</v>
      </c>
    </row>
    <row r="1055" spans="1:2">
      <c r="A1055" s="14">
        <v>36242</v>
      </c>
      <c r="B1055">
        <v>968.36</v>
      </c>
    </row>
    <row r="1056" spans="1:2">
      <c r="A1056" s="14">
        <v>36243</v>
      </c>
      <c r="B1056">
        <v>970.04</v>
      </c>
    </row>
    <row r="1057" spans="1:2">
      <c r="A1057" s="14">
        <v>36244</v>
      </c>
      <c r="B1057">
        <v>967.65</v>
      </c>
    </row>
    <row r="1058" spans="1:2">
      <c r="A1058" s="14">
        <v>36245</v>
      </c>
      <c r="B1058">
        <v>967.71</v>
      </c>
    </row>
    <row r="1059" spans="1:2">
      <c r="A1059" s="14">
        <v>36248</v>
      </c>
      <c r="B1059">
        <v>965.9</v>
      </c>
    </row>
    <row r="1060" spans="1:2">
      <c r="A1060" s="14">
        <v>36249</v>
      </c>
      <c r="B1060">
        <v>969.5</v>
      </c>
    </row>
    <row r="1061" spans="1:2">
      <c r="A1061" s="14">
        <v>36250</v>
      </c>
      <c r="B1061">
        <v>967.66</v>
      </c>
    </row>
    <row r="1062" spans="1:2">
      <c r="A1062" s="14">
        <v>36251</v>
      </c>
      <c r="B1062">
        <v>965.33</v>
      </c>
    </row>
    <row r="1063" spans="1:2">
      <c r="A1063" s="14">
        <v>36255</v>
      </c>
      <c r="B1063">
        <v>970.68</v>
      </c>
    </row>
    <row r="1064" spans="1:2">
      <c r="A1064" s="14">
        <v>36256</v>
      </c>
      <c r="B1064">
        <v>974.35</v>
      </c>
    </row>
    <row r="1065" spans="1:2">
      <c r="A1065" s="14">
        <v>36257</v>
      </c>
      <c r="B1065">
        <v>974.33</v>
      </c>
    </row>
    <row r="1066" spans="1:2">
      <c r="A1066" s="14">
        <v>36258</v>
      </c>
      <c r="B1066">
        <v>979.45</v>
      </c>
    </row>
    <row r="1067" spans="1:2">
      <c r="A1067" s="14">
        <v>36259</v>
      </c>
      <c r="B1067">
        <v>978.52</v>
      </c>
    </row>
    <row r="1068" spans="1:2">
      <c r="A1068" s="14">
        <v>36262</v>
      </c>
      <c r="B1068">
        <v>978.92</v>
      </c>
    </row>
    <row r="1069" spans="1:2">
      <c r="A1069" s="14">
        <v>36263</v>
      </c>
      <c r="B1069">
        <v>976.78</v>
      </c>
    </row>
    <row r="1070" spans="1:2">
      <c r="A1070" s="14">
        <v>36264</v>
      </c>
      <c r="B1070">
        <v>976.47</v>
      </c>
    </row>
    <row r="1071" spans="1:2">
      <c r="A1071" s="14">
        <v>36265</v>
      </c>
      <c r="B1071">
        <v>975.31</v>
      </c>
    </row>
    <row r="1072" spans="1:2">
      <c r="A1072" s="14">
        <v>36266</v>
      </c>
      <c r="B1072">
        <v>972.91</v>
      </c>
    </row>
    <row r="1073" spans="1:2">
      <c r="A1073" s="14">
        <v>36269</v>
      </c>
      <c r="B1073">
        <v>975.45</v>
      </c>
    </row>
    <row r="1074" spans="1:2">
      <c r="A1074" s="14">
        <v>36270</v>
      </c>
      <c r="B1074">
        <v>976.81</v>
      </c>
    </row>
    <row r="1075" spans="1:2">
      <c r="A1075" s="14">
        <v>36271</v>
      </c>
      <c r="B1075">
        <v>976.63</v>
      </c>
    </row>
    <row r="1076" spans="1:2">
      <c r="A1076" s="14">
        <v>36272</v>
      </c>
      <c r="B1076">
        <v>972.21</v>
      </c>
    </row>
    <row r="1077" spans="1:2">
      <c r="A1077" s="14">
        <v>36273</v>
      </c>
      <c r="B1077">
        <v>972.76</v>
      </c>
    </row>
    <row r="1078" spans="1:2">
      <c r="A1078" s="14">
        <v>36276</v>
      </c>
      <c r="B1078">
        <v>974.35</v>
      </c>
    </row>
    <row r="1079" spans="1:2">
      <c r="A1079" s="14">
        <v>36277</v>
      </c>
      <c r="B1079">
        <v>975.72</v>
      </c>
    </row>
    <row r="1080" spans="1:2">
      <c r="A1080" s="14">
        <v>36278</v>
      </c>
      <c r="B1080">
        <v>974.41</v>
      </c>
    </row>
    <row r="1081" spans="1:2">
      <c r="A1081" s="14">
        <v>36279</v>
      </c>
      <c r="B1081">
        <v>977.71</v>
      </c>
    </row>
    <row r="1082" spans="1:2">
      <c r="A1082" s="14">
        <v>36280</v>
      </c>
      <c r="B1082">
        <v>969.96</v>
      </c>
    </row>
    <row r="1083" spans="1:2">
      <c r="A1083" s="14">
        <v>36283</v>
      </c>
      <c r="B1083">
        <v>970.6</v>
      </c>
    </row>
    <row r="1084" spans="1:2">
      <c r="A1084" s="14">
        <v>36284</v>
      </c>
      <c r="B1084">
        <v>968.16</v>
      </c>
    </row>
    <row r="1085" spans="1:2">
      <c r="A1085" s="14">
        <v>36285</v>
      </c>
      <c r="B1085">
        <v>969.42</v>
      </c>
    </row>
    <row r="1086" spans="1:2">
      <c r="A1086" s="14">
        <v>36286</v>
      </c>
      <c r="B1086">
        <v>964.22</v>
      </c>
    </row>
    <row r="1087" spans="1:2">
      <c r="A1087" s="14">
        <v>36287</v>
      </c>
      <c r="B1087">
        <v>963.18</v>
      </c>
    </row>
    <row r="1088" spans="1:2">
      <c r="A1088" s="14">
        <v>36290</v>
      </c>
      <c r="B1088">
        <v>965.25</v>
      </c>
    </row>
    <row r="1089" spans="1:2">
      <c r="A1089" s="14">
        <v>36291</v>
      </c>
      <c r="B1089">
        <v>962.62</v>
      </c>
    </row>
    <row r="1090" spans="1:2">
      <c r="A1090" s="14">
        <v>36292</v>
      </c>
      <c r="B1090">
        <v>963.75</v>
      </c>
    </row>
    <row r="1091" spans="1:2">
      <c r="A1091" s="14">
        <v>36293</v>
      </c>
      <c r="B1091">
        <v>968.97</v>
      </c>
    </row>
    <row r="1092" spans="1:2">
      <c r="A1092" s="14">
        <v>36294</v>
      </c>
      <c r="B1092">
        <v>959.71</v>
      </c>
    </row>
    <row r="1093" spans="1:2">
      <c r="A1093" s="14">
        <v>36297</v>
      </c>
      <c r="B1093">
        <v>959.87</v>
      </c>
    </row>
    <row r="1094" spans="1:2">
      <c r="A1094" s="14">
        <v>36298</v>
      </c>
      <c r="B1094">
        <v>959.26</v>
      </c>
    </row>
    <row r="1095" spans="1:2">
      <c r="A1095" s="14">
        <v>36299</v>
      </c>
      <c r="B1095">
        <v>962.51</v>
      </c>
    </row>
    <row r="1096" spans="1:2">
      <c r="A1096" s="14">
        <v>36300</v>
      </c>
      <c r="B1096">
        <v>961.47</v>
      </c>
    </row>
    <row r="1097" spans="1:2">
      <c r="A1097" s="14">
        <v>36301</v>
      </c>
      <c r="B1097">
        <v>964.27</v>
      </c>
    </row>
    <row r="1098" spans="1:2">
      <c r="A1098" s="14">
        <v>36304</v>
      </c>
      <c r="B1098">
        <v>965.12</v>
      </c>
    </row>
    <row r="1099" spans="1:2">
      <c r="A1099" s="14">
        <v>36305</v>
      </c>
      <c r="B1099">
        <v>965.19</v>
      </c>
    </row>
    <row r="1100" spans="1:2">
      <c r="A1100" s="14">
        <v>36306</v>
      </c>
      <c r="B1100">
        <v>963.01</v>
      </c>
    </row>
    <row r="1101" spans="1:2">
      <c r="A1101" s="14">
        <v>36307</v>
      </c>
      <c r="B1101">
        <v>960.04</v>
      </c>
    </row>
    <row r="1102" spans="1:2">
      <c r="A1102" s="14">
        <v>36308</v>
      </c>
      <c r="B1102">
        <v>960.91</v>
      </c>
    </row>
    <row r="1103" spans="1:2">
      <c r="A1103" s="14">
        <v>36312</v>
      </c>
      <c r="B1103">
        <v>954.69</v>
      </c>
    </row>
    <row r="1104" spans="1:2">
      <c r="A1104" s="14">
        <v>36313</v>
      </c>
      <c r="B1104">
        <v>954.8</v>
      </c>
    </row>
    <row r="1105" spans="1:2">
      <c r="A1105" s="14">
        <v>36314</v>
      </c>
      <c r="B1105">
        <v>954.84</v>
      </c>
    </row>
    <row r="1106" spans="1:2">
      <c r="A1106" s="14">
        <v>36315</v>
      </c>
      <c r="B1106">
        <v>954.75</v>
      </c>
    </row>
    <row r="1107" spans="1:2">
      <c r="A1107" s="14">
        <v>36318</v>
      </c>
      <c r="B1107">
        <v>955.06</v>
      </c>
    </row>
    <row r="1108" spans="1:2">
      <c r="A1108" s="14">
        <v>36319</v>
      </c>
      <c r="B1108">
        <v>953.74</v>
      </c>
    </row>
    <row r="1109" spans="1:2">
      <c r="A1109" s="14">
        <v>36320</v>
      </c>
      <c r="B1109">
        <v>952.73</v>
      </c>
    </row>
    <row r="1110" spans="1:2">
      <c r="A1110" s="14">
        <v>36321</v>
      </c>
      <c r="B1110">
        <v>950.45</v>
      </c>
    </row>
    <row r="1111" spans="1:2">
      <c r="A1111" s="14">
        <v>36322</v>
      </c>
      <c r="B1111">
        <v>945.83</v>
      </c>
    </row>
    <row r="1112" spans="1:2">
      <c r="A1112" s="14">
        <v>36325</v>
      </c>
      <c r="B1112">
        <v>948.66</v>
      </c>
    </row>
    <row r="1113" spans="1:2">
      <c r="A1113" s="14">
        <v>36326</v>
      </c>
      <c r="B1113">
        <v>949.04</v>
      </c>
    </row>
    <row r="1114" spans="1:2">
      <c r="A1114" s="14">
        <v>36327</v>
      </c>
      <c r="B1114">
        <v>950.57</v>
      </c>
    </row>
    <row r="1115" spans="1:2">
      <c r="A1115" s="14">
        <v>36328</v>
      </c>
      <c r="B1115">
        <v>957.78</v>
      </c>
    </row>
    <row r="1116" spans="1:2">
      <c r="A1116" s="14">
        <v>36329</v>
      </c>
      <c r="B1116">
        <v>955.56</v>
      </c>
    </row>
    <row r="1117" spans="1:2">
      <c r="A1117" s="14">
        <v>36332</v>
      </c>
      <c r="B1117">
        <v>953.05</v>
      </c>
    </row>
    <row r="1118" spans="1:2">
      <c r="A1118" s="14">
        <v>36333</v>
      </c>
      <c r="B1118">
        <v>951.48</v>
      </c>
    </row>
    <row r="1119" spans="1:2">
      <c r="A1119" s="14">
        <v>36334</v>
      </c>
      <c r="B1119">
        <v>948.57</v>
      </c>
    </row>
    <row r="1120" spans="1:2">
      <c r="A1120" s="14">
        <v>36335</v>
      </c>
      <c r="B1120">
        <v>946.76</v>
      </c>
    </row>
    <row r="1121" spans="1:2">
      <c r="A1121" s="14">
        <v>36336</v>
      </c>
      <c r="B1121">
        <v>947.68</v>
      </c>
    </row>
    <row r="1122" spans="1:2">
      <c r="A1122" s="14">
        <v>36339</v>
      </c>
      <c r="B1122">
        <v>951.43</v>
      </c>
    </row>
    <row r="1123" spans="1:2">
      <c r="A1123" s="14">
        <v>36340</v>
      </c>
      <c r="B1123">
        <v>953.21</v>
      </c>
    </row>
    <row r="1124" spans="1:2">
      <c r="A1124" s="14">
        <v>36341</v>
      </c>
      <c r="B1124">
        <v>958.9</v>
      </c>
    </row>
    <row r="1125" spans="1:2">
      <c r="A1125" s="14">
        <v>36342</v>
      </c>
      <c r="B1125">
        <v>957.31</v>
      </c>
    </row>
    <row r="1126" spans="1:2">
      <c r="A1126" s="14">
        <v>36343</v>
      </c>
      <c r="B1126">
        <v>958.38</v>
      </c>
    </row>
    <row r="1127" spans="1:2">
      <c r="A1127" s="14">
        <v>36347</v>
      </c>
      <c r="B1127">
        <v>957.05</v>
      </c>
    </row>
    <row r="1128" spans="1:2">
      <c r="A1128" s="14">
        <v>36348</v>
      </c>
      <c r="B1128">
        <v>955.95</v>
      </c>
    </row>
    <row r="1129" spans="1:2">
      <c r="A1129" s="14">
        <v>36349</v>
      </c>
      <c r="B1129">
        <v>959.29</v>
      </c>
    </row>
    <row r="1130" spans="1:2">
      <c r="A1130" s="14">
        <v>36350</v>
      </c>
      <c r="B1130">
        <v>959.04</v>
      </c>
    </row>
    <row r="1131" spans="1:2">
      <c r="A1131" s="14">
        <v>36353</v>
      </c>
      <c r="B1131">
        <v>964.73</v>
      </c>
    </row>
    <row r="1132" spans="1:2">
      <c r="A1132" s="14">
        <v>36354</v>
      </c>
      <c r="B1132">
        <v>965.81</v>
      </c>
    </row>
    <row r="1133" spans="1:2">
      <c r="A1133" s="14">
        <v>36355</v>
      </c>
      <c r="B1133">
        <v>964.47</v>
      </c>
    </row>
    <row r="1134" spans="1:2">
      <c r="A1134" s="14">
        <v>36356</v>
      </c>
      <c r="B1134">
        <v>965.1</v>
      </c>
    </row>
    <row r="1135" spans="1:2">
      <c r="A1135" s="14">
        <v>36357</v>
      </c>
      <c r="B1135">
        <v>966.76</v>
      </c>
    </row>
    <row r="1136" spans="1:2">
      <c r="A1136" s="14">
        <v>36360</v>
      </c>
      <c r="B1136">
        <v>967.38</v>
      </c>
    </row>
    <row r="1137" spans="1:2">
      <c r="A1137" s="14">
        <v>36361</v>
      </c>
      <c r="B1137">
        <v>968.46</v>
      </c>
    </row>
    <row r="1138" spans="1:2">
      <c r="A1138" s="14">
        <v>36362</v>
      </c>
      <c r="B1138">
        <v>967.68</v>
      </c>
    </row>
    <row r="1139" spans="1:2">
      <c r="A1139" s="14">
        <v>36363</v>
      </c>
      <c r="B1139">
        <v>963.2</v>
      </c>
    </row>
    <row r="1140" spans="1:2">
      <c r="A1140" s="14">
        <v>36364</v>
      </c>
      <c r="B1140">
        <v>960.91</v>
      </c>
    </row>
    <row r="1141" spans="1:2">
      <c r="A1141" s="14">
        <v>36367</v>
      </c>
      <c r="B1141">
        <v>960.52</v>
      </c>
    </row>
    <row r="1142" spans="1:2">
      <c r="A1142" s="14">
        <v>36368</v>
      </c>
      <c r="B1142">
        <v>962.23</v>
      </c>
    </row>
    <row r="1143" spans="1:2">
      <c r="A1143" s="14">
        <v>36369</v>
      </c>
      <c r="B1143">
        <v>962.3</v>
      </c>
    </row>
    <row r="1144" spans="1:2">
      <c r="A1144" s="14">
        <v>36370</v>
      </c>
      <c r="B1144">
        <v>959.3</v>
      </c>
    </row>
    <row r="1145" spans="1:2">
      <c r="A1145" s="14">
        <v>36371</v>
      </c>
      <c r="B1145">
        <v>958.09</v>
      </c>
    </row>
    <row r="1146" spans="1:2">
      <c r="A1146" s="14">
        <v>36374</v>
      </c>
      <c r="B1146">
        <v>957.85</v>
      </c>
    </row>
    <row r="1147" spans="1:2">
      <c r="A1147" s="14">
        <v>36375</v>
      </c>
      <c r="B1147">
        <v>956.71</v>
      </c>
    </row>
    <row r="1148" spans="1:2">
      <c r="A1148" s="14">
        <v>36376</v>
      </c>
      <c r="B1148">
        <v>957.57</v>
      </c>
    </row>
    <row r="1149" spans="1:2">
      <c r="A1149" s="14">
        <v>36377</v>
      </c>
      <c r="B1149">
        <v>960.31</v>
      </c>
    </row>
    <row r="1150" spans="1:2">
      <c r="A1150" s="14">
        <v>36378</v>
      </c>
      <c r="B1150">
        <v>954.07</v>
      </c>
    </row>
    <row r="1151" spans="1:2">
      <c r="A1151" s="14">
        <v>36381</v>
      </c>
      <c r="B1151">
        <v>950.69</v>
      </c>
    </row>
    <row r="1152" spans="1:2">
      <c r="A1152" s="14">
        <v>36382</v>
      </c>
      <c r="B1152">
        <v>950.11</v>
      </c>
    </row>
    <row r="1153" spans="1:2">
      <c r="A1153" s="14">
        <v>36383</v>
      </c>
      <c r="B1153">
        <v>951.99</v>
      </c>
    </row>
    <row r="1154" spans="1:2">
      <c r="A1154" s="14">
        <v>36384</v>
      </c>
      <c r="B1154">
        <v>951.12</v>
      </c>
    </row>
    <row r="1155" spans="1:2">
      <c r="A1155" s="14">
        <v>36385</v>
      </c>
      <c r="B1155">
        <v>955.51</v>
      </c>
    </row>
    <row r="1156" spans="1:2">
      <c r="A1156" s="14">
        <v>36388</v>
      </c>
      <c r="B1156">
        <v>956.02</v>
      </c>
    </row>
    <row r="1157" spans="1:2">
      <c r="A1157" s="14">
        <v>36389</v>
      </c>
      <c r="B1157">
        <v>959.84</v>
      </c>
    </row>
    <row r="1158" spans="1:2">
      <c r="A1158" s="14">
        <v>36390</v>
      </c>
      <c r="B1158">
        <v>960.59</v>
      </c>
    </row>
    <row r="1159" spans="1:2">
      <c r="A1159" s="14">
        <v>36391</v>
      </c>
      <c r="B1159">
        <v>959.67</v>
      </c>
    </row>
    <row r="1160" spans="1:2">
      <c r="A1160" s="14">
        <v>36392</v>
      </c>
      <c r="B1160">
        <v>960.72</v>
      </c>
    </row>
    <row r="1161" spans="1:2">
      <c r="A1161" s="14">
        <v>36395</v>
      </c>
      <c r="B1161">
        <v>960.94</v>
      </c>
    </row>
    <row r="1162" spans="1:2">
      <c r="A1162" s="14">
        <v>36396</v>
      </c>
      <c r="B1162">
        <v>963.54</v>
      </c>
    </row>
    <row r="1163" spans="1:2">
      <c r="A1163" s="14">
        <v>36397</v>
      </c>
      <c r="B1163">
        <v>968.42</v>
      </c>
    </row>
    <row r="1164" spans="1:2">
      <c r="A1164" s="14">
        <v>36398</v>
      </c>
      <c r="B1164">
        <v>967.53</v>
      </c>
    </row>
    <row r="1165" spans="1:2">
      <c r="A1165" s="14">
        <v>36399</v>
      </c>
      <c r="B1165">
        <v>962.9</v>
      </c>
    </row>
    <row r="1166" spans="1:2">
      <c r="A1166" s="14">
        <v>36402</v>
      </c>
      <c r="B1166">
        <v>958.57</v>
      </c>
    </row>
    <row r="1167" spans="1:2">
      <c r="A1167" s="14">
        <v>36403</v>
      </c>
      <c r="B1167">
        <v>958.23</v>
      </c>
    </row>
    <row r="1168" spans="1:2">
      <c r="A1168" s="14">
        <v>36404</v>
      </c>
      <c r="B1168">
        <v>957.95</v>
      </c>
    </row>
    <row r="1169" spans="1:2">
      <c r="A1169" s="14">
        <v>36405</v>
      </c>
      <c r="B1169">
        <v>955.62</v>
      </c>
    </row>
    <row r="1170" spans="1:2">
      <c r="A1170" s="14">
        <v>36406</v>
      </c>
      <c r="B1170">
        <v>961.81</v>
      </c>
    </row>
    <row r="1171" spans="1:2">
      <c r="A1171" s="14">
        <v>36410</v>
      </c>
      <c r="B1171">
        <v>959.44</v>
      </c>
    </row>
    <row r="1172" spans="1:2">
      <c r="A1172" s="14">
        <v>36411</v>
      </c>
      <c r="B1172">
        <v>960.48</v>
      </c>
    </row>
    <row r="1173" spans="1:2">
      <c r="A1173" s="14">
        <v>36412</v>
      </c>
      <c r="B1173">
        <v>958.57</v>
      </c>
    </row>
    <row r="1174" spans="1:2">
      <c r="A1174" s="14">
        <v>36413</v>
      </c>
      <c r="B1174">
        <v>962.13</v>
      </c>
    </row>
    <row r="1175" spans="1:2">
      <c r="A1175" s="14">
        <v>36416</v>
      </c>
      <c r="B1175">
        <v>961.29</v>
      </c>
    </row>
    <row r="1176" spans="1:2">
      <c r="A1176" s="14">
        <v>36417</v>
      </c>
      <c r="B1176">
        <v>958.56</v>
      </c>
    </row>
    <row r="1177" spans="1:2">
      <c r="A1177" s="14">
        <v>36418</v>
      </c>
      <c r="B1177">
        <v>960.14</v>
      </c>
    </row>
    <row r="1178" spans="1:2">
      <c r="A1178" s="14">
        <v>36419</v>
      </c>
      <c r="B1178">
        <v>962.04</v>
      </c>
    </row>
    <row r="1179" spans="1:2">
      <c r="A1179" s="14">
        <v>36420</v>
      </c>
      <c r="B1179">
        <v>963.95</v>
      </c>
    </row>
    <row r="1180" spans="1:2">
      <c r="A1180" s="14">
        <v>36423</v>
      </c>
      <c r="B1180">
        <v>962.67</v>
      </c>
    </row>
    <row r="1181" spans="1:2">
      <c r="A1181" s="14">
        <v>36424</v>
      </c>
      <c r="B1181">
        <v>961.94</v>
      </c>
    </row>
    <row r="1182" spans="1:2">
      <c r="A1182" s="14">
        <v>36425</v>
      </c>
      <c r="B1182">
        <v>962.81</v>
      </c>
    </row>
    <row r="1183" spans="1:2">
      <c r="A1183" s="14">
        <v>36426</v>
      </c>
      <c r="B1183">
        <v>966.26</v>
      </c>
    </row>
    <row r="1184" spans="1:2">
      <c r="A1184" s="14">
        <v>36427</v>
      </c>
      <c r="B1184">
        <v>971.01</v>
      </c>
    </row>
    <row r="1185" spans="1:2">
      <c r="A1185" s="14">
        <v>36430</v>
      </c>
      <c r="B1185">
        <v>967.77</v>
      </c>
    </row>
    <row r="1186" spans="1:2">
      <c r="A1186" s="14">
        <v>36431</v>
      </c>
      <c r="B1186">
        <v>965.36</v>
      </c>
    </row>
    <row r="1187" spans="1:2">
      <c r="A1187" s="14">
        <v>36432</v>
      </c>
      <c r="B1187">
        <v>961.61</v>
      </c>
    </row>
    <row r="1188" spans="1:2">
      <c r="A1188" s="14">
        <v>36433</v>
      </c>
      <c r="B1188">
        <v>965.57</v>
      </c>
    </row>
    <row r="1189" spans="1:2">
      <c r="A1189" s="14">
        <v>36434</v>
      </c>
      <c r="B1189">
        <v>960.45</v>
      </c>
    </row>
    <row r="1190" spans="1:2">
      <c r="A1190" s="14">
        <v>36437</v>
      </c>
      <c r="B1190">
        <v>963.57</v>
      </c>
    </row>
    <row r="1191" spans="1:2">
      <c r="A1191" s="14">
        <v>36438</v>
      </c>
      <c r="B1191">
        <v>959.17</v>
      </c>
    </row>
    <row r="1192" spans="1:2">
      <c r="A1192" s="14">
        <v>36439</v>
      </c>
      <c r="B1192">
        <v>959.05</v>
      </c>
    </row>
    <row r="1193" spans="1:2">
      <c r="A1193" s="14">
        <v>36440</v>
      </c>
      <c r="B1193">
        <v>959.1</v>
      </c>
    </row>
    <row r="1194" spans="1:2">
      <c r="A1194" s="14">
        <v>36441</v>
      </c>
      <c r="B1194">
        <v>959.49</v>
      </c>
    </row>
    <row r="1195" spans="1:2">
      <c r="A1195" s="14">
        <v>36445</v>
      </c>
      <c r="B1195">
        <v>958.55</v>
      </c>
    </row>
    <row r="1196" spans="1:2">
      <c r="A1196" s="14">
        <v>36446</v>
      </c>
      <c r="B1196">
        <v>955.84</v>
      </c>
    </row>
    <row r="1197" spans="1:2">
      <c r="A1197" s="14">
        <v>36447</v>
      </c>
      <c r="B1197">
        <v>954.27</v>
      </c>
    </row>
    <row r="1198" spans="1:2">
      <c r="A1198" s="14">
        <v>36448</v>
      </c>
      <c r="B1198">
        <v>958.2</v>
      </c>
    </row>
    <row r="1199" spans="1:2">
      <c r="A1199" s="14">
        <v>36451</v>
      </c>
      <c r="B1199">
        <v>956.65</v>
      </c>
    </row>
    <row r="1200" spans="1:2">
      <c r="A1200" s="14">
        <v>36452</v>
      </c>
      <c r="B1200">
        <v>954.68</v>
      </c>
    </row>
    <row r="1201" spans="1:2">
      <c r="A1201" s="14">
        <v>36453</v>
      </c>
      <c r="B1201">
        <v>954.65</v>
      </c>
    </row>
    <row r="1202" spans="1:2">
      <c r="A1202" s="14">
        <v>36454</v>
      </c>
      <c r="B1202">
        <v>954.16</v>
      </c>
    </row>
    <row r="1203" spans="1:2">
      <c r="A1203" s="14">
        <v>36455</v>
      </c>
      <c r="B1203">
        <v>954.03</v>
      </c>
    </row>
    <row r="1204" spans="1:2">
      <c r="A1204" s="14">
        <v>36458</v>
      </c>
      <c r="B1204">
        <v>954.29</v>
      </c>
    </row>
    <row r="1205" spans="1:2">
      <c r="A1205" s="14">
        <v>36459</v>
      </c>
      <c r="B1205">
        <v>953.7</v>
      </c>
    </row>
    <row r="1206" spans="1:2">
      <c r="A1206" s="14">
        <v>36460</v>
      </c>
      <c r="B1206">
        <v>956.53</v>
      </c>
    </row>
    <row r="1207" spans="1:2">
      <c r="A1207" s="14">
        <v>36461</v>
      </c>
      <c r="B1207">
        <v>960.4</v>
      </c>
    </row>
    <row r="1208" spans="1:2">
      <c r="A1208" s="14">
        <v>36462</v>
      </c>
      <c r="B1208">
        <v>966.62</v>
      </c>
    </row>
    <row r="1209" spans="1:2">
      <c r="A1209" s="14">
        <v>36465</v>
      </c>
      <c r="B1209">
        <v>964.77</v>
      </c>
    </row>
    <row r="1210" spans="1:2">
      <c r="A1210" s="14">
        <v>36466</v>
      </c>
      <c r="B1210">
        <v>966.78</v>
      </c>
    </row>
    <row r="1211" spans="1:2">
      <c r="A1211" s="14">
        <v>36467</v>
      </c>
      <c r="B1211">
        <v>967.52</v>
      </c>
    </row>
    <row r="1212" spans="1:2">
      <c r="A1212" s="14">
        <v>36468</v>
      </c>
      <c r="B1212">
        <v>970.37</v>
      </c>
    </row>
    <row r="1213" spans="1:2">
      <c r="A1213" s="14">
        <v>36469</v>
      </c>
      <c r="B1213">
        <v>972.71</v>
      </c>
    </row>
    <row r="1214" spans="1:2">
      <c r="A1214" s="14">
        <v>36472</v>
      </c>
      <c r="B1214">
        <v>972.23</v>
      </c>
    </row>
    <row r="1215" spans="1:2">
      <c r="A1215" s="14">
        <v>36473</v>
      </c>
      <c r="B1215">
        <v>971.85</v>
      </c>
    </row>
    <row r="1216" spans="1:2">
      <c r="A1216" s="14">
        <v>36474</v>
      </c>
      <c r="B1216">
        <v>970.7</v>
      </c>
    </row>
    <row r="1217" spans="1:2">
      <c r="A1217" s="14">
        <v>36476</v>
      </c>
      <c r="B1217">
        <v>974.36</v>
      </c>
    </row>
    <row r="1218" spans="1:2">
      <c r="A1218" s="14">
        <v>36479</v>
      </c>
      <c r="B1218">
        <v>974.66</v>
      </c>
    </row>
    <row r="1219" spans="1:2">
      <c r="A1219" s="14">
        <v>36480</v>
      </c>
      <c r="B1219">
        <v>973.47</v>
      </c>
    </row>
    <row r="1220" spans="1:2">
      <c r="A1220" s="14">
        <v>36481</v>
      </c>
      <c r="B1220">
        <v>970.15</v>
      </c>
    </row>
    <row r="1221" spans="1:2">
      <c r="A1221" s="14">
        <v>36482</v>
      </c>
      <c r="B1221">
        <v>969.04</v>
      </c>
    </row>
    <row r="1222" spans="1:2">
      <c r="A1222" s="14">
        <v>36483</v>
      </c>
      <c r="B1222">
        <v>969.2</v>
      </c>
    </row>
    <row r="1223" spans="1:2">
      <c r="A1223" s="14">
        <v>36486</v>
      </c>
      <c r="B1223">
        <v>968.27</v>
      </c>
    </row>
    <row r="1224" spans="1:2">
      <c r="A1224" s="14">
        <v>36487</v>
      </c>
      <c r="B1224">
        <v>968.29</v>
      </c>
    </row>
    <row r="1225" spans="1:2">
      <c r="A1225" s="14">
        <v>36488</v>
      </c>
      <c r="B1225">
        <v>967.72</v>
      </c>
    </row>
    <row r="1226" spans="1:2">
      <c r="A1226" s="14">
        <v>36490</v>
      </c>
      <c r="B1226">
        <v>966.57</v>
      </c>
    </row>
    <row r="1227" spans="1:2">
      <c r="A1227" s="14">
        <v>36493</v>
      </c>
      <c r="B1227">
        <v>962.86</v>
      </c>
    </row>
    <row r="1228" spans="1:2">
      <c r="A1228" s="14">
        <v>36494</v>
      </c>
      <c r="B1228">
        <v>964.78</v>
      </c>
    </row>
    <row r="1229" spans="1:2">
      <c r="A1229" s="14">
        <v>36495</v>
      </c>
      <c r="B1229">
        <v>963.61</v>
      </c>
    </row>
    <row r="1230" spans="1:2">
      <c r="A1230" s="14">
        <v>36496</v>
      </c>
      <c r="B1230">
        <v>962.54</v>
      </c>
    </row>
    <row r="1231" spans="1:2">
      <c r="A1231" s="14">
        <v>36497</v>
      </c>
      <c r="B1231">
        <v>966.57</v>
      </c>
    </row>
    <row r="1232" spans="1:2">
      <c r="A1232" s="14">
        <v>36500</v>
      </c>
      <c r="B1232">
        <v>967.8</v>
      </c>
    </row>
    <row r="1233" spans="1:2">
      <c r="A1233" s="14">
        <v>36501</v>
      </c>
      <c r="B1233">
        <v>970.24</v>
      </c>
    </row>
    <row r="1234" spans="1:2">
      <c r="A1234" s="14">
        <v>36502</v>
      </c>
      <c r="B1234">
        <v>968.8</v>
      </c>
    </row>
    <row r="1235" spans="1:2">
      <c r="A1235" s="14">
        <v>36503</v>
      </c>
      <c r="B1235">
        <v>969.95</v>
      </c>
    </row>
    <row r="1236" spans="1:2">
      <c r="A1236" s="14">
        <v>36504</v>
      </c>
      <c r="B1236">
        <v>973.13</v>
      </c>
    </row>
    <row r="1237" spans="1:2">
      <c r="A1237" s="14">
        <v>36507</v>
      </c>
      <c r="B1237">
        <v>972.13</v>
      </c>
    </row>
    <row r="1238" spans="1:2">
      <c r="A1238" s="14">
        <v>36508</v>
      </c>
      <c r="B1238">
        <v>966.27</v>
      </c>
    </row>
    <row r="1239" spans="1:2">
      <c r="A1239" s="14">
        <v>36509</v>
      </c>
      <c r="B1239">
        <v>964.49</v>
      </c>
    </row>
    <row r="1240" spans="1:2">
      <c r="A1240" s="14">
        <v>36510</v>
      </c>
      <c r="B1240">
        <v>961.34</v>
      </c>
    </row>
    <row r="1241" spans="1:2">
      <c r="A1241" s="14">
        <v>36511</v>
      </c>
      <c r="B1241">
        <v>961.26</v>
      </c>
    </row>
    <row r="1242" spans="1:2">
      <c r="A1242" s="14">
        <v>36514</v>
      </c>
      <c r="B1242">
        <v>958.95</v>
      </c>
    </row>
    <row r="1243" spans="1:2">
      <c r="A1243" s="14">
        <v>36515</v>
      </c>
      <c r="B1243">
        <v>958.23</v>
      </c>
    </row>
    <row r="1244" spans="1:2">
      <c r="A1244" s="14">
        <v>36516</v>
      </c>
      <c r="B1244">
        <v>958.11</v>
      </c>
    </row>
    <row r="1245" spans="1:2">
      <c r="A1245" s="14">
        <v>36517</v>
      </c>
      <c r="B1245">
        <v>957.69</v>
      </c>
    </row>
    <row r="1246" spans="1:2">
      <c r="A1246" s="14">
        <v>36521</v>
      </c>
      <c r="B1246">
        <v>959.62</v>
      </c>
    </row>
    <row r="1247" spans="1:2">
      <c r="A1247" s="14">
        <v>36522</v>
      </c>
      <c r="B1247">
        <v>958.64</v>
      </c>
    </row>
    <row r="1248" spans="1:2">
      <c r="A1248" s="14">
        <v>36523</v>
      </c>
      <c r="B1248">
        <v>960.19</v>
      </c>
    </row>
    <row r="1249" spans="1:2">
      <c r="A1249" s="14">
        <v>36524</v>
      </c>
      <c r="B1249">
        <v>961.19</v>
      </c>
    </row>
    <row r="1250" spans="1:2">
      <c r="A1250" s="14">
        <v>36525</v>
      </c>
      <c r="B1250">
        <v>958.37</v>
      </c>
    </row>
    <row r="1251" spans="1:2">
      <c r="A1251" s="14">
        <v>36528</v>
      </c>
      <c r="B1251">
        <v>953.47</v>
      </c>
    </row>
    <row r="1252" spans="1:2">
      <c r="A1252" s="14">
        <v>36529</v>
      </c>
      <c r="B1252">
        <v>957.56</v>
      </c>
    </row>
    <row r="1253" spans="1:2">
      <c r="A1253" s="14">
        <v>36530</v>
      </c>
      <c r="B1253">
        <v>953.2</v>
      </c>
    </row>
    <row r="1254" spans="1:2">
      <c r="A1254" s="14">
        <v>36531</v>
      </c>
      <c r="B1254">
        <v>956.22</v>
      </c>
    </row>
    <row r="1255" spans="1:2">
      <c r="A1255" s="14">
        <v>36532</v>
      </c>
      <c r="B1255">
        <v>958.71</v>
      </c>
    </row>
    <row r="1256" spans="1:2">
      <c r="A1256" s="14">
        <v>36535</v>
      </c>
      <c r="B1256">
        <v>957.12</v>
      </c>
    </row>
    <row r="1257" spans="1:2">
      <c r="A1257" s="14">
        <v>36536</v>
      </c>
      <c r="B1257">
        <v>952.75</v>
      </c>
    </row>
    <row r="1258" spans="1:2">
      <c r="A1258" s="14">
        <v>36537</v>
      </c>
      <c r="B1258">
        <v>951.77</v>
      </c>
    </row>
    <row r="1259" spans="1:2">
      <c r="A1259" s="14">
        <v>36538</v>
      </c>
      <c r="B1259">
        <v>956.36</v>
      </c>
    </row>
    <row r="1260" spans="1:2">
      <c r="A1260" s="14">
        <v>36539</v>
      </c>
      <c r="B1260">
        <v>954.42</v>
      </c>
    </row>
    <row r="1261" spans="1:2">
      <c r="A1261" s="14">
        <v>36543</v>
      </c>
      <c r="B1261">
        <v>952.8</v>
      </c>
    </row>
    <row r="1262" spans="1:2">
      <c r="A1262" s="14">
        <v>36544</v>
      </c>
      <c r="B1262">
        <v>954.27</v>
      </c>
    </row>
    <row r="1263" spans="1:2">
      <c r="A1263" s="14">
        <v>36545</v>
      </c>
      <c r="B1263">
        <v>953.19</v>
      </c>
    </row>
    <row r="1264" spans="1:2">
      <c r="A1264" s="14">
        <v>36546</v>
      </c>
      <c r="B1264">
        <v>953.86</v>
      </c>
    </row>
    <row r="1265" spans="1:2">
      <c r="A1265" s="14">
        <v>36549</v>
      </c>
      <c r="B1265">
        <v>957.53</v>
      </c>
    </row>
    <row r="1266" spans="1:2">
      <c r="A1266" s="14">
        <v>36550</v>
      </c>
      <c r="B1266">
        <v>958.05</v>
      </c>
    </row>
    <row r="1267" spans="1:2">
      <c r="A1267" s="14">
        <v>36551</v>
      </c>
      <c r="B1267">
        <v>959.59</v>
      </c>
    </row>
    <row r="1268" spans="1:2">
      <c r="A1268" s="14">
        <v>36552</v>
      </c>
      <c r="B1268">
        <v>960.67</v>
      </c>
    </row>
    <row r="1269" spans="1:2">
      <c r="A1269" s="14">
        <v>36553</v>
      </c>
      <c r="B1269">
        <v>963.18</v>
      </c>
    </row>
    <row r="1270" spans="1:2">
      <c r="A1270" s="14">
        <v>36556</v>
      </c>
      <c r="B1270">
        <v>960.87</v>
      </c>
    </row>
    <row r="1271" spans="1:2">
      <c r="A1271" s="14">
        <v>36557</v>
      </c>
      <c r="B1271">
        <v>963.07</v>
      </c>
    </row>
    <row r="1272" spans="1:2">
      <c r="A1272" s="14">
        <v>36558</v>
      </c>
      <c r="B1272">
        <v>964.65</v>
      </c>
    </row>
    <row r="1273" spans="1:2">
      <c r="A1273" s="14">
        <v>36559</v>
      </c>
      <c r="B1273">
        <v>970</v>
      </c>
    </row>
    <row r="1274" spans="1:2">
      <c r="A1274" s="14">
        <v>36560</v>
      </c>
      <c r="B1274">
        <v>967.97</v>
      </c>
    </row>
    <row r="1275" spans="1:2">
      <c r="A1275" s="14">
        <v>36563</v>
      </c>
      <c r="B1275">
        <v>964.21</v>
      </c>
    </row>
    <row r="1276" spans="1:2">
      <c r="A1276" s="14">
        <v>36564</v>
      </c>
      <c r="B1276">
        <v>968.14</v>
      </c>
    </row>
    <row r="1277" spans="1:2">
      <c r="A1277" s="14">
        <v>36565</v>
      </c>
      <c r="B1277">
        <v>964.99</v>
      </c>
    </row>
    <row r="1278" spans="1:2">
      <c r="A1278" s="14">
        <v>36566</v>
      </c>
      <c r="B1278">
        <v>962.1</v>
      </c>
    </row>
    <row r="1279" spans="1:2">
      <c r="A1279" s="14">
        <v>36567</v>
      </c>
      <c r="B1279">
        <v>964.19</v>
      </c>
    </row>
    <row r="1280" spans="1:2">
      <c r="A1280" s="14">
        <v>36570</v>
      </c>
      <c r="B1280">
        <v>968.61</v>
      </c>
    </row>
    <row r="1281" spans="1:2">
      <c r="A1281" s="14">
        <v>36571</v>
      </c>
      <c r="B1281">
        <v>967.12</v>
      </c>
    </row>
    <row r="1282" spans="1:2">
      <c r="A1282" s="14">
        <v>36572</v>
      </c>
      <c r="B1282">
        <v>966.98</v>
      </c>
    </row>
    <row r="1283" spans="1:2">
      <c r="A1283" s="14">
        <v>36573</v>
      </c>
      <c r="B1283">
        <v>967.59</v>
      </c>
    </row>
    <row r="1284" spans="1:2">
      <c r="A1284" s="14">
        <v>36574</v>
      </c>
      <c r="B1284">
        <v>971.15</v>
      </c>
    </row>
    <row r="1285" spans="1:2">
      <c r="A1285" s="14">
        <v>36578</v>
      </c>
      <c r="B1285">
        <v>977.25</v>
      </c>
    </row>
    <row r="1286" spans="1:2">
      <c r="A1286" s="14">
        <v>36579</v>
      </c>
      <c r="B1286">
        <v>973.51</v>
      </c>
    </row>
    <row r="1287" spans="1:2">
      <c r="A1287" s="14">
        <v>36580</v>
      </c>
      <c r="B1287">
        <v>976.68</v>
      </c>
    </row>
    <row r="1288" spans="1:2">
      <c r="A1288" s="14">
        <v>36581</v>
      </c>
      <c r="B1288">
        <v>975.78</v>
      </c>
    </row>
    <row r="1289" spans="1:2">
      <c r="A1289" s="14">
        <v>36584</v>
      </c>
      <c r="B1289">
        <v>973.18</v>
      </c>
    </row>
    <row r="1290" spans="1:2">
      <c r="A1290" s="14">
        <v>36585</v>
      </c>
      <c r="B1290">
        <v>975.32</v>
      </c>
    </row>
    <row r="1291" spans="1:2">
      <c r="A1291" s="14">
        <v>36586</v>
      </c>
      <c r="B1291">
        <v>975.5</v>
      </c>
    </row>
    <row r="1292" spans="1:2">
      <c r="A1292" s="14">
        <v>36587</v>
      </c>
      <c r="B1292">
        <v>975.83</v>
      </c>
    </row>
    <row r="1293" spans="1:2">
      <c r="A1293" s="14">
        <v>36588</v>
      </c>
      <c r="B1293">
        <v>977.74</v>
      </c>
    </row>
    <row r="1294" spans="1:2">
      <c r="A1294" s="14">
        <v>36591</v>
      </c>
      <c r="B1294">
        <v>976.21</v>
      </c>
    </row>
    <row r="1295" spans="1:2">
      <c r="A1295" s="14">
        <v>36592</v>
      </c>
      <c r="B1295">
        <v>977.11</v>
      </c>
    </row>
    <row r="1296" spans="1:2">
      <c r="A1296" s="14">
        <v>36593</v>
      </c>
      <c r="B1296">
        <v>976.7</v>
      </c>
    </row>
    <row r="1297" spans="1:2">
      <c r="A1297" s="14">
        <v>36594</v>
      </c>
      <c r="B1297">
        <v>977.56</v>
      </c>
    </row>
    <row r="1298" spans="1:2">
      <c r="A1298" s="14">
        <v>36595</v>
      </c>
      <c r="B1298">
        <v>975.59</v>
      </c>
    </row>
    <row r="1299" spans="1:2">
      <c r="A1299" s="14">
        <v>36598</v>
      </c>
      <c r="B1299">
        <v>976.97</v>
      </c>
    </row>
    <row r="1300" spans="1:2">
      <c r="A1300" s="14">
        <v>36599</v>
      </c>
      <c r="B1300">
        <v>980.43</v>
      </c>
    </row>
    <row r="1301" spans="1:2">
      <c r="A1301" s="14">
        <v>36600</v>
      </c>
      <c r="B1301">
        <v>982.11</v>
      </c>
    </row>
    <row r="1302" spans="1:2">
      <c r="A1302" s="14">
        <v>36601</v>
      </c>
      <c r="B1302">
        <v>983.68</v>
      </c>
    </row>
    <row r="1303" spans="1:2">
      <c r="A1303" s="14">
        <v>36602</v>
      </c>
      <c r="B1303">
        <v>985.66</v>
      </c>
    </row>
    <row r="1304" spans="1:2">
      <c r="A1304" s="14">
        <v>36605</v>
      </c>
      <c r="B1304">
        <v>986.42</v>
      </c>
    </row>
    <row r="1305" spans="1:2">
      <c r="A1305" s="14">
        <v>36606</v>
      </c>
      <c r="B1305">
        <v>987.69</v>
      </c>
    </row>
    <row r="1306" spans="1:2">
      <c r="A1306" s="14">
        <v>36607</v>
      </c>
      <c r="B1306">
        <v>988.15</v>
      </c>
    </row>
    <row r="1307" spans="1:2">
      <c r="A1307" s="14">
        <v>36608</v>
      </c>
      <c r="B1307">
        <v>989.8</v>
      </c>
    </row>
    <row r="1308" spans="1:2">
      <c r="A1308" s="14">
        <v>36609</v>
      </c>
      <c r="B1308">
        <v>984.81</v>
      </c>
    </row>
    <row r="1309" spans="1:2">
      <c r="A1309" s="14">
        <v>36612</v>
      </c>
      <c r="B1309">
        <v>985.37</v>
      </c>
    </row>
    <row r="1310" spans="1:2">
      <c r="A1310" s="14">
        <v>36613</v>
      </c>
      <c r="B1310">
        <v>986.14</v>
      </c>
    </row>
    <row r="1311" spans="1:2">
      <c r="A1311" s="14">
        <v>36614</v>
      </c>
      <c r="B1311">
        <v>986.61</v>
      </c>
    </row>
    <row r="1312" spans="1:2">
      <c r="A1312" s="14">
        <v>36615</v>
      </c>
      <c r="B1312">
        <v>992.26</v>
      </c>
    </row>
    <row r="1313" spans="1:2">
      <c r="A1313" s="14">
        <v>36616</v>
      </c>
      <c r="B1313">
        <v>994.69</v>
      </c>
    </row>
    <row r="1314" spans="1:2">
      <c r="A1314" s="14">
        <v>36619</v>
      </c>
      <c r="B1314">
        <v>996.42</v>
      </c>
    </row>
    <row r="1315" spans="1:2">
      <c r="A1315" s="14">
        <v>36620</v>
      </c>
      <c r="B1315">
        <v>1002.58</v>
      </c>
    </row>
    <row r="1316" spans="1:2">
      <c r="A1316" s="14">
        <v>36621</v>
      </c>
      <c r="B1316">
        <v>1000.85</v>
      </c>
    </row>
    <row r="1317" spans="1:2">
      <c r="A1317" s="14">
        <v>36622</v>
      </c>
      <c r="B1317">
        <v>1000.22</v>
      </c>
    </row>
    <row r="1318" spans="1:2">
      <c r="A1318" s="14">
        <v>36623</v>
      </c>
      <c r="B1318">
        <v>1004.11</v>
      </c>
    </row>
    <row r="1319" spans="1:2">
      <c r="A1319" s="14">
        <v>36626</v>
      </c>
      <c r="B1319">
        <v>1006.17</v>
      </c>
    </row>
    <row r="1320" spans="1:2">
      <c r="A1320" s="14">
        <v>36627</v>
      </c>
      <c r="B1320">
        <v>1001.46</v>
      </c>
    </row>
    <row r="1321" spans="1:2">
      <c r="A1321" s="14">
        <v>36628</v>
      </c>
      <c r="B1321">
        <v>997.72</v>
      </c>
    </row>
    <row r="1322" spans="1:2">
      <c r="A1322" s="14">
        <v>36629</v>
      </c>
      <c r="B1322">
        <v>1000.27</v>
      </c>
    </row>
    <row r="1323" spans="1:2">
      <c r="A1323" s="14">
        <v>36630</v>
      </c>
      <c r="B1323">
        <v>1001.98</v>
      </c>
    </row>
    <row r="1324" spans="1:2">
      <c r="A1324" s="14">
        <v>36633</v>
      </c>
      <c r="B1324">
        <v>996.51</v>
      </c>
    </row>
    <row r="1325" spans="1:2">
      <c r="A1325" s="14">
        <v>36634</v>
      </c>
      <c r="B1325">
        <v>996.32</v>
      </c>
    </row>
    <row r="1326" spans="1:2">
      <c r="A1326" s="14">
        <v>36635</v>
      </c>
      <c r="B1326">
        <v>1000.44</v>
      </c>
    </row>
    <row r="1327" spans="1:2">
      <c r="A1327" s="14">
        <v>36636</v>
      </c>
      <c r="B1327">
        <v>1000.51</v>
      </c>
    </row>
    <row r="1328" spans="1:2">
      <c r="A1328" s="14">
        <v>36640</v>
      </c>
      <c r="B1328">
        <v>999.92</v>
      </c>
    </row>
    <row r="1329" spans="1:2">
      <c r="A1329" s="14">
        <v>36641</v>
      </c>
      <c r="B1329">
        <v>995.51</v>
      </c>
    </row>
    <row r="1330" spans="1:2">
      <c r="A1330" s="14">
        <v>36642</v>
      </c>
      <c r="B1330">
        <v>994.97</v>
      </c>
    </row>
    <row r="1331" spans="1:2">
      <c r="A1331" s="14">
        <v>36643</v>
      </c>
      <c r="B1331">
        <v>990.36</v>
      </c>
    </row>
    <row r="1332" spans="1:2">
      <c r="A1332" s="14">
        <v>36644</v>
      </c>
      <c r="B1332">
        <v>991.54</v>
      </c>
    </row>
    <row r="1333" spans="1:2">
      <c r="A1333" s="14">
        <v>36647</v>
      </c>
      <c r="B1333">
        <v>990.89</v>
      </c>
    </row>
    <row r="1334" spans="1:2">
      <c r="A1334" s="14">
        <v>36648</v>
      </c>
      <c r="B1334">
        <v>988.26</v>
      </c>
    </row>
    <row r="1335" spans="1:2">
      <c r="A1335" s="14">
        <v>36649</v>
      </c>
      <c r="B1335">
        <v>984.01</v>
      </c>
    </row>
    <row r="1336" spans="1:2">
      <c r="A1336" s="14">
        <v>36650</v>
      </c>
      <c r="B1336">
        <v>980.43</v>
      </c>
    </row>
    <row r="1337" spans="1:2">
      <c r="A1337" s="14">
        <v>36651</v>
      </c>
      <c r="B1337">
        <v>978.68</v>
      </c>
    </row>
    <row r="1338" spans="1:2">
      <c r="A1338" s="14">
        <v>36654</v>
      </c>
      <c r="B1338">
        <v>976.16</v>
      </c>
    </row>
    <row r="1339" spans="1:2">
      <c r="A1339" s="14">
        <v>36655</v>
      </c>
      <c r="B1339">
        <v>978.49</v>
      </c>
    </row>
    <row r="1340" spans="1:2">
      <c r="A1340" s="14">
        <v>36656</v>
      </c>
      <c r="B1340">
        <v>981.78</v>
      </c>
    </row>
    <row r="1341" spans="1:2">
      <c r="A1341" s="14">
        <v>36657</v>
      </c>
      <c r="B1341">
        <v>982.92</v>
      </c>
    </row>
    <row r="1342" spans="1:2">
      <c r="A1342" s="14">
        <v>36658</v>
      </c>
      <c r="B1342">
        <v>978.96</v>
      </c>
    </row>
    <row r="1343" spans="1:2">
      <c r="A1343" s="14">
        <v>36661</v>
      </c>
      <c r="B1343">
        <v>981.82</v>
      </c>
    </row>
    <row r="1344" spans="1:2">
      <c r="A1344" s="14">
        <v>36662</v>
      </c>
      <c r="B1344">
        <v>983.77</v>
      </c>
    </row>
    <row r="1345" spans="1:2">
      <c r="A1345" s="14">
        <v>36663</v>
      </c>
      <c r="B1345">
        <v>981.47</v>
      </c>
    </row>
    <row r="1346" spans="1:2">
      <c r="A1346" s="14">
        <v>36664</v>
      </c>
      <c r="B1346">
        <v>977.61</v>
      </c>
    </row>
    <row r="1347" spans="1:2">
      <c r="A1347" s="14">
        <v>36665</v>
      </c>
      <c r="B1347">
        <v>979.76</v>
      </c>
    </row>
    <row r="1348" spans="1:2">
      <c r="A1348" s="14">
        <v>36668</v>
      </c>
      <c r="B1348">
        <v>983.9</v>
      </c>
    </row>
    <row r="1349" spans="1:2">
      <c r="A1349" s="14">
        <v>36669</v>
      </c>
      <c r="B1349">
        <v>983.49</v>
      </c>
    </row>
    <row r="1350" spans="1:2">
      <c r="A1350" s="14">
        <v>36670</v>
      </c>
      <c r="B1350">
        <v>982.6</v>
      </c>
    </row>
    <row r="1351" spans="1:2">
      <c r="A1351" s="14">
        <v>36671</v>
      </c>
      <c r="B1351">
        <v>987.66</v>
      </c>
    </row>
    <row r="1352" spans="1:2">
      <c r="A1352" s="14">
        <v>36672</v>
      </c>
      <c r="B1352">
        <v>990.35</v>
      </c>
    </row>
    <row r="1353" spans="1:2">
      <c r="A1353" s="14">
        <v>36676</v>
      </c>
      <c r="B1353">
        <v>988.56</v>
      </c>
    </row>
    <row r="1354" spans="1:2">
      <c r="A1354" s="14">
        <v>36677</v>
      </c>
      <c r="B1354">
        <v>993.06</v>
      </c>
    </row>
    <row r="1355" spans="1:2">
      <c r="A1355" s="14">
        <v>36678</v>
      </c>
      <c r="B1355">
        <v>997.54</v>
      </c>
    </row>
    <row r="1356" spans="1:2">
      <c r="A1356" s="14">
        <v>36679</v>
      </c>
      <c r="B1356">
        <v>999.88</v>
      </c>
    </row>
    <row r="1357" spans="1:2">
      <c r="A1357" s="14">
        <v>36682</v>
      </c>
      <c r="B1357">
        <v>1002.27</v>
      </c>
    </row>
    <row r="1358" spans="1:2">
      <c r="A1358" s="14">
        <v>36683</v>
      </c>
      <c r="B1358">
        <v>1001.8</v>
      </c>
    </row>
    <row r="1359" spans="1:2">
      <c r="A1359" s="14">
        <v>36684</v>
      </c>
      <c r="B1359">
        <v>1002.81</v>
      </c>
    </row>
    <row r="1360" spans="1:2">
      <c r="A1360" s="14">
        <v>36685</v>
      </c>
      <c r="B1360">
        <v>1003.5</v>
      </c>
    </row>
    <row r="1361" spans="1:2">
      <c r="A1361" s="14">
        <v>36686</v>
      </c>
      <c r="B1361">
        <v>1003.16</v>
      </c>
    </row>
    <row r="1362" spans="1:2">
      <c r="A1362" s="14">
        <v>36689</v>
      </c>
      <c r="B1362">
        <v>1005.08</v>
      </c>
    </row>
    <row r="1363" spans="1:2">
      <c r="A1363" s="14">
        <v>36690</v>
      </c>
      <c r="B1363">
        <v>1002.97</v>
      </c>
    </row>
    <row r="1364" spans="1:2">
      <c r="A1364" s="14">
        <v>36691</v>
      </c>
      <c r="B1364">
        <v>1006.09</v>
      </c>
    </row>
    <row r="1365" spans="1:2">
      <c r="A1365" s="14">
        <v>36692</v>
      </c>
      <c r="B1365">
        <v>1005.68</v>
      </c>
    </row>
    <row r="1366" spans="1:2">
      <c r="A1366" s="14">
        <v>36693</v>
      </c>
      <c r="B1366">
        <v>1009.17</v>
      </c>
    </row>
    <row r="1367" spans="1:2">
      <c r="A1367" s="14">
        <v>36696</v>
      </c>
      <c r="B1367">
        <v>1008.44</v>
      </c>
    </row>
    <row r="1368" spans="1:2">
      <c r="A1368" s="14">
        <v>36697</v>
      </c>
      <c r="B1368">
        <v>1007.6</v>
      </c>
    </row>
    <row r="1369" spans="1:2">
      <c r="A1369" s="14">
        <v>36698</v>
      </c>
      <c r="B1369">
        <v>1003.8</v>
      </c>
    </row>
    <row r="1370" spans="1:2">
      <c r="A1370" s="14">
        <v>36699</v>
      </c>
      <c r="B1370">
        <v>1003.44</v>
      </c>
    </row>
    <row r="1371" spans="1:2">
      <c r="A1371" s="14">
        <v>36700</v>
      </c>
      <c r="B1371">
        <v>1000.52</v>
      </c>
    </row>
    <row r="1372" spans="1:2">
      <c r="A1372" s="14">
        <v>36703</v>
      </c>
      <c r="B1372">
        <v>1004.48</v>
      </c>
    </row>
    <row r="1373" spans="1:2">
      <c r="A1373" s="14">
        <v>36704</v>
      </c>
      <c r="B1373">
        <v>1005.67</v>
      </c>
    </row>
    <row r="1374" spans="1:2">
      <c r="A1374" s="14">
        <v>36705</v>
      </c>
      <c r="B1374">
        <v>1004.75</v>
      </c>
    </row>
    <row r="1375" spans="1:2">
      <c r="A1375" s="14">
        <v>36706</v>
      </c>
      <c r="B1375">
        <v>1009.7</v>
      </c>
    </row>
    <row r="1376" spans="1:2">
      <c r="A1376" s="14">
        <v>36707</v>
      </c>
      <c r="B1376">
        <v>1009.8</v>
      </c>
    </row>
    <row r="1377" spans="1:2">
      <c r="A1377" s="14">
        <v>36710</v>
      </c>
      <c r="B1377">
        <v>1012.48</v>
      </c>
    </row>
    <row r="1378" spans="1:2">
      <c r="A1378" s="14">
        <v>36712</v>
      </c>
      <c r="B1378">
        <v>1013.44</v>
      </c>
    </row>
    <row r="1379" spans="1:2">
      <c r="A1379" s="14">
        <v>36713</v>
      </c>
      <c r="B1379">
        <v>1010.77</v>
      </c>
    </row>
    <row r="1380" spans="1:2">
      <c r="A1380" s="14">
        <v>36714</v>
      </c>
      <c r="B1380">
        <v>1013.38</v>
      </c>
    </row>
    <row r="1381" spans="1:2">
      <c r="A1381" s="14">
        <v>36717</v>
      </c>
      <c r="B1381">
        <v>1012.97</v>
      </c>
    </row>
    <row r="1382" spans="1:2">
      <c r="A1382" s="14">
        <v>36718</v>
      </c>
      <c r="B1382">
        <v>1012.77</v>
      </c>
    </row>
    <row r="1383" spans="1:2">
      <c r="A1383" s="14">
        <v>36719</v>
      </c>
      <c r="B1383">
        <v>1012.27</v>
      </c>
    </row>
    <row r="1384" spans="1:2">
      <c r="A1384" s="14">
        <v>36720</v>
      </c>
      <c r="B1384">
        <v>1016.62</v>
      </c>
    </row>
    <row r="1385" spans="1:2">
      <c r="A1385" s="14">
        <v>36721</v>
      </c>
      <c r="B1385">
        <v>1011.85</v>
      </c>
    </row>
    <row r="1386" spans="1:2">
      <c r="A1386" s="14">
        <v>36724</v>
      </c>
      <c r="B1386">
        <v>1009.4</v>
      </c>
    </row>
    <row r="1387" spans="1:2">
      <c r="A1387" s="14">
        <v>36725</v>
      </c>
      <c r="B1387">
        <v>1009.76</v>
      </c>
    </row>
    <row r="1388" spans="1:2">
      <c r="A1388" s="14">
        <v>36726</v>
      </c>
      <c r="B1388">
        <v>1009.76</v>
      </c>
    </row>
    <row r="1389" spans="1:2">
      <c r="A1389" s="14">
        <v>36727</v>
      </c>
      <c r="B1389">
        <v>1017.91</v>
      </c>
    </row>
    <row r="1390" spans="1:2">
      <c r="A1390" s="14">
        <v>36728</v>
      </c>
      <c r="B1390">
        <v>1018.93</v>
      </c>
    </row>
    <row r="1391" spans="1:2">
      <c r="A1391" s="14">
        <v>36731</v>
      </c>
      <c r="B1391">
        <v>1017.91</v>
      </c>
    </row>
    <row r="1392" spans="1:2">
      <c r="A1392" s="14">
        <v>36732</v>
      </c>
      <c r="B1392">
        <v>1018.65</v>
      </c>
    </row>
    <row r="1393" spans="1:2">
      <c r="A1393" s="14">
        <v>36733</v>
      </c>
      <c r="B1393">
        <v>1018.49</v>
      </c>
    </row>
    <row r="1394" spans="1:2">
      <c r="A1394" s="14">
        <v>36734</v>
      </c>
      <c r="B1394">
        <v>1020.88</v>
      </c>
    </row>
    <row r="1395" spans="1:2">
      <c r="A1395" s="14">
        <v>36735</v>
      </c>
      <c r="B1395">
        <v>1019.98</v>
      </c>
    </row>
    <row r="1396" spans="1:2">
      <c r="A1396" s="14">
        <v>36738</v>
      </c>
      <c r="B1396">
        <v>1020.2</v>
      </c>
    </row>
    <row r="1397" spans="1:2">
      <c r="A1397" s="14">
        <v>36739</v>
      </c>
      <c r="B1397">
        <v>1022.52</v>
      </c>
    </row>
    <row r="1398" spans="1:2">
      <c r="A1398" s="14">
        <v>36740</v>
      </c>
      <c r="B1398">
        <v>1023.47</v>
      </c>
    </row>
    <row r="1399" spans="1:2">
      <c r="A1399" s="14">
        <v>36741</v>
      </c>
      <c r="B1399">
        <v>1025.08</v>
      </c>
    </row>
    <row r="1400" spans="1:2">
      <c r="A1400" s="14">
        <v>36742</v>
      </c>
      <c r="B1400">
        <v>1027.4100000000001</v>
      </c>
    </row>
    <row r="1401" spans="1:2">
      <c r="A1401" s="14">
        <v>36745</v>
      </c>
      <c r="B1401">
        <v>1025.75</v>
      </c>
    </row>
    <row r="1402" spans="1:2">
      <c r="A1402" s="14">
        <v>36746</v>
      </c>
      <c r="B1402">
        <v>1027.74</v>
      </c>
    </row>
    <row r="1403" spans="1:2">
      <c r="A1403" s="14">
        <v>36747</v>
      </c>
      <c r="B1403">
        <v>1028.29</v>
      </c>
    </row>
    <row r="1404" spans="1:2">
      <c r="A1404" s="14">
        <v>36748</v>
      </c>
      <c r="B1404">
        <v>1030.1300000000001</v>
      </c>
    </row>
    <row r="1405" spans="1:2">
      <c r="A1405" s="14">
        <v>36749</v>
      </c>
      <c r="B1405">
        <v>1027.58</v>
      </c>
    </row>
    <row r="1406" spans="1:2">
      <c r="A1406" s="14">
        <v>36752</v>
      </c>
      <c r="B1406">
        <v>1029.33</v>
      </c>
    </row>
    <row r="1407" spans="1:2">
      <c r="A1407" s="14">
        <v>36753</v>
      </c>
      <c r="B1407">
        <v>1028.05</v>
      </c>
    </row>
    <row r="1408" spans="1:2">
      <c r="A1408" s="14">
        <v>36754</v>
      </c>
      <c r="B1408">
        <v>1026.8599999999999</v>
      </c>
    </row>
    <row r="1409" spans="1:2">
      <c r="A1409" s="14">
        <v>36755</v>
      </c>
      <c r="B1409">
        <v>1028.1099999999999</v>
      </c>
    </row>
    <row r="1410" spans="1:2">
      <c r="A1410" s="14">
        <v>36756</v>
      </c>
      <c r="B1410">
        <v>1029.99</v>
      </c>
    </row>
    <row r="1411" spans="1:2">
      <c r="A1411" s="14">
        <v>36759</v>
      </c>
      <c r="B1411">
        <v>1029.51</v>
      </c>
    </row>
    <row r="1412" spans="1:2">
      <c r="A1412" s="14">
        <v>36760</v>
      </c>
      <c r="B1412">
        <v>1030.19</v>
      </c>
    </row>
    <row r="1413" spans="1:2">
      <c r="A1413" s="14">
        <v>36761</v>
      </c>
      <c r="B1413">
        <v>1032.9100000000001</v>
      </c>
    </row>
    <row r="1414" spans="1:2">
      <c r="A1414" s="14">
        <v>36762</v>
      </c>
      <c r="B1414">
        <v>1033.8800000000001</v>
      </c>
    </row>
    <row r="1415" spans="1:2">
      <c r="A1415" s="14">
        <v>36763</v>
      </c>
      <c r="B1415">
        <v>1033.96</v>
      </c>
    </row>
    <row r="1416" spans="1:2">
      <c r="A1416" s="14">
        <v>36766</v>
      </c>
      <c r="B1416">
        <v>1031.6500000000001</v>
      </c>
    </row>
    <row r="1417" spans="1:2">
      <c r="A1417" s="14">
        <v>36767</v>
      </c>
      <c r="B1417">
        <v>1029.97</v>
      </c>
    </row>
    <row r="1418" spans="1:2">
      <c r="A1418" s="14">
        <v>36768</v>
      </c>
      <c r="B1418">
        <v>1030.79</v>
      </c>
    </row>
    <row r="1419" spans="1:2">
      <c r="A1419" s="14">
        <v>36769</v>
      </c>
      <c r="B1419">
        <v>1035.18</v>
      </c>
    </row>
    <row r="1420" spans="1:2">
      <c r="A1420" s="14">
        <v>36770</v>
      </c>
      <c r="B1420">
        <v>1037.33</v>
      </c>
    </row>
    <row r="1421" spans="1:2">
      <c r="A1421" s="14">
        <v>36774</v>
      </c>
      <c r="B1421">
        <v>1038.19</v>
      </c>
    </row>
    <row r="1422" spans="1:2">
      <c r="A1422" s="14">
        <v>36775</v>
      </c>
      <c r="B1422">
        <v>1036.02</v>
      </c>
    </row>
    <row r="1423" spans="1:2">
      <c r="A1423" s="14">
        <v>36776</v>
      </c>
      <c r="B1423">
        <v>1034.79</v>
      </c>
    </row>
    <row r="1424" spans="1:2">
      <c r="A1424" s="14">
        <v>36777</v>
      </c>
      <c r="B1424">
        <v>1036.47</v>
      </c>
    </row>
    <row r="1425" spans="1:2">
      <c r="A1425" s="14">
        <v>36780</v>
      </c>
      <c r="B1425">
        <v>1034.92</v>
      </c>
    </row>
    <row r="1426" spans="1:2">
      <c r="A1426" s="14">
        <v>36781</v>
      </c>
      <c r="B1426">
        <v>1034.4100000000001</v>
      </c>
    </row>
    <row r="1427" spans="1:2">
      <c r="A1427" s="14">
        <v>36782</v>
      </c>
      <c r="B1427">
        <v>1036.6500000000001</v>
      </c>
    </row>
    <row r="1428" spans="1:2">
      <c r="A1428" s="14">
        <v>36783</v>
      </c>
      <c r="B1428">
        <v>1033.46</v>
      </c>
    </row>
    <row r="1429" spans="1:2">
      <c r="A1429" s="14">
        <v>36784</v>
      </c>
      <c r="B1429">
        <v>1030.96</v>
      </c>
    </row>
    <row r="1430" spans="1:2">
      <c r="A1430" s="14">
        <v>36787</v>
      </c>
      <c r="B1430">
        <v>1030.02</v>
      </c>
    </row>
    <row r="1431" spans="1:2">
      <c r="A1431" s="14">
        <v>36788</v>
      </c>
      <c r="B1431">
        <v>1031.04</v>
      </c>
    </row>
    <row r="1432" spans="1:2">
      <c r="A1432" s="14">
        <v>36789</v>
      </c>
      <c r="B1432">
        <v>1028.92</v>
      </c>
    </row>
    <row r="1433" spans="1:2">
      <c r="A1433" s="14">
        <v>36790</v>
      </c>
      <c r="B1433">
        <v>1030.93</v>
      </c>
    </row>
    <row r="1434" spans="1:2">
      <c r="A1434" s="14">
        <v>36791</v>
      </c>
      <c r="B1434">
        <v>1032.08</v>
      </c>
    </row>
    <row r="1435" spans="1:2">
      <c r="A1435" s="14">
        <v>36794</v>
      </c>
      <c r="B1435">
        <v>1032.95</v>
      </c>
    </row>
    <row r="1436" spans="1:2">
      <c r="A1436" s="14">
        <v>36795</v>
      </c>
      <c r="B1436">
        <v>1035.3699999999999</v>
      </c>
    </row>
    <row r="1437" spans="1:2">
      <c r="A1437" s="14">
        <v>36796</v>
      </c>
      <c r="B1437">
        <v>1034.08</v>
      </c>
    </row>
    <row r="1438" spans="1:2">
      <c r="A1438" s="14">
        <v>36797</v>
      </c>
      <c r="B1438">
        <v>1034.56</v>
      </c>
    </row>
    <row r="1439" spans="1:2">
      <c r="A1439" s="14">
        <v>36798</v>
      </c>
      <c r="B1439">
        <v>1036</v>
      </c>
    </row>
    <row r="1440" spans="1:2">
      <c r="A1440" s="14">
        <v>36801</v>
      </c>
      <c r="B1440">
        <v>1034.4100000000001</v>
      </c>
    </row>
    <row r="1441" spans="1:2">
      <c r="A1441" s="14">
        <v>36802</v>
      </c>
      <c r="B1441">
        <v>1033.18</v>
      </c>
    </row>
    <row r="1442" spans="1:2">
      <c r="A1442" s="14">
        <v>36803</v>
      </c>
      <c r="B1442">
        <v>1032.54</v>
      </c>
    </row>
    <row r="1443" spans="1:2">
      <c r="A1443" s="14">
        <v>36804</v>
      </c>
      <c r="B1443">
        <v>1034.95</v>
      </c>
    </row>
    <row r="1444" spans="1:2">
      <c r="A1444" s="14">
        <v>36805</v>
      </c>
      <c r="B1444">
        <v>1037.58</v>
      </c>
    </row>
    <row r="1445" spans="1:2">
      <c r="A1445" s="14">
        <v>36809</v>
      </c>
      <c r="B1445">
        <v>1039.6099999999999</v>
      </c>
    </row>
    <row r="1446" spans="1:2">
      <c r="A1446" s="14">
        <v>36810</v>
      </c>
      <c r="B1446">
        <v>1040.51</v>
      </c>
    </row>
    <row r="1447" spans="1:2">
      <c r="A1447" s="14">
        <v>36811</v>
      </c>
      <c r="B1447">
        <v>1043.2</v>
      </c>
    </row>
    <row r="1448" spans="1:2">
      <c r="A1448" s="14">
        <v>36812</v>
      </c>
      <c r="B1448">
        <v>1043.52</v>
      </c>
    </row>
    <row r="1449" spans="1:2">
      <c r="A1449" s="14">
        <v>36815</v>
      </c>
      <c r="B1449">
        <v>1042.79</v>
      </c>
    </row>
    <row r="1450" spans="1:2">
      <c r="A1450" s="14">
        <v>36816</v>
      </c>
      <c r="B1450">
        <v>1046.93</v>
      </c>
    </row>
    <row r="1451" spans="1:2">
      <c r="A1451" s="14">
        <v>36817</v>
      </c>
      <c r="B1451">
        <v>1047.01</v>
      </c>
    </row>
    <row r="1452" spans="1:2">
      <c r="A1452" s="14">
        <v>36818</v>
      </c>
      <c r="B1452">
        <v>1047.67</v>
      </c>
    </row>
    <row r="1453" spans="1:2">
      <c r="A1453" s="14">
        <v>36819</v>
      </c>
      <c r="B1453">
        <v>1049.3599999999999</v>
      </c>
    </row>
    <row r="1454" spans="1:2">
      <c r="A1454" s="14">
        <v>36822</v>
      </c>
      <c r="B1454">
        <v>1052.73</v>
      </c>
    </row>
    <row r="1455" spans="1:2">
      <c r="A1455" s="14">
        <v>36823</v>
      </c>
      <c r="B1455">
        <v>1050.83</v>
      </c>
    </row>
    <row r="1456" spans="1:2">
      <c r="A1456" s="14">
        <v>36824</v>
      </c>
      <c r="B1456">
        <v>1048.26</v>
      </c>
    </row>
    <row r="1457" spans="1:2">
      <c r="A1457" s="14">
        <v>36825</v>
      </c>
      <c r="B1457">
        <v>1048.8800000000001</v>
      </c>
    </row>
    <row r="1458" spans="1:2">
      <c r="A1458" s="14">
        <v>36826</v>
      </c>
      <c r="B1458">
        <v>1047.92</v>
      </c>
    </row>
    <row r="1459" spans="1:2">
      <c r="A1459" s="14">
        <v>36829</v>
      </c>
      <c r="B1459">
        <v>1047.8</v>
      </c>
    </row>
    <row r="1460" spans="1:2">
      <c r="A1460" s="14">
        <v>36830</v>
      </c>
      <c r="B1460">
        <v>1046.0999999999999</v>
      </c>
    </row>
    <row r="1461" spans="1:2">
      <c r="A1461" s="14">
        <v>36831</v>
      </c>
      <c r="B1461">
        <v>1047.5899999999999</v>
      </c>
    </row>
    <row r="1462" spans="1:2">
      <c r="A1462" s="14">
        <v>36832</v>
      </c>
      <c r="B1462">
        <v>1047.79</v>
      </c>
    </row>
    <row r="1463" spans="1:2">
      <c r="A1463" s="14">
        <v>36833</v>
      </c>
      <c r="B1463">
        <v>1043.1400000000001</v>
      </c>
    </row>
    <row r="1464" spans="1:2">
      <c r="A1464" s="14">
        <v>36836</v>
      </c>
      <c r="B1464">
        <v>1041.96</v>
      </c>
    </row>
    <row r="1465" spans="1:2">
      <c r="A1465" s="14">
        <v>36837</v>
      </c>
      <c r="B1465">
        <v>1042</v>
      </c>
    </row>
    <row r="1466" spans="1:2">
      <c r="A1466" s="14">
        <v>36838</v>
      </c>
      <c r="B1466">
        <v>1043.04</v>
      </c>
    </row>
    <row r="1467" spans="1:2">
      <c r="A1467" s="14">
        <v>36839</v>
      </c>
      <c r="B1467">
        <v>1045.6300000000001</v>
      </c>
    </row>
    <row r="1468" spans="1:2">
      <c r="A1468" s="14">
        <v>36840</v>
      </c>
      <c r="B1468">
        <v>1045.43</v>
      </c>
    </row>
    <row r="1469" spans="1:2">
      <c r="A1469" s="14">
        <v>36843</v>
      </c>
      <c r="B1469">
        <v>1048.25</v>
      </c>
    </row>
    <row r="1470" spans="1:2">
      <c r="A1470" s="14">
        <v>36844</v>
      </c>
      <c r="B1470">
        <v>1049.4000000000001</v>
      </c>
    </row>
    <row r="1471" spans="1:2">
      <c r="A1471" s="14">
        <v>36845</v>
      </c>
      <c r="B1471">
        <v>1051.97</v>
      </c>
    </row>
    <row r="1472" spans="1:2">
      <c r="A1472" s="14">
        <v>36846</v>
      </c>
      <c r="B1472">
        <v>1053.74</v>
      </c>
    </row>
    <row r="1473" spans="1:2">
      <c r="A1473" s="14">
        <v>36847</v>
      </c>
      <c r="B1473">
        <v>1052.31</v>
      </c>
    </row>
    <row r="1474" spans="1:2">
      <c r="A1474" s="14">
        <v>36850</v>
      </c>
      <c r="B1474">
        <v>1053.8699999999999</v>
      </c>
    </row>
    <row r="1475" spans="1:2">
      <c r="A1475" s="14">
        <v>36851</v>
      </c>
      <c r="B1475">
        <v>1054.82</v>
      </c>
    </row>
    <row r="1476" spans="1:2">
      <c r="A1476" s="14">
        <v>36852</v>
      </c>
      <c r="B1476">
        <v>1059.8399999999999</v>
      </c>
    </row>
    <row r="1477" spans="1:2">
      <c r="A1477" s="14">
        <v>36854</v>
      </c>
      <c r="B1477">
        <v>1058.2</v>
      </c>
    </row>
    <row r="1478" spans="1:2">
      <c r="A1478" s="14">
        <v>36857</v>
      </c>
      <c r="B1478">
        <v>1057.73</v>
      </c>
    </row>
    <row r="1479" spans="1:2">
      <c r="A1479" s="14">
        <v>36858</v>
      </c>
      <c r="B1479">
        <v>1060.1600000000001</v>
      </c>
    </row>
    <row r="1480" spans="1:2">
      <c r="A1480" s="14">
        <v>36859</v>
      </c>
      <c r="B1480">
        <v>1062.45</v>
      </c>
    </row>
    <row r="1481" spans="1:2">
      <c r="A1481" s="14">
        <v>36860</v>
      </c>
      <c r="B1481">
        <v>1067.54</v>
      </c>
    </row>
    <row r="1482" spans="1:2">
      <c r="A1482" s="14">
        <v>36861</v>
      </c>
      <c r="B1482">
        <v>1064.3900000000001</v>
      </c>
    </row>
    <row r="1483" spans="1:2">
      <c r="A1483" s="14">
        <v>36864</v>
      </c>
      <c r="B1483">
        <v>1064.51</v>
      </c>
    </row>
    <row r="1484" spans="1:2">
      <c r="A1484" s="14">
        <v>36865</v>
      </c>
      <c r="B1484">
        <v>1069.79</v>
      </c>
    </row>
    <row r="1485" spans="1:2">
      <c r="A1485" s="14">
        <v>36866</v>
      </c>
      <c r="B1485">
        <v>1075.06</v>
      </c>
    </row>
    <row r="1486" spans="1:2">
      <c r="A1486" s="14">
        <v>36867</v>
      </c>
      <c r="B1486">
        <v>1075.8399999999999</v>
      </c>
    </row>
    <row r="1487" spans="1:2">
      <c r="A1487" s="14">
        <v>36868</v>
      </c>
      <c r="B1487">
        <v>1073.72</v>
      </c>
    </row>
    <row r="1488" spans="1:2">
      <c r="A1488" s="14">
        <v>36871</v>
      </c>
      <c r="B1488">
        <v>1073.6400000000001</v>
      </c>
    </row>
    <row r="1489" spans="1:2">
      <c r="A1489" s="14">
        <v>36872</v>
      </c>
      <c r="B1489">
        <v>1074.48</v>
      </c>
    </row>
    <row r="1490" spans="1:2">
      <c r="A1490" s="14">
        <v>36873</v>
      </c>
      <c r="B1490">
        <v>1078.6300000000001</v>
      </c>
    </row>
    <row r="1491" spans="1:2">
      <c r="A1491" s="14">
        <v>36874</v>
      </c>
      <c r="B1491">
        <v>1081.72</v>
      </c>
    </row>
    <row r="1492" spans="1:2">
      <c r="A1492" s="14">
        <v>36875</v>
      </c>
      <c r="B1492">
        <v>1083.42</v>
      </c>
    </row>
    <row r="1493" spans="1:2">
      <c r="A1493" s="14">
        <v>36878</v>
      </c>
      <c r="B1493">
        <v>1084.26</v>
      </c>
    </row>
    <row r="1494" spans="1:2">
      <c r="A1494" s="14">
        <v>36879</v>
      </c>
      <c r="B1494">
        <v>1083.04</v>
      </c>
    </row>
    <row r="1495" spans="1:2">
      <c r="A1495" s="14">
        <v>36880</v>
      </c>
      <c r="B1495">
        <v>1087.3800000000001</v>
      </c>
    </row>
    <row r="1496" spans="1:2">
      <c r="A1496" s="14">
        <v>36881</v>
      </c>
      <c r="B1496">
        <v>1090.45</v>
      </c>
    </row>
    <row r="1497" spans="1:2">
      <c r="A1497" s="14">
        <v>36882</v>
      </c>
      <c r="B1497">
        <v>1092.1199999999999</v>
      </c>
    </row>
    <row r="1498" spans="1:2">
      <c r="A1498" s="14">
        <v>36886</v>
      </c>
      <c r="B1498">
        <v>1091.58</v>
      </c>
    </row>
    <row r="1499" spans="1:2">
      <c r="A1499" s="14">
        <v>36887</v>
      </c>
      <c r="B1499">
        <v>1088.24</v>
      </c>
    </row>
    <row r="1500" spans="1:2">
      <c r="A1500" s="14">
        <v>36888</v>
      </c>
      <c r="B1500">
        <v>1087.6500000000001</v>
      </c>
    </row>
    <row r="1501" spans="1:2">
      <c r="A1501" s="14">
        <v>36889</v>
      </c>
      <c r="B1501">
        <v>1087.9100000000001</v>
      </c>
    </row>
    <row r="1502" spans="1:2">
      <c r="A1502" s="14">
        <v>36893</v>
      </c>
      <c r="B1502">
        <v>1099.3</v>
      </c>
    </row>
    <row r="1503" spans="1:2">
      <c r="A1503" s="14">
        <v>36894</v>
      </c>
      <c r="B1503">
        <v>1089.3</v>
      </c>
    </row>
    <row r="1504" spans="1:2">
      <c r="A1504" s="14">
        <v>36895</v>
      </c>
      <c r="B1504">
        <v>1095.18</v>
      </c>
    </row>
    <row r="1505" spans="1:2">
      <c r="A1505" s="14">
        <v>36896</v>
      </c>
      <c r="B1505">
        <v>1100.1300000000001</v>
      </c>
    </row>
    <row r="1506" spans="1:2">
      <c r="A1506" s="14">
        <v>36899</v>
      </c>
      <c r="B1506">
        <v>1101.9000000000001</v>
      </c>
    </row>
    <row r="1507" spans="1:2">
      <c r="A1507" s="14">
        <v>36900</v>
      </c>
      <c r="B1507">
        <v>1098.8599999999999</v>
      </c>
    </row>
    <row r="1508" spans="1:2">
      <c r="A1508" s="14">
        <v>36901</v>
      </c>
      <c r="B1508">
        <v>1093.97</v>
      </c>
    </row>
    <row r="1509" spans="1:2">
      <c r="A1509" s="14">
        <v>36902</v>
      </c>
      <c r="B1509">
        <v>1090.8900000000001</v>
      </c>
    </row>
    <row r="1510" spans="1:2">
      <c r="A1510" s="14">
        <v>36903</v>
      </c>
      <c r="B1510">
        <v>1085.17</v>
      </c>
    </row>
    <row r="1511" spans="1:2">
      <c r="A1511" s="14">
        <v>36907</v>
      </c>
      <c r="B1511">
        <v>1087.18</v>
      </c>
    </row>
    <row r="1512" spans="1:2">
      <c r="A1512" s="14">
        <v>36908</v>
      </c>
      <c r="B1512">
        <v>1092.06</v>
      </c>
    </row>
    <row r="1513" spans="1:2">
      <c r="A1513" s="14">
        <v>36909</v>
      </c>
      <c r="B1513">
        <v>1097.1500000000001</v>
      </c>
    </row>
    <row r="1514" spans="1:2">
      <c r="A1514" s="14">
        <v>36910</v>
      </c>
      <c r="B1514">
        <v>1092.17</v>
      </c>
    </row>
    <row r="1515" spans="1:2">
      <c r="A1515" s="14">
        <v>36913</v>
      </c>
      <c r="B1515">
        <v>1089.8599999999999</v>
      </c>
    </row>
    <row r="1516" spans="1:2">
      <c r="A1516" s="14">
        <v>36914</v>
      </c>
      <c r="B1516">
        <v>1086.45</v>
      </c>
    </row>
    <row r="1517" spans="1:2">
      <c r="A1517" s="14">
        <v>36915</v>
      </c>
      <c r="B1517">
        <v>1085.5899999999999</v>
      </c>
    </row>
    <row r="1518" spans="1:2">
      <c r="A1518" s="14">
        <v>36916</v>
      </c>
      <c r="B1518">
        <v>1088.1099999999999</v>
      </c>
    </row>
    <row r="1519" spans="1:2">
      <c r="A1519" s="14">
        <v>36917</v>
      </c>
      <c r="B1519">
        <v>1088.05</v>
      </c>
    </row>
    <row r="1520" spans="1:2">
      <c r="A1520" s="14">
        <v>36920</v>
      </c>
      <c r="B1520">
        <v>1087.1400000000001</v>
      </c>
    </row>
    <row r="1521" spans="1:2">
      <c r="A1521" s="14">
        <v>36921</v>
      </c>
      <c r="B1521">
        <v>1092.46</v>
      </c>
    </row>
    <row r="1522" spans="1:2">
      <c r="A1522" s="14">
        <v>36922</v>
      </c>
      <c r="B1522">
        <v>1096.76</v>
      </c>
    </row>
    <row r="1523" spans="1:2">
      <c r="A1523" s="14">
        <v>36923</v>
      </c>
      <c r="B1523">
        <v>1102.28</v>
      </c>
    </row>
    <row r="1524" spans="1:2">
      <c r="A1524" s="14">
        <v>36924</v>
      </c>
      <c r="B1524">
        <v>1097.72</v>
      </c>
    </row>
    <row r="1525" spans="1:2">
      <c r="A1525" s="14">
        <v>36927</v>
      </c>
      <c r="B1525">
        <v>1098.97</v>
      </c>
    </row>
    <row r="1526" spans="1:2">
      <c r="A1526" s="14">
        <v>36928</v>
      </c>
      <c r="B1526">
        <v>1096.74</v>
      </c>
    </row>
    <row r="1527" spans="1:2">
      <c r="A1527" s="14">
        <v>36929</v>
      </c>
      <c r="B1527">
        <v>1097.3599999999999</v>
      </c>
    </row>
    <row r="1528" spans="1:2">
      <c r="A1528" s="14">
        <v>36930</v>
      </c>
      <c r="B1528">
        <v>1097.1600000000001</v>
      </c>
    </row>
    <row r="1529" spans="1:2">
      <c r="A1529" s="14">
        <v>36931</v>
      </c>
      <c r="B1529">
        <v>1101.1400000000001</v>
      </c>
    </row>
    <row r="1530" spans="1:2">
      <c r="A1530" s="14">
        <v>36934</v>
      </c>
      <c r="B1530">
        <v>1099.1099999999999</v>
      </c>
    </row>
    <row r="1531" spans="1:2">
      <c r="A1531" s="14">
        <v>36935</v>
      </c>
      <c r="B1531">
        <v>1097.79</v>
      </c>
    </row>
    <row r="1532" spans="1:2">
      <c r="A1532" s="14">
        <v>36936</v>
      </c>
      <c r="B1532">
        <v>1095.76</v>
      </c>
    </row>
    <row r="1533" spans="1:2">
      <c r="A1533" s="14">
        <v>36937</v>
      </c>
      <c r="B1533">
        <v>1091.69</v>
      </c>
    </row>
    <row r="1534" spans="1:2">
      <c r="A1534" s="14">
        <v>36938</v>
      </c>
      <c r="B1534">
        <v>1096.1500000000001</v>
      </c>
    </row>
    <row r="1535" spans="1:2">
      <c r="A1535" s="14">
        <v>36942</v>
      </c>
      <c r="B1535">
        <v>1097.1400000000001</v>
      </c>
    </row>
    <row r="1536" spans="1:2">
      <c r="A1536" s="14">
        <v>36943</v>
      </c>
      <c r="B1536">
        <v>1095.1400000000001</v>
      </c>
    </row>
    <row r="1537" spans="1:2">
      <c r="A1537" s="14">
        <v>36944</v>
      </c>
      <c r="B1537">
        <v>1095.5</v>
      </c>
    </row>
    <row r="1538" spans="1:2">
      <c r="A1538" s="14">
        <v>36945</v>
      </c>
      <c r="B1538">
        <v>1099.3599999999999</v>
      </c>
    </row>
    <row r="1539" spans="1:2">
      <c r="A1539" s="14">
        <v>36948</v>
      </c>
      <c r="B1539">
        <v>1102.53</v>
      </c>
    </row>
    <row r="1540" spans="1:2">
      <c r="A1540" s="14">
        <v>36949</v>
      </c>
      <c r="B1540">
        <v>1108.06</v>
      </c>
    </row>
    <row r="1541" spans="1:2">
      <c r="A1541" s="14">
        <v>36950</v>
      </c>
      <c r="B1541">
        <v>1110.02</v>
      </c>
    </row>
    <row r="1542" spans="1:2">
      <c r="A1542" s="14">
        <v>36951</v>
      </c>
      <c r="B1542">
        <v>1113.29</v>
      </c>
    </row>
    <row r="1543" spans="1:2">
      <c r="A1543" s="14">
        <v>36952</v>
      </c>
      <c r="B1543">
        <v>1107.25</v>
      </c>
    </row>
    <row r="1544" spans="1:2">
      <c r="A1544" s="14">
        <v>36955</v>
      </c>
      <c r="B1544">
        <v>1107.51</v>
      </c>
    </row>
    <row r="1545" spans="1:2">
      <c r="A1545" s="14">
        <v>36956</v>
      </c>
      <c r="B1545">
        <v>1106.96</v>
      </c>
    </row>
    <row r="1546" spans="1:2">
      <c r="A1546" s="14">
        <v>36957</v>
      </c>
      <c r="B1546">
        <v>1111.3900000000001</v>
      </c>
    </row>
    <row r="1547" spans="1:2">
      <c r="A1547" s="14">
        <v>36958</v>
      </c>
      <c r="B1547">
        <v>1112.8900000000001</v>
      </c>
    </row>
    <row r="1548" spans="1:2">
      <c r="A1548" s="14">
        <v>36959</v>
      </c>
      <c r="B1548">
        <v>1111.02</v>
      </c>
    </row>
    <row r="1549" spans="1:2">
      <c r="A1549" s="14">
        <v>36962</v>
      </c>
      <c r="B1549">
        <v>1112.3699999999999</v>
      </c>
    </row>
    <row r="1550" spans="1:2">
      <c r="A1550" s="14">
        <v>36963</v>
      </c>
      <c r="B1550">
        <v>1111.4000000000001</v>
      </c>
    </row>
    <row r="1551" spans="1:2">
      <c r="A1551" s="14">
        <v>36964</v>
      </c>
      <c r="B1551">
        <v>1116.57</v>
      </c>
    </row>
    <row r="1552" spans="1:2">
      <c r="A1552" s="14">
        <v>36965</v>
      </c>
      <c r="B1552">
        <v>1118.68</v>
      </c>
    </row>
    <row r="1553" spans="1:2">
      <c r="A1553" s="14">
        <v>36966</v>
      </c>
      <c r="B1553">
        <v>1120.79</v>
      </c>
    </row>
    <row r="1554" spans="1:2">
      <c r="A1554" s="14">
        <v>36969</v>
      </c>
      <c r="B1554">
        <v>1118.1099999999999</v>
      </c>
    </row>
    <row r="1555" spans="1:2">
      <c r="A1555" s="14">
        <v>36970</v>
      </c>
      <c r="B1555">
        <v>1120.6400000000001</v>
      </c>
    </row>
    <row r="1556" spans="1:2">
      <c r="A1556" s="14">
        <v>36971</v>
      </c>
      <c r="B1556">
        <v>1121.58</v>
      </c>
    </row>
    <row r="1557" spans="1:2">
      <c r="A1557" s="14">
        <v>36972</v>
      </c>
      <c r="B1557">
        <v>1125.18</v>
      </c>
    </row>
    <row r="1558" spans="1:2">
      <c r="A1558" s="14">
        <v>36973</v>
      </c>
      <c r="B1558">
        <v>1120.6300000000001</v>
      </c>
    </row>
    <row r="1559" spans="1:2">
      <c r="A1559" s="14">
        <v>36976</v>
      </c>
      <c r="B1559">
        <v>1117.97</v>
      </c>
    </row>
    <row r="1560" spans="1:2">
      <c r="A1560" s="14">
        <v>36977</v>
      </c>
      <c r="B1560">
        <v>1110.18</v>
      </c>
    </row>
    <row r="1561" spans="1:2">
      <c r="A1561" s="14">
        <v>36978</v>
      </c>
      <c r="B1561">
        <v>1110.47</v>
      </c>
    </row>
    <row r="1562" spans="1:2">
      <c r="A1562" s="14">
        <v>36979</v>
      </c>
      <c r="B1562">
        <v>1111.04</v>
      </c>
    </row>
    <row r="1563" spans="1:2">
      <c r="A1563" s="14">
        <v>36980</v>
      </c>
      <c r="B1563">
        <v>1113.58</v>
      </c>
    </row>
    <row r="1564" spans="1:2">
      <c r="A1564" s="14">
        <v>36983</v>
      </c>
      <c r="B1564">
        <v>1112.26</v>
      </c>
    </row>
    <row r="1565" spans="1:2">
      <c r="A1565" s="14">
        <v>36984</v>
      </c>
      <c r="B1565">
        <v>1114.03</v>
      </c>
    </row>
    <row r="1566" spans="1:2">
      <c r="A1566" s="14">
        <v>36985</v>
      </c>
      <c r="B1566">
        <v>1114.78</v>
      </c>
    </row>
    <row r="1567" spans="1:2">
      <c r="A1567" s="14">
        <v>36986</v>
      </c>
      <c r="B1567">
        <v>1112.5</v>
      </c>
    </row>
    <row r="1568" spans="1:2">
      <c r="A1568" s="14">
        <v>36987</v>
      </c>
      <c r="B1568">
        <v>1118.79</v>
      </c>
    </row>
    <row r="1569" spans="1:2">
      <c r="A1569" s="14">
        <v>36990</v>
      </c>
      <c r="B1569">
        <v>1116.77</v>
      </c>
    </row>
    <row r="1570" spans="1:2">
      <c r="A1570" s="14">
        <v>36991</v>
      </c>
      <c r="B1570">
        <v>1107.79</v>
      </c>
    </row>
    <row r="1571" spans="1:2">
      <c r="A1571" s="14">
        <v>36992</v>
      </c>
      <c r="B1571">
        <v>1106.75</v>
      </c>
    </row>
    <row r="1572" spans="1:2">
      <c r="A1572" s="14">
        <v>36993</v>
      </c>
      <c r="B1572">
        <v>1104.8800000000001</v>
      </c>
    </row>
    <row r="1573" spans="1:2">
      <c r="A1573" s="14">
        <v>36997</v>
      </c>
      <c r="B1573">
        <v>1098.48</v>
      </c>
    </row>
    <row r="1574" spans="1:2">
      <c r="A1574" s="14">
        <v>36998</v>
      </c>
      <c r="B1574">
        <v>1103.28</v>
      </c>
    </row>
    <row r="1575" spans="1:2">
      <c r="A1575" s="14">
        <v>36999</v>
      </c>
      <c r="B1575">
        <v>1107.05</v>
      </c>
    </row>
    <row r="1576" spans="1:2">
      <c r="A1576" s="14">
        <v>37000</v>
      </c>
      <c r="B1576">
        <v>1099.96</v>
      </c>
    </row>
    <row r="1577" spans="1:2">
      <c r="A1577" s="14">
        <v>37001</v>
      </c>
      <c r="B1577">
        <v>1100.08</v>
      </c>
    </row>
    <row r="1578" spans="1:2">
      <c r="A1578" s="14">
        <v>37004</v>
      </c>
      <c r="B1578">
        <v>1105.3399999999999</v>
      </c>
    </row>
    <row r="1579" spans="1:2">
      <c r="A1579" s="14">
        <v>37005</v>
      </c>
      <c r="B1579">
        <v>1104.46</v>
      </c>
    </row>
    <row r="1580" spans="1:2">
      <c r="A1580" s="14">
        <v>37006</v>
      </c>
      <c r="B1580">
        <v>1101.73</v>
      </c>
    </row>
    <row r="1581" spans="1:2">
      <c r="A1581" s="14">
        <v>37007</v>
      </c>
      <c r="B1581">
        <v>1106.31</v>
      </c>
    </row>
    <row r="1582" spans="1:2">
      <c r="A1582" s="14">
        <v>37008</v>
      </c>
      <c r="B1582">
        <v>1098.95</v>
      </c>
    </row>
    <row r="1583" spans="1:2">
      <c r="A1583" s="14">
        <v>37011</v>
      </c>
      <c r="B1583">
        <v>1099.74</v>
      </c>
    </row>
    <row r="1584" spans="1:2">
      <c r="A1584" s="14">
        <v>37012</v>
      </c>
      <c r="B1584">
        <v>1102.6099999999999</v>
      </c>
    </row>
    <row r="1585" spans="1:2">
      <c r="A1585" s="14">
        <v>37013</v>
      </c>
      <c r="B1585">
        <v>1104.1300000000001</v>
      </c>
    </row>
    <row r="1586" spans="1:2">
      <c r="A1586" s="14">
        <v>37014</v>
      </c>
      <c r="B1586">
        <v>1109.1099999999999</v>
      </c>
    </row>
    <row r="1587" spans="1:2">
      <c r="A1587" s="14">
        <v>37015</v>
      </c>
      <c r="B1587">
        <v>1110.23</v>
      </c>
    </row>
    <row r="1588" spans="1:2">
      <c r="A1588" s="14">
        <v>37018</v>
      </c>
      <c r="B1588">
        <v>1109.92</v>
      </c>
    </row>
    <row r="1589" spans="1:2">
      <c r="A1589" s="14">
        <v>37019</v>
      </c>
      <c r="B1589">
        <v>1108.76</v>
      </c>
    </row>
    <row r="1590" spans="1:2">
      <c r="A1590" s="14">
        <v>37020</v>
      </c>
      <c r="B1590">
        <v>1111.5999999999999</v>
      </c>
    </row>
    <row r="1591" spans="1:2">
      <c r="A1591" s="14">
        <v>37021</v>
      </c>
      <c r="B1591">
        <v>1105.53</v>
      </c>
    </row>
    <row r="1592" spans="1:2">
      <c r="A1592" s="14">
        <v>37022</v>
      </c>
      <c r="B1592">
        <v>1094.69</v>
      </c>
    </row>
    <row r="1593" spans="1:2">
      <c r="A1593" s="14">
        <v>37025</v>
      </c>
      <c r="B1593">
        <v>1098.1400000000001</v>
      </c>
    </row>
    <row r="1594" spans="1:2">
      <c r="A1594" s="14">
        <v>37026</v>
      </c>
      <c r="B1594">
        <v>1095.79</v>
      </c>
    </row>
    <row r="1595" spans="1:2">
      <c r="A1595" s="14">
        <v>37027</v>
      </c>
      <c r="B1595">
        <v>1097.82</v>
      </c>
    </row>
    <row r="1596" spans="1:2">
      <c r="A1596" s="14">
        <v>37028</v>
      </c>
      <c r="B1596">
        <v>1099.4000000000001</v>
      </c>
    </row>
    <row r="1597" spans="1:2">
      <c r="A1597" s="14">
        <v>37029</v>
      </c>
      <c r="B1597">
        <v>1100.44</v>
      </c>
    </row>
    <row r="1598" spans="1:2">
      <c r="A1598" s="14">
        <v>37032</v>
      </c>
      <c r="B1598">
        <v>1101.1600000000001</v>
      </c>
    </row>
    <row r="1599" spans="1:2">
      <c r="A1599" s="14">
        <v>37033</v>
      </c>
      <c r="B1599">
        <v>1100.8900000000001</v>
      </c>
    </row>
    <row r="1600" spans="1:2">
      <c r="A1600" s="14">
        <v>37034</v>
      </c>
      <c r="B1600">
        <v>1100.8800000000001</v>
      </c>
    </row>
    <row r="1601" spans="1:2">
      <c r="A1601" s="14">
        <v>37035</v>
      </c>
      <c r="B1601">
        <v>1096.1400000000001</v>
      </c>
    </row>
    <row r="1602" spans="1:2">
      <c r="A1602" s="14">
        <v>37036</v>
      </c>
      <c r="B1602">
        <v>1096.48</v>
      </c>
    </row>
    <row r="1603" spans="1:2">
      <c r="A1603" s="14">
        <v>37040</v>
      </c>
      <c r="B1603">
        <v>1096.68</v>
      </c>
    </row>
    <row r="1604" spans="1:2">
      <c r="A1604" s="14">
        <v>37041</v>
      </c>
      <c r="B1604">
        <v>1097.1099999999999</v>
      </c>
    </row>
    <row r="1605" spans="1:2">
      <c r="A1605" s="14">
        <v>37042</v>
      </c>
      <c r="B1605">
        <v>1103.17</v>
      </c>
    </row>
    <row r="1606" spans="1:2">
      <c r="A1606" s="14">
        <v>37043</v>
      </c>
      <c r="B1606">
        <v>1105.97</v>
      </c>
    </row>
    <row r="1607" spans="1:2">
      <c r="A1607" s="14">
        <v>37046</v>
      </c>
      <c r="B1607">
        <v>1107.8900000000001</v>
      </c>
    </row>
    <row r="1608" spans="1:2">
      <c r="A1608" s="14">
        <v>37047</v>
      </c>
      <c r="B1608">
        <v>1111.1600000000001</v>
      </c>
    </row>
    <row r="1609" spans="1:2">
      <c r="A1609" s="14">
        <v>37048</v>
      </c>
      <c r="B1609">
        <v>1111.22</v>
      </c>
    </row>
    <row r="1610" spans="1:2">
      <c r="A1610" s="14">
        <v>37049</v>
      </c>
      <c r="B1610">
        <v>1108.68</v>
      </c>
    </row>
    <row r="1611" spans="1:2">
      <c r="A1611" s="14">
        <v>37050</v>
      </c>
      <c r="B1611">
        <v>1106.8399999999999</v>
      </c>
    </row>
    <row r="1612" spans="1:2">
      <c r="A1612" s="14">
        <v>37053</v>
      </c>
      <c r="B1612">
        <v>1110.48</v>
      </c>
    </row>
    <row r="1613" spans="1:2">
      <c r="A1613" s="14">
        <v>37054</v>
      </c>
      <c r="B1613">
        <v>1113.42</v>
      </c>
    </row>
    <row r="1614" spans="1:2">
      <c r="A1614" s="14">
        <v>37055</v>
      </c>
      <c r="B1614">
        <v>1113.54</v>
      </c>
    </row>
    <row r="1615" spans="1:2">
      <c r="A1615" s="14">
        <v>37056</v>
      </c>
      <c r="B1615">
        <v>1115.94</v>
      </c>
    </row>
    <row r="1616" spans="1:2">
      <c r="A1616" s="14">
        <v>37057</v>
      </c>
      <c r="B1616">
        <v>1114.83</v>
      </c>
    </row>
    <row r="1617" spans="1:2">
      <c r="A1617" s="14">
        <v>37060</v>
      </c>
      <c r="B1617">
        <v>1115.25</v>
      </c>
    </row>
    <row r="1618" spans="1:2">
      <c r="A1618" s="14">
        <v>37061</v>
      </c>
      <c r="B1618">
        <v>1116.04</v>
      </c>
    </row>
    <row r="1619" spans="1:2">
      <c r="A1619" s="14">
        <v>37062</v>
      </c>
      <c r="B1619">
        <v>1117.78</v>
      </c>
    </row>
    <row r="1620" spans="1:2">
      <c r="A1620" s="14">
        <v>37063</v>
      </c>
      <c r="B1620">
        <v>1119.22</v>
      </c>
    </row>
    <row r="1621" spans="1:2">
      <c r="A1621" s="14">
        <v>37064</v>
      </c>
      <c r="B1621">
        <v>1123.97</v>
      </c>
    </row>
    <row r="1622" spans="1:2">
      <c r="A1622" s="14">
        <v>37067</v>
      </c>
      <c r="B1622">
        <v>1123.4000000000001</v>
      </c>
    </row>
    <row r="1623" spans="1:2">
      <c r="A1623" s="14">
        <v>37068</v>
      </c>
      <c r="B1623">
        <v>1118.79</v>
      </c>
    </row>
    <row r="1624" spans="1:2">
      <c r="A1624" s="14">
        <v>37069</v>
      </c>
      <c r="B1624">
        <v>1118.05</v>
      </c>
    </row>
    <row r="1625" spans="1:2">
      <c r="A1625" s="14">
        <v>37070</v>
      </c>
      <c r="B1625">
        <v>1112.8800000000001</v>
      </c>
    </row>
    <row r="1626" spans="1:2">
      <c r="A1626" s="14">
        <v>37071</v>
      </c>
      <c r="B1626">
        <v>1109.0899999999999</v>
      </c>
    </row>
    <row r="1627" spans="1:2">
      <c r="A1627" s="14">
        <v>37074</v>
      </c>
      <c r="B1627">
        <v>1113.19</v>
      </c>
    </row>
    <row r="1628" spans="1:2">
      <c r="A1628" s="14">
        <v>37075</v>
      </c>
      <c r="B1628">
        <v>1110.5999999999999</v>
      </c>
    </row>
    <row r="1629" spans="1:2">
      <c r="A1629" s="14">
        <v>37077</v>
      </c>
      <c r="B1629">
        <v>1108.8699999999999</v>
      </c>
    </row>
    <row r="1630" spans="1:2">
      <c r="A1630" s="14">
        <v>37078</v>
      </c>
      <c r="B1630">
        <v>1111.71</v>
      </c>
    </row>
    <row r="1631" spans="1:2">
      <c r="A1631" s="14">
        <v>37081</v>
      </c>
      <c r="B1631">
        <v>1114.26</v>
      </c>
    </row>
    <row r="1632" spans="1:2">
      <c r="A1632" s="14">
        <v>37082</v>
      </c>
      <c r="B1632">
        <v>1117.43</v>
      </c>
    </row>
    <row r="1633" spans="1:2">
      <c r="A1633" s="14">
        <v>37083</v>
      </c>
      <c r="B1633">
        <v>1116.76</v>
      </c>
    </row>
    <row r="1634" spans="1:2">
      <c r="A1634" s="14">
        <v>37084</v>
      </c>
      <c r="B1634">
        <v>1119.82</v>
      </c>
    </row>
    <row r="1635" spans="1:2">
      <c r="A1635" s="14">
        <v>37085</v>
      </c>
      <c r="B1635">
        <v>1120.03</v>
      </c>
    </row>
    <row r="1636" spans="1:2">
      <c r="A1636" s="14">
        <v>37088</v>
      </c>
      <c r="B1636">
        <v>1123.57</v>
      </c>
    </row>
    <row r="1637" spans="1:2">
      <c r="A1637" s="14">
        <v>37089</v>
      </c>
      <c r="B1637">
        <v>1123.96</v>
      </c>
    </row>
    <row r="1638" spans="1:2">
      <c r="A1638" s="14">
        <v>37090</v>
      </c>
      <c r="B1638">
        <v>1130.2</v>
      </c>
    </row>
    <row r="1639" spans="1:2">
      <c r="A1639" s="14">
        <v>37091</v>
      </c>
      <c r="B1639">
        <v>1129.21</v>
      </c>
    </row>
    <row r="1640" spans="1:2">
      <c r="A1640" s="14">
        <v>37092</v>
      </c>
      <c r="B1640">
        <v>1128.78</v>
      </c>
    </row>
    <row r="1641" spans="1:2">
      <c r="A1641" s="14">
        <v>37095</v>
      </c>
      <c r="B1641">
        <v>1130.33</v>
      </c>
    </row>
    <row r="1642" spans="1:2">
      <c r="A1642" s="14">
        <v>37096</v>
      </c>
      <c r="B1642">
        <v>1131.6500000000001</v>
      </c>
    </row>
    <row r="1643" spans="1:2">
      <c r="A1643" s="14">
        <v>37097</v>
      </c>
      <c r="B1643">
        <v>1127.8</v>
      </c>
    </row>
    <row r="1644" spans="1:2">
      <c r="A1644" s="14">
        <v>37098</v>
      </c>
      <c r="B1644">
        <v>1128.5</v>
      </c>
    </row>
    <row r="1645" spans="1:2">
      <c r="A1645" s="14">
        <v>37099</v>
      </c>
      <c r="B1645">
        <v>1132.1099999999999</v>
      </c>
    </row>
    <row r="1646" spans="1:2">
      <c r="A1646" s="14">
        <v>37102</v>
      </c>
      <c r="B1646">
        <v>1134.2</v>
      </c>
    </row>
    <row r="1647" spans="1:2">
      <c r="A1647" s="14">
        <v>37103</v>
      </c>
      <c r="B1647">
        <v>1136.76</v>
      </c>
    </row>
    <row r="1648" spans="1:2">
      <c r="A1648" s="14">
        <v>37104</v>
      </c>
      <c r="B1648">
        <v>1135.1300000000001</v>
      </c>
    </row>
    <row r="1649" spans="1:2">
      <c r="A1649" s="14">
        <v>37105</v>
      </c>
      <c r="B1649">
        <v>1131.3399999999999</v>
      </c>
    </row>
    <row r="1650" spans="1:2">
      <c r="A1650" s="14">
        <v>37106</v>
      </c>
      <c r="B1650">
        <v>1130.52</v>
      </c>
    </row>
    <row r="1651" spans="1:2">
      <c r="A1651" s="14">
        <v>37109</v>
      </c>
      <c r="B1651">
        <v>1131.05</v>
      </c>
    </row>
    <row r="1652" spans="1:2">
      <c r="A1652" s="14">
        <v>37110</v>
      </c>
      <c r="B1652">
        <v>1130.8399999999999</v>
      </c>
    </row>
    <row r="1653" spans="1:2">
      <c r="A1653" s="14">
        <v>37111</v>
      </c>
      <c r="B1653">
        <v>1137.3599999999999</v>
      </c>
    </row>
    <row r="1654" spans="1:2">
      <c r="A1654" s="14">
        <v>37112</v>
      </c>
      <c r="B1654">
        <v>1135.94</v>
      </c>
    </row>
    <row r="1655" spans="1:2">
      <c r="A1655" s="14">
        <v>37113</v>
      </c>
      <c r="B1655">
        <v>1138.0999999999999</v>
      </c>
    </row>
    <row r="1656" spans="1:2">
      <c r="A1656" s="14">
        <v>37116</v>
      </c>
      <c r="B1656">
        <v>1139.8599999999999</v>
      </c>
    </row>
    <row r="1657" spans="1:2">
      <c r="A1657" s="14">
        <v>37117</v>
      </c>
      <c r="B1657">
        <v>1139.3399999999999</v>
      </c>
    </row>
    <row r="1658" spans="1:2">
      <c r="A1658" s="14">
        <v>37118</v>
      </c>
      <c r="B1658">
        <v>1138.07</v>
      </c>
    </row>
    <row r="1659" spans="1:2">
      <c r="A1659" s="14">
        <v>37119</v>
      </c>
      <c r="B1659">
        <v>1140.93</v>
      </c>
    </row>
    <row r="1660" spans="1:2">
      <c r="A1660" s="14">
        <v>37120</v>
      </c>
      <c r="B1660">
        <v>1145.9100000000001</v>
      </c>
    </row>
    <row r="1661" spans="1:2">
      <c r="A1661" s="14">
        <v>37123</v>
      </c>
      <c r="B1661">
        <v>1143.1500000000001</v>
      </c>
    </row>
    <row r="1662" spans="1:2">
      <c r="A1662" s="14">
        <v>37124</v>
      </c>
      <c r="B1662">
        <v>1144.3499999999999</v>
      </c>
    </row>
    <row r="1663" spans="1:2">
      <c r="A1663" s="14">
        <v>37125</v>
      </c>
      <c r="B1663">
        <v>1144.1600000000001</v>
      </c>
    </row>
    <row r="1664" spans="1:2">
      <c r="A1664" s="14">
        <v>37126</v>
      </c>
      <c r="B1664">
        <v>1146.4100000000001</v>
      </c>
    </row>
    <row r="1665" spans="1:2">
      <c r="A1665" s="14">
        <v>37127</v>
      </c>
      <c r="B1665">
        <v>1144.1400000000001</v>
      </c>
    </row>
    <row r="1666" spans="1:2">
      <c r="A1666" s="14">
        <v>37130</v>
      </c>
      <c r="B1666">
        <v>1143.43</v>
      </c>
    </row>
    <row r="1667" spans="1:2">
      <c r="A1667" s="14">
        <v>37131</v>
      </c>
      <c r="B1667">
        <v>1148.4100000000001</v>
      </c>
    </row>
    <row r="1668" spans="1:2">
      <c r="A1668" s="14">
        <v>37132</v>
      </c>
      <c r="B1668">
        <v>1152.18</v>
      </c>
    </row>
    <row r="1669" spans="1:2">
      <c r="A1669" s="14">
        <v>37133</v>
      </c>
      <c r="B1669">
        <v>1152.26</v>
      </c>
    </row>
    <row r="1670" spans="1:2">
      <c r="A1670" s="14">
        <v>37134</v>
      </c>
      <c r="B1670">
        <v>1151.82</v>
      </c>
    </row>
    <row r="1671" spans="1:2">
      <c r="A1671" s="14">
        <v>37138</v>
      </c>
      <c r="B1671">
        <v>1142.05</v>
      </c>
    </row>
    <row r="1672" spans="1:2">
      <c r="A1672" s="14">
        <v>37139</v>
      </c>
      <c r="B1672">
        <v>1143.08</v>
      </c>
    </row>
    <row r="1673" spans="1:2">
      <c r="A1673" s="14">
        <v>37140</v>
      </c>
      <c r="B1673">
        <v>1149.68</v>
      </c>
    </row>
    <row r="1674" spans="1:2">
      <c r="A1674" s="14">
        <v>37141</v>
      </c>
      <c r="B1674">
        <v>1153.8800000000001</v>
      </c>
    </row>
    <row r="1675" spans="1:2">
      <c r="A1675" s="14">
        <v>37144</v>
      </c>
      <c r="B1675">
        <v>1152.1300000000001</v>
      </c>
    </row>
    <row r="1676" spans="1:2">
      <c r="A1676" s="14">
        <v>37148</v>
      </c>
      <c r="B1676">
        <v>1169.1400000000001</v>
      </c>
    </row>
    <row r="1677" spans="1:2">
      <c r="A1677" s="14">
        <v>37151</v>
      </c>
      <c r="B1677">
        <v>1164.83</v>
      </c>
    </row>
    <row r="1678" spans="1:2">
      <c r="A1678" s="14">
        <v>37152</v>
      </c>
      <c r="B1678">
        <v>1158.19</v>
      </c>
    </row>
    <row r="1679" spans="1:2">
      <c r="A1679" s="14">
        <v>37153</v>
      </c>
      <c r="B1679">
        <v>1160.57</v>
      </c>
    </row>
    <row r="1680" spans="1:2">
      <c r="A1680" s="14">
        <v>37154</v>
      </c>
      <c r="B1680">
        <v>1156.3699999999999</v>
      </c>
    </row>
    <row r="1681" spans="1:2">
      <c r="A1681" s="14">
        <v>37155</v>
      </c>
      <c r="B1681">
        <v>1158.8499999999999</v>
      </c>
    </row>
    <row r="1682" spans="1:2">
      <c r="A1682" s="14">
        <v>37158</v>
      </c>
      <c r="B1682">
        <v>1158.78</v>
      </c>
    </row>
    <row r="1683" spans="1:2">
      <c r="A1683" s="14">
        <v>37159</v>
      </c>
      <c r="B1683">
        <v>1160.3399999999999</v>
      </c>
    </row>
    <row r="1684" spans="1:2">
      <c r="A1684" s="14">
        <v>37160</v>
      </c>
      <c r="B1684">
        <v>1165.5</v>
      </c>
    </row>
    <row r="1685" spans="1:2">
      <c r="A1685" s="14">
        <v>37161</v>
      </c>
      <c r="B1685">
        <v>1170.07</v>
      </c>
    </row>
    <row r="1686" spans="1:2">
      <c r="A1686" s="14">
        <v>37162</v>
      </c>
      <c r="B1686">
        <v>1170.0999999999999</v>
      </c>
    </row>
    <row r="1687" spans="1:2">
      <c r="A1687" s="14">
        <v>37165</v>
      </c>
      <c r="B1687">
        <v>1172.82</v>
      </c>
    </row>
    <row r="1688" spans="1:2">
      <c r="A1688" s="14">
        <v>37166</v>
      </c>
      <c r="B1688">
        <v>1175.69</v>
      </c>
    </row>
    <row r="1689" spans="1:2">
      <c r="A1689" s="14">
        <v>37167</v>
      </c>
      <c r="B1689">
        <v>1176.8599999999999</v>
      </c>
    </row>
    <row r="1690" spans="1:2">
      <c r="A1690" s="14">
        <v>37168</v>
      </c>
      <c r="B1690">
        <v>1177.24</v>
      </c>
    </row>
    <row r="1691" spans="1:2">
      <c r="A1691" s="14">
        <v>37169</v>
      </c>
      <c r="B1691">
        <v>1177.58</v>
      </c>
    </row>
    <row r="1692" spans="1:2">
      <c r="A1692" s="14">
        <v>37173</v>
      </c>
      <c r="B1692">
        <v>1173.6400000000001</v>
      </c>
    </row>
    <row r="1693" spans="1:2">
      <c r="A1693" s="14">
        <v>37174</v>
      </c>
      <c r="B1693">
        <v>1174.6199999999999</v>
      </c>
    </row>
    <row r="1694" spans="1:2">
      <c r="A1694" s="14">
        <v>37175</v>
      </c>
      <c r="B1694">
        <v>1169.71</v>
      </c>
    </row>
    <row r="1695" spans="1:2">
      <c r="A1695" s="14">
        <v>37176</v>
      </c>
      <c r="B1695">
        <v>1169.92</v>
      </c>
    </row>
    <row r="1696" spans="1:2">
      <c r="A1696" s="14">
        <v>37179</v>
      </c>
      <c r="B1696">
        <v>1174.22</v>
      </c>
    </row>
    <row r="1697" spans="1:2">
      <c r="A1697" s="14">
        <v>37180</v>
      </c>
      <c r="B1697">
        <v>1176.3499999999999</v>
      </c>
    </row>
    <row r="1698" spans="1:2">
      <c r="A1698" s="14">
        <v>37181</v>
      </c>
      <c r="B1698">
        <v>1177.3399999999999</v>
      </c>
    </row>
    <row r="1699" spans="1:2">
      <c r="A1699" s="14">
        <v>37182</v>
      </c>
      <c r="B1699">
        <v>1178.1600000000001</v>
      </c>
    </row>
    <row r="1700" spans="1:2">
      <c r="A1700" s="14">
        <v>37183</v>
      </c>
      <c r="B1700">
        <v>1175.25</v>
      </c>
    </row>
    <row r="1701" spans="1:2">
      <c r="A1701" s="14">
        <v>37186</v>
      </c>
      <c r="B1701">
        <v>1176.02</v>
      </c>
    </row>
    <row r="1702" spans="1:2">
      <c r="A1702" s="14">
        <v>37187</v>
      </c>
      <c r="B1702">
        <v>1174.94</v>
      </c>
    </row>
    <row r="1703" spans="1:2">
      <c r="A1703" s="14">
        <v>37188</v>
      </c>
      <c r="B1703">
        <v>1179.74</v>
      </c>
    </row>
    <row r="1704" spans="1:2">
      <c r="A1704" s="14">
        <v>37189</v>
      </c>
      <c r="B1704">
        <v>1183.3</v>
      </c>
    </row>
    <row r="1705" spans="1:2">
      <c r="A1705" s="14">
        <v>37190</v>
      </c>
      <c r="B1705">
        <v>1183.96</v>
      </c>
    </row>
    <row r="1706" spans="1:2">
      <c r="A1706" s="14">
        <v>37193</v>
      </c>
      <c r="B1706">
        <v>1187.24</v>
      </c>
    </row>
    <row r="1707" spans="1:2">
      <c r="A1707" s="14">
        <v>37194</v>
      </c>
      <c r="B1707">
        <v>1190.71</v>
      </c>
    </row>
    <row r="1708" spans="1:2">
      <c r="A1708" s="14">
        <v>37195</v>
      </c>
      <c r="B1708">
        <v>1202.51</v>
      </c>
    </row>
    <row r="1709" spans="1:2">
      <c r="A1709" s="14">
        <v>37196</v>
      </c>
      <c r="B1709">
        <v>1204.9000000000001</v>
      </c>
    </row>
    <row r="1710" spans="1:2">
      <c r="A1710" s="14">
        <v>37197</v>
      </c>
      <c r="B1710">
        <v>1196.29</v>
      </c>
    </row>
    <row r="1711" spans="1:2">
      <c r="A1711" s="14">
        <v>37200</v>
      </c>
      <c r="B1711">
        <v>1201.6199999999999</v>
      </c>
    </row>
    <row r="1712" spans="1:2">
      <c r="A1712" s="14">
        <v>37201</v>
      </c>
      <c r="B1712">
        <v>1203.54</v>
      </c>
    </row>
    <row r="1713" spans="1:2">
      <c r="A1713" s="14">
        <v>37202</v>
      </c>
      <c r="B1713">
        <v>1210.05</v>
      </c>
    </row>
    <row r="1714" spans="1:2">
      <c r="A1714" s="14">
        <v>37203</v>
      </c>
      <c r="B1714">
        <v>1203.8900000000001</v>
      </c>
    </row>
    <row r="1715" spans="1:2">
      <c r="A1715" s="14">
        <v>37204</v>
      </c>
      <c r="B1715">
        <v>1202.6099999999999</v>
      </c>
    </row>
    <row r="1716" spans="1:2">
      <c r="A1716" s="14">
        <v>37208</v>
      </c>
      <c r="B1716">
        <v>1198.8800000000001</v>
      </c>
    </row>
    <row r="1717" spans="1:2">
      <c r="A1717" s="14">
        <v>37209</v>
      </c>
      <c r="B1717">
        <v>1190.19</v>
      </c>
    </row>
    <row r="1718" spans="1:2">
      <c r="A1718" s="14">
        <v>37210</v>
      </c>
      <c r="B1718">
        <v>1175.33</v>
      </c>
    </row>
    <row r="1719" spans="1:2">
      <c r="A1719" s="14">
        <v>37211</v>
      </c>
      <c r="B1719">
        <v>1166.43</v>
      </c>
    </row>
    <row r="1720" spans="1:2">
      <c r="A1720" s="14">
        <v>37214</v>
      </c>
      <c r="B1720">
        <v>1175.68</v>
      </c>
    </row>
    <row r="1721" spans="1:2">
      <c r="A1721" s="14">
        <v>37215</v>
      </c>
      <c r="B1721">
        <v>1168.5899999999999</v>
      </c>
    </row>
    <row r="1722" spans="1:2">
      <c r="A1722" s="14">
        <v>37216</v>
      </c>
      <c r="B1722">
        <v>1162.3</v>
      </c>
    </row>
    <row r="1723" spans="1:2">
      <c r="A1723" s="14">
        <v>37218</v>
      </c>
      <c r="B1723">
        <v>1159.29</v>
      </c>
    </row>
    <row r="1724" spans="1:2">
      <c r="A1724" s="14">
        <v>37221</v>
      </c>
      <c r="B1724">
        <v>1159.01</v>
      </c>
    </row>
    <row r="1725" spans="1:2">
      <c r="A1725" s="14">
        <v>37222</v>
      </c>
      <c r="B1725">
        <v>1162.27</v>
      </c>
    </row>
    <row r="1726" spans="1:2">
      <c r="A1726" s="14">
        <v>37223</v>
      </c>
      <c r="B1726">
        <v>1162.6199999999999</v>
      </c>
    </row>
    <row r="1727" spans="1:2">
      <c r="A1727" s="14">
        <v>37224</v>
      </c>
      <c r="B1727">
        <v>1172.8399999999999</v>
      </c>
    </row>
    <row r="1728" spans="1:2">
      <c r="A1728" s="14">
        <v>37225</v>
      </c>
      <c r="B1728">
        <v>1172.74</v>
      </c>
    </row>
    <row r="1729" spans="1:2">
      <c r="A1729" s="14">
        <v>37228</v>
      </c>
      <c r="B1729">
        <v>1175.51</v>
      </c>
    </row>
    <row r="1730" spans="1:2">
      <c r="A1730" s="14">
        <v>37229</v>
      </c>
      <c r="B1730">
        <v>1179.9100000000001</v>
      </c>
    </row>
    <row r="1731" spans="1:2">
      <c r="A1731" s="14">
        <v>37230</v>
      </c>
      <c r="B1731">
        <v>1164.54</v>
      </c>
    </row>
    <row r="1732" spans="1:2">
      <c r="A1732" s="14">
        <v>37231</v>
      </c>
      <c r="B1732">
        <v>1157.69</v>
      </c>
    </row>
    <row r="1733" spans="1:2">
      <c r="A1733" s="14">
        <v>37232</v>
      </c>
      <c r="B1733">
        <v>1148.25</v>
      </c>
    </row>
    <row r="1734" spans="1:2">
      <c r="A1734" s="14">
        <v>37235</v>
      </c>
      <c r="B1734">
        <v>1151.45</v>
      </c>
    </row>
    <row r="1735" spans="1:2">
      <c r="A1735" s="14">
        <v>37236</v>
      </c>
      <c r="B1735">
        <v>1155.1400000000001</v>
      </c>
    </row>
    <row r="1736" spans="1:2">
      <c r="A1736" s="14">
        <v>37237</v>
      </c>
      <c r="B1736">
        <v>1161.0999999999999</v>
      </c>
    </row>
    <row r="1737" spans="1:2">
      <c r="A1737" s="14">
        <v>37238</v>
      </c>
      <c r="B1737">
        <v>1154.5</v>
      </c>
    </row>
    <row r="1738" spans="1:2">
      <c r="A1738" s="14">
        <v>37239</v>
      </c>
      <c r="B1738">
        <v>1150.5899999999999</v>
      </c>
    </row>
    <row r="1739" spans="1:2">
      <c r="A1739" s="14">
        <v>37242</v>
      </c>
      <c r="B1739">
        <v>1147.31</v>
      </c>
    </row>
    <row r="1740" spans="1:2">
      <c r="A1740" s="14">
        <v>37243</v>
      </c>
      <c r="B1740">
        <v>1154.3900000000001</v>
      </c>
    </row>
    <row r="1741" spans="1:2">
      <c r="A1741" s="14">
        <v>37244</v>
      </c>
      <c r="B1741">
        <v>1159.67</v>
      </c>
    </row>
    <row r="1742" spans="1:2">
      <c r="A1742" s="14">
        <v>37245</v>
      </c>
      <c r="B1742">
        <v>1158.93</v>
      </c>
    </row>
    <row r="1743" spans="1:2">
      <c r="A1743" s="14">
        <v>37246</v>
      </c>
      <c r="B1743">
        <v>1157.3</v>
      </c>
    </row>
    <row r="1744" spans="1:2">
      <c r="A1744" s="14">
        <v>37249</v>
      </c>
      <c r="B1744">
        <v>1154.93</v>
      </c>
    </row>
    <row r="1745" spans="1:2">
      <c r="A1745" s="14">
        <v>37251</v>
      </c>
      <c r="B1745">
        <v>1152.46</v>
      </c>
    </row>
    <row r="1746" spans="1:2">
      <c r="A1746" s="14">
        <v>37252</v>
      </c>
      <c r="B1746">
        <v>1157.1600000000001</v>
      </c>
    </row>
    <row r="1747" spans="1:2">
      <c r="A1747" s="14">
        <v>37253</v>
      </c>
      <c r="B1747">
        <v>1155.25</v>
      </c>
    </row>
    <row r="1748" spans="1:2">
      <c r="A1748" s="14">
        <v>37256</v>
      </c>
      <c r="B1748">
        <v>1161.32</v>
      </c>
    </row>
    <row r="1749" spans="1:2">
      <c r="A1749" s="14">
        <v>37258</v>
      </c>
      <c r="B1749">
        <v>1153.3800000000001</v>
      </c>
    </row>
    <row r="1750" spans="1:2">
      <c r="A1750" s="14">
        <v>37259</v>
      </c>
      <c r="B1750">
        <v>1155.69</v>
      </c>
    </row>
    <row r="1751" spans="1:2">
      <c r="A1751" s="14">
        <v>37260</v>
      </c>
      <c r="B1751">
        <v>1154.4100000000001</v>
      </c>
    </row>
    <row r="1752" spans="1:2">
      <c r="A1752" s="14">
        <v>37263</v>
      </c>
      <c r="B1752">
        <v>1161.83</v>
      </c>
    </row>
    <row r="1753" spans="1:2">
      <c r="A1753" s="14">
        <v>37264</v>
      </c>
      <c r="B1753">
        <v>1161.5999999999999</v>
      </c>
    </row>
    <row r="1754" spans="1:2">
      <c r="A1754" s="14">
        <v>37265</v>
      </c>
      <c r="B1754">
        <v>1162.3399999999999</v>
      </c>
    </row>
    <row r="1755" spans="1:2">
      <c r="A1755" s="14">
        <v>37266</v>
      </c>
      <c r="B1755">
        <v>1169.7</v>
      </c>
    </row>
    <row r="1756" spans="1:2">
      <c r="A1756" s="14">
        <v>37267</v>
      </c>
      <c r="B1756">
        <v>1175.3</v>
      </c>
    </row>
    <row r="1757" spans="1:2">
      <c r="A1757" s="14">
        <v>37270</v>
      </c>
      <c r="B1757">
        <v>1175.06</v>
      </c>
    </row>
    <row r="1758" spans="1:2">
      <c r="A1758" s="14">
        <v>37271</v>
      </c>
      <c r="B1758">
        <v>1177.82</v>
      </c>
    </row>
    <row r="1759" spans="1:2">
      <c r="A1759" s="14">
        <v>37272</v>
      </c>
      <c r="B1759">
        <v>1176.8399999999999</v>
      </c>
    </row>
    <row r="1760" spans="1:2">
      <c r="A1760" s="14">
        <v>37273</v>
      </c>
      <c r="B1760">
        <v>1171.47</v>
      </c>
    </row>
    <row r="1761" spans="1:2">
      <c r="A1761" s="14">
        <v>37274</v>
      </c>
      <c r="B1761">
        <v>1174.81</v>
      </c>
    </row>
    <row r="1762" spans="1:2">
      <c r="A1762" s="14">
        <v>37278</v>
      </c>
      <c r="B1762">
        <v>1174.24</v>
      </c>
    </row>
    <row r="1763" spans="1:2">
      <c r="A1763" s="14">
        <v>37279</v>
      </c>
      <c r="B1763">
        <v>1167.3499999999999</v>
      </c>
    </row>
    <row r="1764" spans="1:2">
      <c r="A1764" s="14">
        <v>37280</v>
      </c>
      <c r="B1764">
        <v>1166.1199999999999</v>
      </c>
    </row>
    <row r="1765" spans="1:2">
      <c r="A1765" s="14">
        <v>37281</v>
      </c>
      <c r="B1765">
        <v>1164.8399999999999</v>
      </c>
    </row>
    <row r="1766" spans="1:2">
      <c r="A1766" s="14">
        <v>37284</v>
      </c>
      <c r="B1766">
        <v>1165.6300000000001</v>
      </c>
    </row>
    <row r="1767" spans="1:2">
      <c r="A1767" s="14">
        <v>37285</v>
      </c>
      <c r="B1767">
        <v>1172.4100000000001</v>
      </c>
    </row>
    <row r="1768" spans="1:2">
      <c r="A1768" s="14">
        <v>37286</v>
      </c>
      <c r="B1768">
        <v>1172.28</v>
      </c>
    </row>
    <row r="1769" spans="1:2">
      <c r="A1769" s="14">
        <v>37287</v>
      </c>
      <c r="B1769">
        <v>1169.1400000000001</v>
      </c>
    </row>
    <row r="1770" spans="1:2">
      <c r="A1770" s="14">
        <v>37288</v>
      </c>
      <c r="B1770">
        <v>1172.1600000000001</v>
      </c>
    </row>
    <row r="1771" spans="1:2">
      <c r="A1771" s="14">
        <v>37291</v>
      </c>
      <c r="B1771">
        <v>1177.6400000000001</v>
      </c>
    </row>
    <row r="1772" spans="1:2">
      <c r="A1772" s="14">
        <v>37292</v>
      </c>
      <c r="B1772">
        <v>1177.49</v>
      </c>
    </row>
    <row r="1773" spans="1:2">
      <c r="A1773" s="14">
        <v>37293</v>
      </c>
      <c r="B1773">
        <v>1175.8800000000001</v>
      </c>
    </row>
    <row r="1774" spans="1:2">
      <c r="A1774" s="14">
        <v>37294</v>
      </c>
      <c r="B1774">
        <v>1174.02</v>
      </c>
    </row>
    <row r="1775" spans="1:2">
      <c r="A1775" s="14">
        <v>37295</v>
      </c>
      <c r="B1775">
        <v>1177.47</v>
      </c>
    </row>
    <row r="1776" spans="1:2">
      <c r="A1776" s="14">
        <v>37298</v>
      </c>
      <c r="B1776">
        <v>1176.46</v>
      </c>
    </row>
    <row r="1777" spans="1:2">
      <c r="A1777" s="14">
        <v>37299</v>
      </c>
      <c r="B1777">
        <v>1172</v>
      </c>
    </row>
    <row r="1778" spans="1:2">
      <c r="A1778" s="14">
        <v>37300</v>
      </c>
      <c r="B1778">
        <v>1170.74</v>
      </c>
    </row>
    <row r="1779" spans="1:2">
      <c r="A1779" s="14">
        <v>37301</v>
      </c>
      <c r="B1779">
        <v>1173.9100000000001</v>
      </c>
    </row>
    <row r="1780" spans="1:2">
      <c r="A1780" s="14">
        <v>37302</v>
      </c>
      <c r="B1780">
        <v>1178.93</v>
      </c>
    </row>
    <row r="1781" spans="1:2">
      <c r="A1781" s="14">
        <v>37306</v>
      </c>
      <c r="B1781">
        <v>1178.3399999999999</v>
      </c>
    </row>
    <row r="1782" spans="1:2">
      <c r="A1782" s="14">
        <v>37307</v>
      </c>
      <c r="B1782">
        <v>1178.46</v>
      </c>
    </row>
    <row r="1783" spans="1:2">
      <c r="A1783" s="14">
        <v>37308</v>
      </c>
      <c r="B1783">
        <v>1179.73</v>
      </c>
    </row>
    <row r="1784" spans="1:2">
      <c r="A1784" s="14">
        <v>37309</v>
      </c>
      <c r="B1784">
        <v>1182.1099999999999</v>
      </c>
    </row>
    <row r="1785" spans="1:2">
      <c r="A1785" s="14">
        <v>37312</v>
      </c>
      <c r="B1785">
        <v>1181.19</v>
      </c>
    </row>
    <row r="1786" spans="1:2">
      <c r="A1786" s="14">
        <v>37313</v>
      </c>
      <c r="B1786">
        <v>1176.82</v>
      </c>
    </row>
    <row r="1787" spans="1:2">
      <c r="A1787" s="14">
        <v>37314</v>
      </c>
      <c r="B1787">
        <v>1182.48</v>
      </c>
    </row>
    <row r="1788" spans="1:2">
      <c r="A1788" s="14">
        <v>37315</v>
      </c>
      <c r="B1788">
        <v>1179.67</v>
      </c>
    </row>
    <row r="1789" spans="1:2">
      <c r="A1789" s="14">
        <v>37316</v>
      </c>
      <c r="B1789">
        <v>1173.04</v>
      </c>
    </row>
    <row r="1790" spans="1:2">
      <c r="A1790" s="14">
        <v>37319</v>
      </c>
      <c r="B1790">
        <v>1172.26</v>
      </c>
    </row>
    <row r="1791" spans="1:2">
      <c r="A1791" s="14">
        <v>37320</v>
      </c>
      <c r="B1791">
        <v>1172.76</v>
      </c>
    </row>
    <row r="1792" spans="1:2">
      <c r="A1792" s="14">
        <v>37321</v>
      </c>
      <c r="B1792">
        <v>1170.45</v>
      </c>
    </row>
    <row r="1793" spans="1:2">
      <c r="A1793" s="14">
        <v>37322</v>
      </c>
      <c r="B1793">
        <v>1159.8</v>
      </c>
    </row>
    <row r="1794" spans="1:2">
      <c r="A1794" s="14">
        <v>37323</v>
      </c>
      <c r="B1794">
        <v>1154.5</v>
      </c>
    </row>
    <row r="1795" spans="1:2">
      <c r="A1795" s="14">
        <v>37326</v>
      </c>
      <c r="B1795">
        <v>1154.25</v>
      </c>
    </row>
    <row r="1796" spans="1:2">
      <c r="A1796" s="14">
        <v>37327</v>
      </c>
      <c r="B1796">
        <v>1154.95</v>
      </c>
    </row>
    <row r="1797" spans="1:2">
      <c r="A1797" s="14">
        <v>37328</v>
      </c>
      <c r="B1797">
        <v>1157.42</v>
      </c>
    </row>
    <row r="1798" spans="1:2">
      <c r="A1798" s="14">
        <v>37329</v>
      </c>
      <c r="B1798">
        <v>1149.27</v>
      </c>
    </row>
    <row r="1799" spans="1:2">
      <c r="A1799" s="14">
        <v>37330</v>
      </c>
      <c r="B1799">
        <v>1152.44</v>
      </c>
    </row>
    <row r="1800" spans="1:2">
      <c r="A1800" s="14">
        <v>37333</v>
      </c>
      <c r="B1800">
        <v>1155.3699999999999</v>
      </c>
    </row>
    <row r="1801" spans="1:2">
      <c r="A1801" s="14">
        <v>37334</v>
      </c>
      <c r="B1801">
        <v>1154.1400000000001</v>
      </c>
    </row>
    <row r="1802" spans="1:2">
      <c r="A1802" s="14">
        <v>37335</v>
      </c>
      <c r="B1802">
        <v>1149.5</v>
      </c>
    </row>
    <row r="1803" spans="1:2">
      <c r="A1803" s="14">
        <v>37336</v>
      </c>
      <c r="B1803">
        <v>1151.1099999999999</v>
      </c>
    </row>
    <row r="1804" spans="1:2">
      <c r="A1804" s="14">
        <v>37337</v>
      </c>
      <c r="B1804">
        <v>1149.75</v>
      </c>
    </row>
    <row r="1805" spans="1:2">
      <c r="A1805" s="14">
        <v>37340</v>
      </c>
      <c r="B1805">
        <v>1150.07</v>
      </c>
    </row>
    <row r="1806" spans="1:2">
      <c r="A1806" s="14">
        <v>37341</v>
      </c>
      <c r="B1806">
        <v>1154.58</v>
      </c>
    </row>
    <row r="1807" spans="1:2">
      <c r="A1807" s="14">
        <v>37342</v>
      </c>
      <c r="B1807">
        <v>1155.3599999999999</v>
      </c>
    </row>
    <row r="1808" spans="1:2">
      <c r="A1808" s="14">
        <v>37343</v>
      </c>
      <c r="B1808">
        <v>1151.29</v>
      </c>
    </row>
    <row r="1809" spans="1:2">
      <c r="A1809" s="14">
        <v>37344</v>
      </c>
      <c r="B1809">
        <v>1151.29</v>
      </c>
    </row>
    <row r="1810" spans="1:2">
      <c r="A1810" s="14">
        <v>37347</v>
      </c>
      <c r="B1810">
        <v>1151.3699999999999</v>
      </c>
    </row>
    <row r="1811" spans="1:2">
      <c r="A1811" s="14">
        <v>37348</v>
      </c>
      <c r="B1811">
        <v>1157.07</v>
      </c>
    </row>
    <row r="1812" spans="1:2">
      <c r="A1812" s="14">
        <v>37349</v>
      </c>
      <c r="B1812">
        <v>1161.33</v>
      </c>
    </row>
    <row r="1813" spans="1:2">
      <c r="A1813" s="14">
        <v>37350</v>
      </c>
      <c r="B1813">
        <v>1161.98</v>
      </c>
    </row>
    <row r="1814" spans="1:2">
      <c r="A1814" s="14">
        <v>37351</v>
      </c>
      <c r="B1814">
        <v>1166.02</v>
      </c>
    </row>
    <row r="1815" spans="1:2">
      <c r="A1815" s="14">
        <v>37354</v>
      </c>
      <c r="B1815">
        <v>1164.71</v>
      </c>
    </row>
    <row r="1816" spans="1:2">
      <c r="A1816" s="14">
        <v>37355</v>
      </c>
      <c r="B1816">
        <v>1166.53</v>
      </c>
    </row>
    <row r="1817" spans="1:2">
      <c r="A1817" s="14">
        <v>37356</v>
      </c>
      <c r="B1817">
        <v>1165.67</v>
      </c>
    </row>
    <row r="1818" spans="1:2">
      <c r="A1818" s="14">
        <v>37357</v>
      </c>
      <c r="B1818">
        <v>1167.55</v>
      </c>
    </row>
    <row r="1819" spans="1:2">
      <c r="A1819" s="14">
        <v>37358</v>
      </c>
      <c r="B1819">
        <v>1170.23</v>
      </c>
    </row>
    <row r="1820" spans="1:2">
      <c r="A1820" s="14">
        <v>37361</v>
      </c>
      <c r="B1820">
        <v>1172.69</v>
      </c>
    </row>
    <row r="1821" spans="1:2">
      <c r="A1821" s="14">
        <v>37362</v>
      </c>
      <c r="B1821">
        <v>1170.29</v>
      </c>
    </row>
    <row r="1822" spans="1:2">
      <c r="A1822" s="14">
        <v>37363</v>
      </c>
      <c r="B1822">
        <v>1167</v>
      </c>
    </row>
    <row r="1823" spans="1:2">
      <c r="A1823" s="14">
        <v>37364</v>
      </c>
      <c r="B1823">
        <v>1168.29</v>
      </c>
    </row>
    <row r="1824" spans="1:2">
      <c r="A1824" s="14">
        <v>37365</v>
      </c>
      <c r="B1824">
        <v>1169.45</v>
      </c>
    </row>
    <row r="1825" spans="1:2">
      <c r="A1825" s="14">
        <v>37368</v>
      </c>
      <c r="B1825">
        <v>1171.1199999999999</v>
      </c>
    </row>
    <row r="1826" spans="1:2">
      <c r="A1826" s="14">
        <v>37369</v>
      </c>
      <c r="B1826">
        <v>1171.67</v>
      </c>
    </row>
    <row r="1827" spans="1:2">
      <c r="A1827" s="14">
        <v>37370</v>
      </c>
      <c r="B1827">
        <v>1176.7</v>
      </c>
    </row>
    <row r="1828" spans="1:2">
      <c r="A1828" s="14">
        <v>37371</v>
      </c>
      <c r="B1828">
        <v>1177.49</v>
      </c>
    </row>
    <row r="1829" spans="1:2">
      <c r="A1829" s="14">
        <v>37372</v>
      </c>
      <c r="B1829">
        <v>1179.5999999999999</v>
      </c>
    </row>
    <row r="1830" spans="1:2">
      <c r="A1830" s="14">
        <v>37375</v>
      </c>
      <c r="B1830">
        <v>1178.33</v>
      </c>
    </row>
    <row r="1831" spans="1:2">
      <c r="A1831" s="14">
        <v>37376</v>
      </c>
      <c r="B1831">
        <v>1179.93</v>
      </c>
    </row>
    <row r="1832" spans="1:2">
      <c r="A1832" s="14">
        <v>37377</v>
      </c>
      <c r="B1832">
        <v>1182.1099999999999</v>
      </c>
    </row>
    <row r="1833" spans="1:2">
      <c r="A1833" s="14">
        <v>37378</v>
      </c>
      <c r="B1833">
        <v>1179.18</v>
      </c>
    </row>
    <row r="1834" spans="1:2">
      <c r="A1834" s="14">
        <v>37379</v>
      </c>
      <c r="B1834">
        <v>1182.74</v>
      </c>
    </row>
    <row r="1835" spans="1:2">
      <c r="A1835" s="14">
        <v>37382</v>
      </c>
      <c r="B1835">
        <v>1182.6500000000001</v>
      </c>
    </row>
    <row r="1836" spans="1:2">
      <c r="A1836" s="14">
        <v>37383</v>
      </c>
      <c r="B1836">
        <v>1183.31</v>
      </c>
    </row>
    <row r="1837" spans="1:2">
      <c r="A1837" s="14">
        <v>37384</v>
      </c>
      <c r="B1837">
        <v>1174.43</v>
      </c>
    </row>
    <row r="1838" spans="1:2">
      <c r="A1838" s="14">
        <v>37385</v>
      </c>
      <c r="B1838">
        <v>1177.02</v>
      </c>
    </row>
    <row r="1839" spans="1:2">
      <c r="A1839" s="14">
        <v>37386</v>
      </c>
      <c r="B1839">
        <v>1180.74</v>
      </c>
    </row>
    <row r="1840" spans="1:2">
      <c r="A1840" s="14">
        <v>37389</v>
      </c>
      <c r="B1840">
        <v>1175.5999999999999</v>
      </c>
    </row>
    <row r="1841" spans="1:2">
      <c r="A1841" s="14">
        <v>37390</v>
      </c>
      <c r="B1841">
        <v>1170.3</v>
      </c>
    </row>
    <row r="1842" spans="1:2">
      <c r="A1842" s="14">
        <v>37391</v>
      </c>
      <c r="B1842">
        <v>1172.3399999999999</v>
      </c>
    </row>
    <row r="1843" spans="1:2">
      <c r="A1843" s="14">
        <v>37392</v>
      </c>
      <c r="B1843">
        <v>1176.0899999999999</v>
      </c>
    </row>
    <row r="1844" spans="1:2">
      <c r="A1844" s="14">
        <v>37393</v>
      </c>
      <c r="B1844">
        <v>1172.02</v>
      </c>
    </row>
    <row r="1845" spans="1:2">
      <c r="A1845" s="14">
        <v>37396</v>
      </c>
      <c r="B1845">
        <v>1176.1500000000001</v>
      </c>
    </row>
    <row r="1846" spans="1:2">
      <c r="A1846" s="14">
        <v>37397</v>
      </c>
      <c r="B1846">
        <v>1179.07</v>
      </c>
    </row>
    <row r="1847" spans="1:2">
      <c r="A1847" s="14">
        <v>37398</v>
      </c>
      <c r="B1847">
        <v>1182.42</v>
      </c>
    </row>
    <row r="1848" spans="1:2">
      <c r="A1848" s="14">
        <v>37399</v>
      </c>
      <c r="B1848">
        <v>1179.83</v>
      </c>
    </row>
    <row r="1849" spans="1:2">
      <c r="A1849" s="14">
        <v>37400</v>
      </c>
      <c r="B1849">
        <v>1180.58</v>
      </c>
    </row>
    <row r="1850" spans="1:2">
      <c r="A1850" s="14">
        <v>37404</v>
      </c>
      <c r="B1850">
        <v>1181.0999999999999</v>
      </c>
    </row>
    <row r="1851" spans="1:2">
      <c r="A1851" s="14">
        <v>37405</v>
      </c>
      <c r="B1851">
        <v>1184.74</v>
      </c>
    </row>
    <row r="1852" spans="1:2">
      <c r="A1852" s="14">
        <v>37406</v>
      </c>
      <c r="B1852">
        <v>1187.6400000000001</v>
      </c>
    </row>
    <row r="1853" spans="1:2">
      <c r="A1853" s="14">
        <v>37407</v>
      </c>
      <c r="B1853">
        <v>1186.54</v>
      </c>
    </row>
    <row r="1854" spans="1:2">
      <c r="A1854" s="14">
        <v>37410</v>
      </c>
      <c r="B1854">
        <v>1187.52</v>
      </c>
    </row>
    <row r="1855" spans="1:2">
      <c r="A1855" s="14">
        <v>37411</v>
      </c>
      <c r="B1855">
        <v>1189.3699999999999</v>
      </c>
    </row>
    <row r="1856" spans="1:2">
      <c r="A1856" s="14">
        <v>37412</v>
      </c>
      <c r="B1856">
        <v>1187.1199999999999</v>
      </c>
    </row>
    <row r="1857" spans="1:2">
      <c r="A1857" s="14">
        <v>37413</v>
      </c>
      <c r="B1857">
        <v>1189.6099999999999</v>
      </c>
    </row>
    <row r="1858" spans="1:2">
      <c r="A1858" s="14">
        <v>37414</v>
      </c>
      <c r="B1858">
        <v>1186.8499999999999</v>
      </c>
    </row>
    <row r="1859" spans="1:2">
      <c r="A1859" s="14">
        <v>37417</v>
      </c>
      <c r="B1859">
        <v>1188.79</v>
      </c>
    </row>
    <row r="1860" spans="1:2">
      <c r="A1860" s="14">
        <v>37418</v>
      </c>
      <c r="B1860">
        <v>1192.47</v>
      </c>
    </row>
    <row r="1861" spans="1:2">
      <c r="A1861" s="14">
        <v>37419</v>
      </c>
      <c r="B1861">
        <v>1194.8399999999999</v>
      </c>
    </row>
    <row r="1862" spans="1:2">
      <c r="A1862" s="14">
        <v>37420</v>
      </c>
      <c r="B1862">
        <v>1197.3900000000001</v>
      </c>
    </row>
    <row r="1863" spans="1:2">
      <c r="A1863" s="14">
        <v>37421</v>
      </c>
      <c r="B1863">
        <v>1204.3</v>
      </c>
    </row>
    <row r="1864" spans="1:2">
      <c r="A1864" s="14">
        <v>37424</v>
      </c>
      <c r="B1864">
        <v>1201</v>
      </c>
    </row>
    <row r="1865" spans="1:2">
      <c r="A1865" s="14">
        <v>37425</v>
      </c>
      <c r="B1865">
        <v>1201.81</v>
      </c>
    </row>
    <row r="1866" spans="1:2">
      <c r="A1866" s="14">
        <v>37426</v>
      </c>
      <c r="B1866">
        <v>1208.95</v>
      </c>
    </row>
    <row r="1867" spans="1:2">
      <c r="A1867" s="14">
        <v>37427</v>
      </c>
      <c r="B1867">
        <v>1203</v>
      </c>
    </row>
    <row r="1868" spans="1:2">
      <c r="A1868" s="14">
        <v>37428</v>
      </c>
      <c r="B1868">
        <v>1207.3699999999999</v>
      </c>
    </row>
    <row r="1869" spans="1:2">
      <c r="A1869" s="14">
        <v>37431</v>
      </c>
      <c r="B1869">
        <v>1203</v>
      </c>
    </row>
    <row r="1870" spans="1:2">
      <c r="A1870" s="14">
        <v>37432</v>
      </c>
      <c r="B1870">
        <v>1203.1600000000001</v>
      </c>
    </row>
    <row r="1871" spans="1:2">
      <c r="A1871" s="14">
        <v>37433</v>
      </c>
      <c r="B1871">
        <v>1210.68</v>
      </c>
    </row>
    <row r="1872" spans="1:2">
      <c r="A1872" s="14">
        <v>37434</v>
      </c>
      <c r="B1872">
        <v>1203.6600000000001</v>
      </c>
    </row>
    <row r="1873" spans="1:2">
      <c r="A1873" s="14">
        <v>37435</v>
      </c>
      <c r="B1873">
        <v>1203.29</v>
      </c>
    </row>
    <row r="1874" spans="1:2">
      <c r="A1874" s="14">
        <v>37438</v>
      </c>
      <c r="B1874">
        <v>1204.32</v>
      </c>
    </row>
    <row r="1875" spans="1:2">
      <c r="A1875" s="14">
        <v>37439</v>
      </c>
      <c r="B1875">
        <v>1209.4000000000001</v>
      </c>
    </row>
    <row r="1876" spans="1:2">
      <c r="A1876" s="14">
        <v>37440</v>
      </c>
      <c r="B1876">
        <v>1209.49</v>
      </c>
    </row>
    <row r="1877" spans="1:2">
      <c r="A1877" s="14">
        <v>37442</v>
      </c>
      <c r="B1877">
        <v>1202.5</v>
      </c>
    </row>
    <row r="1878" spans="1:2">
      <c r="A1878" s="14">
        <v>37445</v>
      </c>
      <c r="B1878">
        <v>1205.92</v>
      </c>
    </row>
    <row r="1879" spans="1:2">
      <c r="A1879" s="14">
        <v>37446</v>
      </c>
      <c r="B1879">
        <v>1210.9000000000001</v>
      </c>
    </row>
    <row r="1880" spans="1:2">
      <c r="A1880" s="14">
        <v>37447</v>
      </c>
      <c r="B1880">
        <v>1217.6300000000001</v>
      </c>
    </row>
    <row r="1881" spans="1:2">
      <c r="A1881" s="14">
        <v>37448</v>
      </c>
      <c r="B1881">
        <v>1219.1500000000001</v>
      </c>
    </row>
    <row r="1882" spans="1:2">
      <c r="A1882" s="14">
        <v>37449</v>
      </c>
      <c r="B1882">
        <v>1220.55</v>
      </c>
    </row>
    <row r="1883" spans="1:2">
      <c r="A1883" s="14">
        <v>37452</v>
      </c>
      <c r="B1883">
        <v>1219.3699999999999</v>
      </c>
    </row>
    <row r="1884" spans="1:2">
      <c r="A1884" s="14">
        <v>37453</v>
      </c>
      <c r="B1884">
        <v>1213.1600000000001</v>
      </c>
    </row>
    <row r="1885" spans="1:2">
      <c r="A1885" s="14">
        <v>37454</v>
      </c>
      <c r="B1885">
        <v>1216.48</v>
      </c>
    </row>
    <row r="1886" spans="1:2">
      <c r="A1886" s="14">
        <v>37455</v>
      </c>
      <c r="B1886">
        <v>1219.77</v>
      </c>
    </row>
    <row r="1887" spans="1:2">
      <c r="A1887" s="14">
        <v>37456</v>
      </c>
      <c r="B1887">
        <v>1223.03</v>
      </c>
    </row>
    <row r="1888" spans="1:2">
      <c r="A1888" s="14">
        <v>37459</v>
      </c>
      <c r="B1888">
        <v>1229.33</v>
      </c>
    </row>
    <row r="1889" spans="1:2">
      <c r="A1889" s="14">
        <v>37460</v>
      </c>
      <c r="B1889">
        <v>1231.29</v>
      </c>
    </row>
    <row r="1890" spans="1:2">
      <c r="A1890" s="14">
        <v>37461</v>
      </c>
      <c r="B1890">
        <v>1231.3800000000001</v>
      </c>
    </row>
    <row r="1891" spans="1:2">
      <c r="A1891" s="14">
        <v>37462</v>
      </c>
      <c r="B1891">
        <v>1233.19</v>
      </c>
    </row>
    <row r="1892" spans="1:2">
      <c r="A1892" s="14">
        <v>37463</v>
      </c>
      <c r="B1892">
        <v>1233.3900000000001</v>
      </c>
    </row>
    <row r="1893" spans="1:2">
      <c r="A1893" s="14">
        <v>37466</v>
      </c>
      <c r="B1893">
        <v>1224.45</v>
      </c>
    </row>
    <row r="1894" spans="1:2">
      <c r="A1894" s="14">
        <v>37467</v>
      </c>
      <c r="B1894">
        <v>1223.6099999999999</v>
      </c>
    </row>
    <row r="1895" spans="1:2">
      <c r="A1895" s="14">
        <v>37468</v>
      </c>
      <c r="B1895">
        <v>1231.8</v>
      </c>
    </row>
    <row r="1896" spans="1:2">
      <c r="A1896" s="14">
        <v>37469</v>
      </c>
      <c r="B1896">
        <v>1234.99</v>
      </c>
    </row>
    <row r="1897" spans="1:2">
      <c r="A1897" s="14">
        <v>37470</v>
      </c>
      <c r="B1897">
        <v>1244.05</v>
      </c>
    </row>
    <row r="1898" spans="1:2">
      <c r="A1898" s="14">
        <v>37473</v>
      </c>
      <c r="B1898">
        <v>1246.68</v>
      </c>
    </row>
    <row r="1899" spans="1:2">
      <c r="A1899" s="14">
        <v>37474</v>
      </c>
      <c r="B1899">
        <v>1239.04</v>
      </c>
    </row>
    <row r="1900" spans="1:2">
      <c r="A1900" s="14">
        <v>37475</v>
      </c>
      <c r="B1900">
        <v>1244.43</v>
      </c>
    </row>
    <row r="1901" spans="1:2">
      <c r="A1901" s="14">
        <v>37476</v>
      </c>
      <c r="B1901">
        <v>1239.9000000000001</v>
      </c>
    </row>
    <row r="1902" spans="1:2">
      <c r="A1902" s="14">
        <v>37477</v>
      </c>
      <c r="B1902">
        <v>1247.51</v>
      </c>
    </row>
    <row r="1903" spans="1:2">
      <c r="A1903" s="14">
        <v>37480</v>
      </c>
      <c r="B1903">
        <v>1250.6500000000001</v>
      </c>
    </row>
    <row r="1904" spans="1:2">
      <c r="A1904" s="14">
        <v>37481</v>
      </c>
      <c r="B1904">
        <v>1256.55</v>
      </c>
    </row>
    <row r="1905" spans="1:2">
      <c r="A1905" s="14">
        <v>37482</v>
      </c>
      <c r="B1905">
        <v>1259.07</v>
      </c>
    </row>
    <row r="1906" spans="1:2">
      <c r="A1906" s="14">
        <v>37483</v>
      </c>
      <c r="B1906">
        <v>1252.6500000000001</v>
      </c>
    </row>
    <row r="1907" spans="1:2">
      <c r="A1907" s="14">
        <v>37484</v>
      </c>
      <c r="B1907">
        <v>1244.28</v>
      </c>
    </row>
    <row r="1908" spans="1:2">
      <c r="A1908" s="14">
        <v>37487</v>
      </c>
      <c r="B1908">
        <v>1246.0899999999999</v>
      </c>
    </row>
    <row r="1909" spans="1:2">
      <c r="A1909" s="14">
        <v>37488</v>
      </c>
      <c r="B1909">
        <v>1254.17</v>
      </c>
    </row>
    <row r="1910" spans="1:2">
      <c r="A1910" s="14">
        <v>37489</v>
      </c>
      <c r="B1910">
        <v>1252.68</v>
      </c>
    </row>
    <row r="1911" spans="1:2">
      <c r="A1911" s="14">
        <v>37490</v>
      </c>
      <c r="B1911">
        <v>1246.74</v>
      </c>
    </row>
    <row r="1912" spans="1:2">
      <c r="A1912" s="14">
        <v>37491</v>
      </c>
      <c r="B1912">
        <v>1251.8699999999999</v>
      </c>
    </row>
    <row r="1913" spans="1:2">
      <c r="A1913" s="14">
        <v>37494</v>
      </c>
      <c r="B1913">
        <v>1253.5</v>
      </c>
    </row>
    <row r="1914" spans="1:2">
      <c r="A1914" s="14">
        <v>37495</v>
      </c>
      <c r="B1914">
        <v>1248.17</v>
      </c>
    </row>
    <row r="1915" spans="1:2">
      <c r="A1915" s="14">
        <v>37496</v>
      </c>
      <c r="B1915">
        <v>1252.45</v>
      </c>
    </row>
    <row r="1916" spans="1:2">
      <c r="A1916" s="14">
        <v>37497</v>
      </c>
      <c r="B1916">
        <v>1256.6600000000001</v>
      </c>
    </row>
    <row r="1917" spans="1:2">
      <c r="A1917" s="14">
        <v>37498</v>
      </c>
      <c r="B1917">
        <v>1258.43</v>
      </c>
    </row>
    <row r="1918" spans="1:2">
      <c r="A1918" s="14">
        <v>37502</v>
      </c>
      <c r="B1918">
        <v>1269.93</v>
      </c>
    </row>
    <row r="1919" spans="1:2">
      <c r="A1919" s="14">
        <v>37503</v>
      </c>
      <c r="B1919">
        <v>1271.33</v>
      </c>
    </row>
    <row r="1920" spans="1:2">
      <c r="A1920" s="14">
        <v>37504</v>
      </c>
      <c r="B1920">
        <v>1274.72</v>
      </c>
    </row>
    <row r="1921" spans="1:2">
      <c r="A1921" s="14">
        <v>37505</v>
      </c>
      <c r="B1921">
        <v>1265.1600000000001</v>
      </c>
    </row>
    <row r="1922" spans="1:2">
      <c r="A1922" s="14">
        <v>37508</v>
      </c>
      <c r="B1922">
        <v>1264.8499999999999</v>
      </c>
    </row>
    <row r="1923" spans="1:2">
      <c r="A1923" s="14">
        <v>37509</v>
      </c>
      <c r="B1923">
        <v>1267.8900000000001</v>
      </c>
    </row>
    <row r="1924" spans="1:2">
      <c r="A1924" s="14">
        <v>37510</v>
      </c>
      <c r="B1924">
        <v>1263.26</v>
      </c>
    </row>
    <row r="1925" spans="1:2">
      <c r="A1925" s="14">
        <v>37511</v>
      </c>
      <c r="B1925">
        <v>1269.47</v>
      </c>
    </row>
    <row r="1926" spans="1:2">
      <c r="A1926" s="14">
        <v>37512</v>
      </c>
      <c r="B1926">
        <v>1274.24</v>
      </c>
    </row>
    <row r="1927" spans="1:2">
      <c r="A1927" s="14">
        <v>37515</v>
      </c>
      <c r="B1927">
        <v>1276.43</v>
      </c>
    </row>
    <row r="1928" spans="1:2">
      <c r="A1928" s="14">
        <v>37516</v>
      </c>
      <c r="B1928">
        <v>1277.2</v>
      </c>
    </row>
    <row r="1929" spans="1:2">
      <c r="A1929" s="14">
        <v>37517</v>
      </c>
      <c r="B1929">
        <v>1277.3699999999999</v>
      </c>
    </row>
    <row r="1930" spans="1:2">
      <c r="A1930" s="14">
        <v>37518</v>
      </c>
      <c r="B1930">
        <v>1281.94</v>
      </c>
    </row>
    <row r="1931" spans="1:2">
      <c r="A1931" s="14">
        <v>37519</v>
      </c>
      <c r="B1931">
        <v>1280.97</v>
      </c>
    </row>
    <row r="1932" spans="1:2">
      <c r="A1932" s="14">
        <v>37522</v>
      </c>
      <c r="B1932">
        <v>1287.19</v>
      </c>
    </row>
    <row r="1933" spans="1:2">
      <c r="A1933" s="14">
        <v>37523</v>
      </c>
      <c r="B1933">
        <v>1289.54</v>
      </c>
    </row>
    <row r="1934" spans="1:2">
      <c r="A1934" s="14">
        <v>37524</v>
      </c>
      <c r="B1934">
        <v>1281.73</v>
      </c>
    </row>
    <row r="1935" spans="1:2">
      <c r="A1935" s="14">
        <v>37525</v>
      </c>
      <c r="B1935">
        <v>1281.48</v>
      </c>
    </row>
    <row r="1936" spans="1:2">
      <c r="A1936" s="14">
        <v>37526</v>
      </c>
      <c r="B1936">
        <v>1286.5899999999999</v>
      </c>
    </row>
    <row r="1937" spans="1:2">
      <c r="A1937" s="14">
        <v>37529</v>
      </c>
      <c r="B1937">
        <v>1292.3599999999999</v>
      </c>
    </row>
    <row r="1938" spans="1:2">
      <c r="A1938" s="14">
        <v>37530</v>
      </c>
      <c r="B1938">
        <v>1286.22</v>
      </c>
    </row>
    <row r="1939" spans="1:2">
      <c r="A1939" s="14">
        <v>37531</v>
      </c>
      <c r="B1939">
        <v>1286.99</v>
      </c>
    </row>
    <row r="1940" spans="1:2">
      <c r="A1940" s="14">
        <v>37532</v>
      </c>
      <c r="B1940">
        <v>1287.18</v>
      </c>
    </row>
    <row r="1941" spans="1:2">
      <c r="A1941" s="14">
        <v>37533</v>
      </c>
      <c r="B1941">
        <v>1287.29</v>
      </c>
    </row>
    <row r="1942" spans="1:2">
      <c r="A1942" s="14">
        <v>37536</v>
      </c>
      <c r="B1942">
        <v>1290.27</v>
      </c>
    </row>
    <row r="1943" spans="1:2">
      <c r="A1943" s="14">
        <v>37537</v>
      </c>
      <c r="B1943">
        <v>1289.26</v>
      </c>
    </row>
    <row r="1944" spans="1:2">
      <c r="A1944" s="14">
        <v>37538</v>
      </c>
      <c r="B1944">
        <v>1294.07</v>
      </c>
    </row>
    <row r="1945" spans="1:2">
      <c r="A1945" s="14">
        <v>37539</v>
      </c>
      <c r="B1945">
        <v>1290.08</v>
      </c>
    </row>
    <row r="1946" spans="1:2">
      <c r="A1946" s="14">
        <v>37540</v>
      </c>
      <c r="B1946">
        <v>1281.53</v>
      </c>
    </row>
    <row r="1947" spans="1:2">
      <c r="A1947" s="14">
        <v>37544</v>
      </c>
      <c r="B1947">
        <v>1268.3499999999999</v>
      </c>
    </row>
    <row r="1948" spans="1:2">
      <c r="A1948" s="14">
        <v>37545</v>
      </c>
      <c r="B1948">
        <v>1266.42</v>
      </c>
    </row>
    <row r="1949" spans="1:2">
      <c r="A1949" s="14">
        <v>37546</v>
      </c>
      <c r="B1949">
        <v>1260.5899999999999</v>
      </c>
    </row>
    <row r="1950" spans="1:2">
      <c r="A1950" s="14">
        <v>37547</v>
      </c>
      <c r="B1950">
        <v>1260.3</v>
      </c>
    </row>
    <row r="1951" spans="1:2">
      <c r="A1951" s="14">
        <v>37550</v>
      </c>
      <c r="B1951">
        <v>1255.93</v>
      </c>
    </row>
    <row r="1952" spans="1:2">
      <c r="A1952" s="14">
        <v>37551</v>
      </c>
      <c r="B1952">
        <v>1254.49</v>
      </c>
    </row>
    <row r="1953" spans="1:2">
      <c r="A1953" s="14">
        <v>37552</v>
      </c>
      <c r="B1953">
        <v>1254.81</v>
      </c>
    </row>
    <row r="1954" spans="1:2">
      <c r="A1954" s="14">
        <v>37553</v>
      </c>
      <c r="B1954">
        <v>1260.52</v>
      </c>
    </row>
    <row r="1955" spans="1:2">
      <c r="A1955" s="14">
        <v>37554</v>
      </c>
      <c r="B1955">
        <v>1264.55</v>
      </c>
    </row>
    <row r="1956" spans="1:2">
      <c r="A1956" s="14">
        <v>37557</v>
      </c>
      <c r="B1956">
        <v>1266.17</v>
      </c>
    </row>
    <row r="1957" spans="1:2">
      <c r="A1957" s="14">
        <v>37558</v>
      </c>
      <c r="B1957">
        <v>1275.8499999999999</v>
      </c>
    </row>
    <row r="1958" spans="1:2">
      <c r="A1958" s="14">
        <v>37559</v>
      </c>
      <c r="B1958">
        <v>1274.72</v>
      </c>
    </row>
    <row r="1959" spans="1:2">
      <c r="A1959" s="14">
        <v>37560</v>
      </c>
      <c r="B1959">
        <v>1278.06</v>
      </c>
    </row>
    <row r="1960" spans="1:2">
      <c r="A1960" s="14">
        <v>37561</v>
      </c>
      <c r="B1960">
        <v>1274.94</v>
      </c>
    </row>
    <row r="1961" spans="1:2">
      <c r="A1961" s="14">
        <v>37564</v>
      </c>
      <c r="B1961">
        <v>1271.19</v>
      </c>
    </row>
    <row r="1962" spans="1:2">
      <c r="A1962" s="14">
        <v>37565</v>
      </c>
      <c r="B1962">
        <v>1269.52</v>
      </c>
    </row>
    <row r="1963" spans="1:2">
      <c r="A1963" s="14">
        <v>37566</v>
      </c>
      <c r="B1963">
        <v>1272.1300000000001</v>
      </c>
    </row>
    <row r="1964" spans="1:2">
      <c r="A1964" s="14">
        <v>37567</v>
      </c>
      <c r="B1964">
        <v>1282.1099999999999</v>
      </c>
    </row>
    <row r="1965" spans="1:2">
      <c r="A1965" s="14">
        <v>37568</v>
      </c>
      <c r="B1965">
        <v>1286.01</v>
      </c>
    </row>
    <row r="1966" spans="1:2">
      <c r="A1966" s="14">
        <v>37572</v>
      </c>
      <c r="B1966">
        <v>1286.7</v>
      </c>
    </row>
    <row r="1967" spans="1:2">
      <c r="A1967" s="14">
        <v>37573</v>
      </c>
      <c r="B1967">
        <v>1288.06</v>
      </c>
    </row>
    <row r="1968" spans="1:2">
      <c r="A1968" s="14">
        <v>37574</v>
      </c>
      <c r="B1968">
        <v>1276.8</v>
      </c>
    </row>
    <row r="1969" spans="1:2">
      <c r="A1969" s="14">
        <v>37575</v>
      </c>
      <c r="B1969">
        <v>1275.3900000000001</v>
      </c>
    </row>
    <row r="1970" spans="1:2">
      <c r="A1970" s="14">
        <v>37578</v>
      </c>
      <c r="B1970">
        <v>1277.9100000000001</v>
      </c>
    </row>
    <row r="1971" spans="1:2">
      <c r="A1971" s="14">
        <v>37579</v>
      </c>
      <c r="B1971">
        <v>1280.5</v>
      </c>
    </row>
    <row r="1972" spans="1:2">
      <c r="A1972" s="14">
        <v>37580</v>
      </c>
      <c r="B1972">
        <v>1273.98</v>
      </c>
    </row>
    <row r="1973" spans="1:2">
      <c r="A1973" s="14">
        <v>37581</v>
      </c>
      <c r="B1973">
        <v>1269.1199999999999</v>
      </c>
    </row>
    <row r="1974" spans="1:2">
      <c r="A1974" s="14">
        <v>37582</v>
      </c>
      <c r="B1974">
        <v>1266.94</v>
      </c>
    </row>
    <row r="1975" spans="1:2">
      <c r="A1975" s="14">
        <v>37585</v>
      </c>
      <c r="B1975">
        <v>1267.24</v>
      </c>
    </row>
    <row r="1976" spans="1:2">
      <c r="A1976" s="14">
        <v>37586</v>
      </c>
      <c r="B1976">
        <v>1273.92</v>
      </c>
    </row>
    <row r="1977" spans="1:2">
      <c r="A1977" s="14">
        <v>37587</v>
      </c>
      <c r="B1977">
        <v>1262.17</v>
      </c>
    </row>
    <row r="1978" spans="1:2">
      <c r="A1978" s="14">
        <v>37589</v>
      </c>
      <c r="B1978">
        <v>1265.4000000000001</v>
      </c>
    </row>
    <row r="1979" spans="1:2">
      <c r="A1979" s="14">
        <v>37592</v>
      </c>
      <c r="B1979">
        <v>1265.4000000000001</v>
      </c>
    </row>
    <row r="1980" spans="1:2">
      <c r="A1980" s="14">
        <v>37593</v>
      </c>
      <c r="B1980">
        <v>1264.96</v>
      </c>
    </row>
    <row r="1981" spans="1:2">
      <c r="A1981" s="14">
        <v>37594</v>
      </c>
      <c r="B1981">
        <v>1269.03</v>
      </c>
    </row>
    <row r="1982" spans="1:2">
      <c r="A1982" s="14">
        <v>37595</v>
      </c>
      <c r="B1982">
        <v>1272.92</v>
      </c>
    </row>
    <row r="1983" spans="1:2">
      <c r="A1983" s="14">
        <v>37596</v>
      </c>
      <c r="B1983">
        <v>1274.57</v>
      </c>
    </row>
    <row r="1984" spans="1:2">
      <c r="A1984" s="14">
        <v>37599</v>
      </c>
      <c r="B1984">
        <v>1278.21</v>
      </c>
    </row>
    <row r="1985" spans="1:2">
      <c r="A1985" s="14">
        <v>37600</v>
      </c>
      <c r="B1985">
        <v>1279.25</v>
      </c>
    </row>
    <row r="1986" spans="1:2">
      <c r="A1986" s="14">
        <v>37601</v>
      </c>
      <c r="B1986">
        <v>1283.46</v>
      </c>
    </row>
    <row r="1987" spans="1:2">
      <c r="A1987" s="14">
        <v>37602</v>
      </c>
      <c r="B1987">
        <v>1283.3399999999999</v>
      </c>
    </row>
    <row r="1988" spans="1:2">
      <c r="A1988" s="14">
        <v>37603</v>
      </c>
      <c r="B1988">
        <v>1279</v>
      </c>
    </row>
    <row r="1989" spans="1:2">
      <c r="A1989" s="14">
        <v>37606</v>
      </c>
      <c r="B1989">
        <v>1274.56</v>
      </c>
    </row>
    <row r="1990" spans="1:2">
      <c r="A1990" s="14">
        <v>37607</v>
      </c>
      <c r="B1990">
        <v>1275.8699999999999</v>
      </c>
    </row>
    <row r="1991" spans="1:2">
      <c r="A1991" s="14">
        <v>37608</v>
      </c>
      <c r="B1991">
        <v>1280.44</v>
      </c>
    </row>
    <row r="1992" spans="1:2">
      <c r="A1992" s="14">
        <v>37609</v>
      </c>
      <c r="B1992">
        <v>1286.93</v>
      </c>
    </row>
    <row r="1993" spans="1:2">
      <c r="A1993" s="14">
        <v>37610</v>
      </c>
      <c r="B1993">
        <v>1287.21</v>
      </c>
    </row>
    <row r="1994" spans="1:2">
      <c r="A1994" s="14">
        <v>37613</v>
      </c>
      <c r="B1994">
        <v>1286.44</v>
      </c>
    </row>
    <row r="1995" spans="1:2">
      <c r="A1995" s="14">
        <v>37614</v>
      </c>
      <c r="B1995">
        <v>1290.24</v>
      </c>
    </row>
    <row r="1996" spans="1:2">
      <c r="A1996" s="14">
        <v>37616</v>
      </c>
      <c r="B1996">
        <v>1291.57</v>
      </c>
    </row>
    <row r="1997" spans="1:2">
      <c r="A1997" s="14">
        <v>37617</v>
      </c>
      <c r="B1997">
        <v>1298.2</v>
      </c>
    </row>
    <row r="1998" spans="1:2">
      <c r="A1998" s="14">
        <v>37620</v>
      </c>
      <c r="B1998">
        <v>1300.42</v>
      </c>
    </row>
    <row r="1999" spans="1:2">
      <c r="A1999" s="14">
        <v>37621</v>
      </c>
      <c r="B1999">
        <v>1298.28</v>
      </c>
    </row>
    <row r="2000" spans="1:2">
      <c r="A2000" s="14">
        <v>37623</v>
      </c>
      <c r="B2000">
        <v>1283.93</v>
      </c>
    </row>
    <row r="2001" spans="1:2">
      <c r="A2001" s="14">
        <v>37624</v>
      </c>
      <c r="B2001">
        <v>1283.97</v>
      </c>
    </row>
    <row r="2002" spans="1:2">
      <c r="A2002" s="14">
        <v>37627</v>
      </c>
      <c r="B2002">
        <v>1282.5</v>
      </c>
    </row>
    <row r="2003" spans="1:2">
      <c r="A2003" s="14">
        <v>37628</v>
      </c>
      <c r="B2003">
        <v>1285.0999999999999</v>
      </c>
    </row>
    <row r="2004" spans="1:2">
      <c r="A2004" s="14">
        <v>37629</v>
      </c>
      <c r="B2004">
        <v>1288.7</v>
      </c>
    </row>
    <row r="2005" spans="1:2">
      <c r="A2005" s="14">
        <v>37630</v>
      </c>
      <c r="B2005">
        <v>1277.1400000000001</v>
      </c>
    </row>
    <row r="2006" spans="1:2">
      <c r="A2006" s="14">
        <v>37631</v>
      </c>
      <c r="B2006">
        <v>1277.5</v>
      </c>
    </row>
    <row r="2007" spans="1:2">
      <c r="A2007" s="14">
        <v>37634</v>
      </c>
      <c r="B2007">
        <v>1280.01</v>
      </c>
    </row>
    <row r="2008" spans="1:2">
      <c r="A2008" s="14">
        <v>37635</v>
      </c>
      <c r="B2008">
        <v>1282.8499999999999</v>
      </c>
    </row>
    <row r="2009" spans="1:2">
      <c r="A2009" s="14">
        <v>37636</v>
      </c>
      <c r="B2009">
        <v>1284.46</v>
      </c>
    </row>
    <row r="2010" spans="1:2">
      <c r="A2010" s="14">
        <v>37637</v>
      </c>
      <c r="B2010">
        <v>1284.9000000000001</v>
      </c>
    </row>
    <row r="2011" spans="1:2">
      <c r="A2011" s="14">
        <v>37638</v>
      </c>
      <c r="B2011">
        <v>1288.47</v>
      </c>
    </row>
    <row r="2012" spans="1:2">
      <c r="A2012" s="14">
        <v>37642</v>
      </c>
      <c r="B2012">
        <v>1291.03</v>
      </c>
    </row>
    <row r="2013" spans="1:2">
      <c r="A2013" s="14">
        <v>37643</v>
      </c>
      <c r="B2013">
        <v>1295.05</v>
      </c>
    </row>
    <row r="2014" spans="1:2">
      <c r="A2014" s="14">
        <v>37644</v>
      </c>
      <c r="B2014">
        <v>1292.69</v>
      </c>
    </row>
    <row r="2015" spans="1:2">
      <c r="A2015" s="14">
        <v>37645</v>
      </c>
      <c r="B2015">
        <v>1296.58</v>
      </c>
    </row>
    <row r="2016" spans="1:2">
      <c r="A2016" s="14">
        <v>37648</v>
      </c>
      <c r="B2016">
        <v>1293.75</v>
      </c>
    </row>
    <row r="2017" spans="1:2">
      <c r="A2017" s="14">
        <v>37649</v>
      </c>
      <c r="B2017">
        <v>1293.1300000000001</v>
      </c>
    </row>
    <row r="2018" spans="1:2">
      <c r="A2018" s="14">
        <v>37650</v>
      </c>
      <c r="B2018">
        <v>1289.3599999999999</v>
      </c>
    </row>
    <row r="2019" spans="1:2">
      <c r="A2019" s="14">
        <v>37651</v>
      </c>
      <c r="B2019">
        <v>1292.5899999999999</v>
      </c>
    </row>
    <row r="2020" spans="1:2">
      <c r="A2020" s="14">
        <v>37652</v>
      </c>
      <c r="B2020">
        <v>1294.33</v>
      </c>
    </row>
    <row r="2021" spans="1:2">
      <c r="A2021" s="14">
        <v>37655</v>
      </c>
      <c r="B2021">
        <v>1294.06</v>
      </c>
    </row>
    <row r="2022" spans="1:2">
      <c r="A2022" s="14">
        <v>37656</v>
      </c>
      <c r="B2022">
        <v>1297.99</v>
      </c>
    </row>
    <row r="2023" spans="1:2">
      <c r="A2023" s="14">
        <v>37657</v>
      </c>
      <c r="B2023">
        <v>1292.6400000000001</v>
      </c>
    </row>
    <row r="2024" spans="1:2">
      <c r="A2024" s="14">
        <v>37658</v>
      </c>
      <c r="B2024">
        <v>1297.26</v>
      </c>
    </row>
    <row r="2025" spans="1:2">
      <c r="A2025" s="14">
        <v>37659</v>
      </c>
      <c r="B2025">
        <v>1299.28</v>
      </c>
    </row>
    <row r="2026" spans="1:2">
      <c r="A2026" s="14">
        <v>37662</v>
      </c>
      <c r="B2026">
        <v>1295.5899999999999</v>
      </c>
    </row>
    <row r="2027" spans="1:2">
      <c r="A2027" s="14">
        <v>37663</v>
      </c>
      <c r="B2027">
        <v>1296.5999999999999</v>
      </c>
    </row>
    <row r="2028" spans="1:2">
      <c r="A2028" s="14">
        <v>37664</v>
      </c>
      <c r="B2028">
        <v>1299.33</v>
      </c>
    </row>
    <row r="2029" spans="1:2">
      <c r="A2029" s="14">
        <v>37665</v>
      </c>
      <c r="B2029">
        <v>1303.77</v>
      </c>
    </row>
    <row r="2030" spans="1:2">
      <c r="A2030" s="14">
        <v>37666</v>
      </c>
      <c r="B2030">
        <v>1298.02</v>
      </c>
    </row>
    <row r="2031" spans="1:2">
      <c r="A2031" s="14">
        <v>37670</v>
      </c>
      <c r="B2031">
        <v>1299.1400000000001</v>
      </c>
    </row>
    <row r="2032" spans="1:2">
      <c r="A2032" s="14">
        <v>37671</v>
      </c>
      <c r="B2032">
        <v>1303.6300000000001</v>
      </c>
    </row>
    <row r="2033" spans="1:2">
      <c r="A2033" s="14">
        <v>37672</v>
      </c>
      <c r="B2033">
        <v>1305.8900000000001</v>
      </c>
    </row>
    <row r="2034" spans="1:2">
      <c r="A2034" s="14">
        <v>37673</v>
      </c>
      <c r="B2034">
        <v>1302.3399999999999</v>
      </c>
    </row>
    <row r="2035" spans="1:2">
      <c r="A2035" s="14">
        <v>37676</v>
      </c>
      <c r="B2035">
        <v>1305.76</v>
      </c>
    </row>
    <row r="2036" spans="1:2">
      <c r="A2036" s="14">
        <v>37677</v>
      </c>
      <c r="B2036">
        <v>1308.3900000000001</v>
      </c>
    </row>
    <row r="2037" spans="1:2">
      <c r="A2037" s="14">
        <v>37678</v>
      </c>
      <c r="B2037">
        <v>1311.2</v>
      </c>
    </row>
    <row r="2038" spans="1:2">
      <c r="A2038" s="14">
        <v>37679</v>
      </c>
      <c r="B2038">
        <v>1312.42</v>
      </c>
    </row>
    <row r="2039" spans="1:2">
      <c r="A2039" s="14">
        <v>37680</v>
      </c>
      <c r="B2039">
        <v>1316.6</v>
      </c>
    </row>
    <row r="2040" spans="1:2">
      <c r="A2040" s="14">
        <v>37683</v>
      </c>
      <c r="B2040">
        <v>1317.8</v>
      </c>
    </row>
    <row r="2041" spans="1:2">
      <c r="A2041" s="14">
        <v>37684</v>
      </c>
      <c r="B2041">
        <v>1319.46</v>
      </c>
    </row>
    <row r="2042" spans="1:2">
      <c r="A2042" s="14">
        <v>37685</v>
      </c>
      <c r="B2042">
        <v>1321.6</v>
      </c>
    </row>
    <row r="2043" spans="1:2">
      <c r="A2043" s="14">
        <v>37686</v>
      </c>
      <c r="B2043">
        <v>1319.63</v>
      </c>
    </row>
    <row r="2044" spans="1:2">
      <c r="A2044" s="14">
        <v>37687</v>
      </c>
      <c r="B2044">
        <v>1322.06</v>
      </c>
    </row>
    <row r="2045" spans="1:2">
      <c r="A2045" s="14">
        <v>37690</v>
      </c>
      <c r="B2045">
        <v>1325.6</v>
      </c>
    </row>
    <row r="2046" spans="1:2">
      <c r="A2046" s="14">
        <v>37691</v>
      </c>
      <c r="B2046">
        <v>1324.47</v>
      </c>
    </row>
    <row r="2047" spans="1:2">
      <c r="A2047" s="14">
        <v>37692</v>
      </c>
      <c r="B2047">
        <v>1324.56</v>
      </c>
    </row>
    <row r="2048" spans="1:2">
      <c r="A2048" s="14">
        <v>37693</v>
      </c>
      <c r="B2048">
        <v>1313.87</v>
      </c>
    </row>
    <row r="2049" spans="1:2">
      <c r="A2049" s="14">
        <v>37694</v>
      </c>
      <c r="B2049">
        <v>1315.79</v>
      </c>
    </row>
    <row r="2050" spans="1:2">
      <c r="A2050" s="14">
        <v>37697</v>
      </c>
      <c r="B2050">
        <v>1308.99</v>
      </c>
    </row>
    <row r="2051" spans="1:2">
      <c r="A2051" s="14">
        <v>37698</v>
      </c>
      <c r="B2051">
        <v>1303.6600000000001</v>
      </c>
    </row>
    <row r="2052" spans="1:2">
      <c r="A2052" s="14">
        <v>37699</v>
      </c>
      <c r="B2052">
        <v>1299.8399999999999</v>
      </c>
    </row>
    <row r="2053" spans="1:2">
      <c r="A2053" s="14">
        <v>37700</v>
      </c>
      <c r="B2053">
        <v>1296.96</v>
      </c>
    </row>
    <row r="2054" spans="1:2">
      <c r="A2054" s="14">
        <v>37701</v>
      </c>
      <c r="B2054">
        <v>1290.8599999999999</v>
      </c>
    </row>
    <row r="2055" spans="1:2">
      <c r="A2055" s="14">
        <v>37704</v>
      </c>
      <c r="B2055">
        <v>1299.29</v>
      </c>
    </row>
    <row r="2056" spans="1:2">
      <c r="A2056" s="14">
        <v>37705</v>
      </c>
      <c r="B2056">
        <v>1299.72</v>
      </c>
    </row>
    <row r="2057" spans="1:2">
      <c r="A2057" s="14">
        <v>37706</v>
      </c>
      <c r="B2057">
        <v>1301.06</v>
      </c>
    </row>
    <row r="2058" spans="1:2">
      <c r="A2058" s="14">
        <v>37707</v>
      </c>
      <c r="B2058">
        <v>1302.57</v>
      </c>
    </row>
    <row r="2059" spans="1:2">
      <c r="A2059" s="14">
        <v>37708</v>
      </c>
      <c r="B2059">
        <v>1305.04</v>
      </c>
    </row>
    <row r="2060" spans="1:2">
      <c r="A2060" s="14">
        <v>37711</v>
      </c>
      <c r="B2060">
        <v>1311.12</v>
      </c>
    </row>
    <row r="2061" spans="1:2">
      <c r="A2061" s="14">
        <v>37712</v>
      </c>
      <c r="B2061">
        <v>1311.14</v>
      </c>
    </row>
    <row r="2062" spans="1:2">
      <c r="A2062" s="14">
        <v>37713</v>
      </c>
      <c r="B2062">
        <v>1304.26</v>
      </c>
    </row>
    <row r="2063" spans="1:2">
      <c r="A2063" s="14">
        <v>37714</v>
      </c>
      <c r="B2063">
        <v>1305.1099999999999</v>
      </c>
    </row>
    <row r="2064" spans="1:2">
      <c r="A2064" s="14">
        <v>37715</v>
      </c>
      <c r="B2064">
        <v>1303.58</v>
      </c>
    </row>
    <row r="2065" spans="1:2">
      <c r="A2065" s="14">
        <v>37718</v>
      </c>
      <c r="B2065">
        <v>1299.8900000000001</v>
      </c>
    </row>
    <row r="2066" spans="1:2">
      <c r="A2066" s="14">
        <v>37719</v>
      </c>
      <c r="B2066">
        <v>1305.78</v>
      </c>
    </row>
    <row r="2067" spans="1:2">
      <c r="A2067" s="14">
        <v>37720</v>
      </c>
      <c r="B2067">
        <v>1307.76</v>
      </c>
    </row>
    <row r="2068" spans="1:2">
      <c r="A2068" s="14">
        <v>37721</v>
      </c>
      <c r="B2068">
        <v>1305.6099999999999</v>
      </c>
    </row>
    <row r="2069" spans="1:2">
      <c r="A2069" s="14">
        <v>37722</v>
      </c>
      <c r="B2069">
        <v>1303.1099999999999</v>
      </c>
    </row>
    <row r="2070" spans="1:2">
      <c r="A2070" s="14">
        <v>37725</v>
      </c>
      <c r="B2070">
        <v>1300.78</v>
      </c>
    </row>
    <row r="2071" spans="1:2">
      <c r="A2071" s="14">
        <v>37726</v>
      </c>
      <c r="B2071">
        <v>1304.1400000000001</v>
      </c>
    </row>
    <row r="2072" spans="1:2">
      <c r="A2072" s="14">
        <v>37727</v>
      </c>
      <c r="B2072">
        <v>1306.2</v>
      </c>
    </row>
    <row r="2073" spans="1:2">
      <c r="A2073" s="14">
        <v>37728</v>
      </c>
      <c r="B2073">
        <v>1305.74</v>
      </c>
    </row>
    <row r="2074" spans="1:2">
      <c r="A2074" s="14">
        <v>37732</v>
      </c>
      <c r="B2074">
        <v>1305</v>
      </c>
    </row>
    <row r="2075" spans="1:2">
      <c r="A2075" s="14">
        <v>37733</v>
      </c>
      <c r="B2075">
        <v>1305.0899999999999</v>
      </c>
    </row>
    <row r="2076" spans="1:2">
      <c r="A2076" s="14">
        <v>37734</v>
      </c>
      <c r="B2076">
        <v>1305.26</v>
      </c>
    </row>
    <row r="2077" spans="1:2">
      <c r="A2077" s="14">
        <v>37735</v>
      </c>
      <c r="B2077">
        <v>1311.77</v>
      </c>
    </row>
    <row r="2078" spans="1:2">
      <c r="A2078" s="14">
        <v>37736</v>
      </c>
      <c r="B2078">
        <v>1313.28</v>
      </c>
    </row>
    <row r="2079" spans="1:2">
      <c r="A2079" s="14">
        <v>37739</v>
      </c>
      <c r="B2079">
        <v>1313.13</v>
      </c>
    </row>
    <row r="2080" spans="1:2">
      <c r="A2080" s="14">
        <v>37740</v>
      </c>
      <c r="B2080">
        <v>1311.23</v>
      </c>
    </row>
    <row r="2081" spans="1:2">
      <c r="A2081" s="14">
        <v>37741</v>
      </c>
      <c r="B2081">
        <v>1317.22</v>
      </c>
    </row>
    <row r="2082" spans="1:2">
      <c r="A2082" s="14">
        <v>37742</v>
      </c>
      <c r="B2082">
        <v>1317.65</v>
      </c>
    </row>
    <row r="2083" spans="1:2">
      <c r="A2083" s="14">
        <v>37743</v>
      </c>
      <c r="B2083">
        <v>1313.82</v>
      </c>
    </row>
    <row r="2084" spans="1:2">
      <c r="A2084" s="14">
        <v>37746</v>
      </c>
      <c r="B2084">
        <v>1316.2</v>
      </c>
    </row>
    <row r="2085" spans="1:2">
      <c r="A2085" s="14">
        <v>37747</v>
      </c>
      <c r="B2085">
        <v>1321.79</v>
      </c>
    </row>
    <row r="2086" spans="1:2">
      <c r="A2086" s="14">
        <v>37748</v>
      </c>
      <c r="B2086">
        <v>1328.34</v>
      </c>
    </row>
    <row r="2087" spans="1:2">
      <c r="A2087" s="14">
        <v>37749</v>
      </c>
      <c r="B2087">
        <v>1330.26</v>
      </c>
    </row>
    <row r="2088" spans="1:2">
      <c r="A2088" s="14">
        <v>37750</v>
      </c>
      <c r="B2088">
        <v>1329.99</v>
      </c>
    </row>
    <row r="2089" spans="1:2">
      <c r="A2089" s="14">
        <v>37753</v>
      </c>
      <c r="B2089">
        <v>1333.36</v>
      </c>
    </row>
    <row r="2090" spans="1:2">
      <c r="A2090" s="14">
        <v>37754</v>
      </c>
      <c r="B2090">
        <v>1334.47</v>
      </c>
    </row>
    <row r="2091" spans="1:2">
      <c r="A2091" s="14">
        <v>37755</v>
      </c>
      <c r="B2091">
        <v>1341.54</v>
      </c>
    </row>
    <row r="2092" spans="1:2">
      <c r="A2092" s="14">
        <v>37756</v>
      </c>
      <c r="B2092">
        <v>1341.33</v>
      </c>
    </row>
    <row r="2093" spans="1:2">
      <c r="A2093" s="14">
        <v>37757</v>
      </c>
      <c r="B2093">
        <v>1346.55</v>
      </c>
    </row>
    <row r="2094" spans="1:2">
      <c r="A2094" s="14">
        <v>37760</v>
      </c>
      <c r="B2094">
        <v>1347.05</v>
      </c>
    </row>
    <row r="2095" spans="1:2">
      <c r="A2095" s="14">
        <v>37761</v>
      </c>
      <c r="B2095">
        <v>1353.92</v>
      </c>
    </row>
    <row r="2096" spans="1:2">
      <c r="A2096" s="14">
        <v>37762</v>
      </c>
      <c r="B2096">
        <v>1352.77</v>
      </c>
    </row>
    <row r="2097" spans="1:2">
      <c r="A2097" s="14">
        <v>37763</v>
      </c>
      <c r="B2097">
        <v>1356.75</v>
      </c>
    </row>
    <row r="2098" spans="1:2">
      <c r="A2098" s="14">
        <v>37764</v>
      </c>
      <c r="B2098">
        <v>1357.24</v>
      </c>
    </row>
    <row r="2099" spans="1:2">
      <c r="A2099" s="14">
        <v>37768</v>
      </c>
      <c r="B2099">
        <v>1352.38</v>
      </c>
    </row>
    <row r="2100" spans="1:2">
      <c r="A2100" s="14">
        <v>37769</v>
      </c>
      <c r="B2100">
        <v>1350.24</v>
      </c>
    </row>
    <row r="2101" spans="1:2">
      <c r="A2101" s="14">
        <v>37770</v>
      </c>
      <c r="B2101">
        <v>1356.08</v>
      </c>
    </row>
    <row r="2102" spans="1:2">
      <c r="A2102" s="14">
        <v>37771</v>
      </c>
      <c r="B2102">
        <v>1355.21</v>
      </c>
    </row>
    <row r="2103" spans="1:2">
      <c r="A2103" s="14">
        <v>37774</v>
      </c>
      <c r="B2103">
        <v>1350.36</v>
      </c>
    </row>
    <row r="2104" spans="1:2">
      <c r="A2104" s="14">
        <v>37775</v>
      </c>
      <c r="B2104">
        <v>1357.4</v>
      </c>
    </row>
    <row r="2105" spans="1:2">
      <c r="A2105" s="14">
        <v>37776</v>
      </c>
      <c r="B2105">
        <v>1360.3</v>
      </c>
    </row>
    <row r="2106" spans="1:2">
      <c r="A2106" s="14">
        <v>37777</v>
      </c>
      <c r="B2106">
        <v>1356.57</v>
      </c>
    </row>
    <row r="2107" spans="1:2">
      <c r="A2107" s="14">
        <v>37778</v>
      </c>
      <c r="B2107">
        <v>1356.05</v>
      </c>
    </row>
    <row r="2108" spans="1:2">
      <c r="A2108" s="14">
        <v>37781</v>
      </c>
      <c r="B2108">
        <v>1361.61</v>
      </c>
    </row>
    <row r="2109" spans="1:2">
      <c r="A2109" s="14">
        <v>37782</v>
      </c>
      <c r="B2109">
        <v>1368.87</v>
      </c>
    </row>
    <row r="2110" spans="1:2">
      <c r="A2110" s="14">
        <v>37783</v>
      </c>
      <c r="B2110">
        <v>1368.8</v>
      </c>
    </row>
    <row r="2111" spans="1:2">
      <c r="A2111" s="14">
        <v>37784</v>
      </c>
      <c r="B2111">
        <v>1371.18</v>
      </c>
    </row>
    <row r="2112" spans="1:2">
      <c r="A2112" s="14">
        <v>37785</v>
      </c>
      <c r="B2112">
        <v>1375.93</v>
      </c>
    </row>
    <row r="2113" spans="1:2">
      <c r="A2113" s="14">
        <v>37788</v>
      </c>
      <c r="B2113">
        <v>1370.71</v>
      </c>
    </row>
    <row r="2114" spans="1:2">
      <c r="A2114" s="14">
        <v>37789</v>
      </c>
      <c r="B2114">
        <v>1363.64</v>
      </c>
    </row>
    <row r="2115" spans="1:2">
      <c r="A2115" s="14">
        <v>37790</v>
      </c>
      <c r="B2115">
        <v>1357.11</v>
      </c>
    </row>
    <row r="2116" spans="1:2">
      <c r="A2116" s="14">
        <v>37791</v>
      </c>
      <c r="B2116">
        <v>1358.09</v>
      </c>
    </row>
    <row r="2117" spans="1:2">
      <c r="A2117" s="14">
        <v>37792</v>
      </c>
      <c r="B2117">
        <v>1354.46</v>
      </c>
    </row>
    <row r="2118" spans="1:2">
      <c r="A2118" s="14">
        <v>37795</v>
      </c>
      <c r="B2118">
        <v>1360.48</v>
      </c>
    </row>
    <row r="2119" spans="1:2">
      <c r="A2119" s="14">
        <v>37796</v>
      </c>
      <c r="B2119">
        <v>1364.45</v>
      </c>
    </row>
    <row r="2120" spans="1:2">
      <c r="A2120" s="14">
        <v>37797</v>
      </c>
      <c r="B2120">
        <v>1355.91</v>
      </c>
    </row>
    <row r="2121" spans="1:2">
      <c r="A2121" s="14">
        <v>37798</v>
      </c>
      <c r="B2121">
        <v>1344.9</v>
      </c>
    </row>
    <row r="2122" spans="1:2">
      <c r="A2122" s="14">
        <v>37799</v>
      </c>
      <c r="B2122">
        <v>1342.89</v>
      </c>
    </row>
    <row r="2123" spans="1:2">
      <c r="A2123" s="14">
        <v>37802</v>
      </c>
      <c r="B2123">
        <v>1346.91</v>
      </c>
    </row>
    <row r="2124" spans="1:2">
      <c r="A2124" s="14">
        <v>37803</v>
      </c>
      <c r="B2124">
        <v>1345.55</v>
      </c>
    </row>
    <row r="2125" spans="1:2">
      <c r="A2125" s="14">
        <v>37804</v>
      </c>
      <c r="B2125">
        <v>1347.02</v>
      </c>
    </row>
    <row r="2126" spans="1:2">
      <c r="A2126" s="14">
        <v>37805</v>
      </c>
      <c r="B2126">
        <v>1339.95</v>
      </c>
    </row>
    <row r="2127" spans="1:2">
      <c r="A2127" s="14">
        <v>37809</v>
      </c>
      <c r="B2127">
        <v>1336.66</v>
      </c>
    </row>
    <row r="2128" spans="1:2">
      <c r="A2128" s="14">
        <v>37810</v>
      </c>
      <c r="B2128">
        <v>1334.98</v>
      </c>
    </row>
    <row r="2129" spans="1:2">
      <c r="A2129" s="14">
        <v>37811</v>
      </c>
      <c r="B2129">
        <v>1336.56</v>
      </c>
    </row>
    <row r="2130" spans="1:2">
      <c r="A2130" s="14">
        <v>37812</v>
      </c>
      <c r="B2130">
        <v>1338.47</v>
      </c>
    </row>
    <row r="2131" spans="1:2">
      <c r="A2131" s="14">
        <v>37813</v>
      </c>
      <c r="B2131">
        <v>1341.21</v>
      </c>
    </row>
    <row r="2132" spans="1:2">
      <c r="A2132" s="14">
        <v>37816</v>
      </c>
      <c r="B2132">
        <v>1335.47</v>
      </c>
    </row>
    <row r="2133" spans="1:2">
      <c r="A2133" s="14">
        <v>37817</v>
      </c>
      <c r="B2133">
        <v>1322.99</v>
      </c>
    </row>
    <row r="2134" spans="1:2">
      <c r="A2134" s="14">
        <v>37818</v>
      </c>
      <c r="B2134">
        <v>1321.77</v>
      </c>
    </row>
    <row r="2135" spans="1:2">
      <c r="A2135" s="14">
        <v>37819</v>
      </c>
      <c r="B2135">
        <v>1321.52</v>
      </c>
    </row>
    <row r="2136" spans="1:2">
      <c r="A2136" s="14">
        <v>37820</v>
      </c>
      <c r="B2136">
        <v>1320.43</v>
      </c>
    </row>
    <row r="2137" spans="1:2">
      <c r="A2137" s="14">
        <v>37823</v>
      </c>
      <c r="B2137">
        <v>1307.75</v>
      </c>
    </row>
    <row r="2138" spans="1:2">
      <c r="A2138" s="14">
        <v>37824</v>
      </c>
      <c r="B2138">
        <v>1310.0899999999999</v>
      </c>
    </row>
    <row r="2139" spans="1:2">
      <c r="A2139" s="14">
        <v>37825</v>
      </c>
      <c r="B2139">
        <v>1312.73</v>
      </c>
    </row>
    <row r="2140" spans="1:2">
      <c r="A2140" s="14">
        <v>37826</v>
      </c>
      <c r="B2140">
        <v>1309.27</v>
      </c>
    </row>
    <row r="2141" spans="1:2">
      <c r="A2141" s="14">
        <v>37827</v>
      </c>
      <c r="B2141">
        <v>1308.23</v>
      </c>
    </row>
    <row r="2142" spans="1:2">
      <c r="A2142" s="14">
        <v>37830</v>
      </c>
      <c r="B2142">
        <v>1301.31</v>
      </c>
    </row>
    <row r="2143" spans="1:2">
      <c r="A2143" s="14">
        <v>37831</v>
      </c>
      <c r="B2143">
        <v>1294.48</v>
      </c>
    </row>
    <row r="2144" spans="1:2">
      <c r="A2144" s="14">
        <v>37832</v>
      </c>
      <c r="B2144">
        <v>1299.29</v>
      </c>
    </row>
    <row r="2145" spans="1:2">
      <c r="A2145" s="14">
        <v>37833</v>
      </c>
      <c r="B2145">
        <v>1287.75</v>
      </c>
    </row>
    <row r="2146" spans="1:2">
      <c r="A2146" s="14">
        <v>37834</v>
      </c>
      <c r="B2146">
        <v>1288.52</v>
      </c>
    </row>
    <row r="2147" spans="1:2">
      <c r="A2147" s="14">
        <v>37837</v>
      </c>
      <c r="B2147">
        <v>1295.07</v>
      </c>
    </row>
    <row r="2148" spans="1:2">
      <c r="A2148" s="14">
        <v>37838</v>
      </c>
      <c r="B2148">
        <v>1286.71</v>
      </c>
    </row>
    <row r="2149" spans="1:2">
      <c r="A2149" s="14">
        <v>37839</v>
      </c>
      <c r="B2149">
        <v>1297.51</v>
      </c>
    </row>
    <row r="2150" spans="1:2">
      <c r="A2150" s="14">
        <v>37840</v>
      </c>
      <c r="B2150">
        <v>1300.3399999999999</v>
      </c>
    </row>
    <row r="2151" spans="1:2">
      <c r="A2151" s="14">
        <v>37841</v>
      </c>
      <c r="B2151">
        <v>1300.3900000000001</v>
      </c>
    </row>
    <row r="2152" spans="1:2">
      <c r="A2152" s="14">
        <v>37844</v>
      </c>
      <c r="B2152">
        <v>1296.18</v>
      </c>
    </row>
    <row r="2153" spans="1:2">
      <c r="A2153" s="14">
        <v>37845</v>
      </c>
      <c r="B2153">
        <v>1297.92</v>
      </c>
    </row>
    <row r="2154" spans="1:2">
      <c r="A2154" s="14">
        <v>37846</v>
      </c>
      <c r="B2154">
        <v>1285</v>
      </c>
    </row>
    <row r="2155" spans="1:2">
      <c r="A2155" s="14">
        <v>37847</v>
      </c>
      <c r="B2155">
        <v>1284.46</v>
      </c>
    </row>
    <row r="2156" spans="1:2">
      <c r="A2156" s="14">
        <v>37848</v>
      </c>
      <c r="B2156">
        <v>1287.1400000000001</v>
      </c>
    </row>
    <row r="2157" spans="1:2">
      <c r="A2157" s="14">
        <v>37851</v>
      </c>
      <c r="B2157">
        <v>1290.1600000000001</v>
      </c>
    </row>
    <row r="2158" spans="1:2">
      <c r="A2158" s="14">
        <v>37852</v>
      </c>
      <c r="B2158">
        <v>1297.51</v>
      </c>
    </row>
    <row r="2159" spans="1:2">
      <c r="A2159" s="14">
        <v>37853</v>
      </c>
      <c r="B2159">
        <v>1293.8399999999999</v>
      </c>
    </row>
    <row r="2160" spans="1:2">
      <c r="A2160" s="14">
        <v>37854</v>
      </c>
      <c r="B2160">
        <v>1289.05</v>
      </c>
    </row>
    <row r="2161" spans="1:2">
      <c r="A2161" s="14">
        <v>37855</v>
      </c>
      <c r="B2161">
        <v>1292.71</v>
      </c>
    </row>
    <row r="2162" spans="1:2">
      <c r="A2162" s="14">
        <v>37858</v>
      </c>
      <c r="B2162">
        <v>1288.92</v>
      </c>
    </row>
    <row r="2163" spans="1:2">
      <c r="A2163" s="14">
        <v>37859</v>
      </c>
      <c r="B2163">
        <v>1292.02</v>
      </c>
    </row>
    <row r="2164" spans="1:2">
      <c r="A2164" s="14">
        <v>37860</v>
      </c>
      <c r="B2164">
        <v>1288.54</v>
      </c>
    </row>
    <row r="2165" spans="1:2">
      <c r="A2165" s="14">
        <v>37861</v>
      </c>
      <c r="B2165">
        <v>1296.21</v>
      </c>
    </row>
    <row r="2166" spans="1:2">
      <c r="A2166" s="14">
        <v>37862</v>
      </c>
      <c r="B2166">
        <v>1295.3900000000001</v>
      </c>
    </row>
    <row r="2167" spans="1:2">
      <c r="A2167" s="14">
        <v>37866</v>
      </c>
      <c r="B2167">
        <v>1285.43</v>
      </c>
    </row>
    <row r="2168" spans="1:2">
      <c r="A2168" s="14">
        <v>37867</v>
      </c>
      <c r="B2168">
        <v>1285.92</v>
      </c>
    </row>
    <row r="2169" spans="1:2">
      <c r="A2169" s="14">
        <v>37868</v>
      </c>
      <c r="B2169">
        <v>1291.46</v>
      </c>
    </row>
    <row r="2170" spans="1:2">
      <c r="A2170" s="14">
        <v>37869</v>
      </c>
      <c r="B2170">
        <v>1303.1500000000001</v>
      </c>
    </row>
    <row r="2171" spans="1:2">
      <c r="A2171" s="14">
        <v>37872</v>
      </c>
      <c r="B2171">
        <v>1301.71</v>
      </c>
    </row>
    <row r="2172" spans="1:2">
      <c r="A2172" s="14">
        <v>37873</v>
      </c>
      <c r="B2172">
        <v>1303.19</v>
      </c>
    </row>
    <row r="2173" spans="1:2">
      <c r="A2173" s="14">
        <v>37874</v>
      </c>
      <c r="B2173">
        <v>1310.0899999999999</v>
      </c>
    </row>
    <row r="2174" spans="1:2">
      <c r="A2174" s="14">
        <v>37875</v>
      </c>
      <c r="B2174">
        <v>1305.72</v>
      </c>
    </row>
    <row r="2175" spans="1:2">
      <c r="A2175" s="14">
        <v>37876</v>
      </c>
      <c r="B2175">
        <v>1309.8900000000001</v>
      </c>
    </row>
    <row r="2176" spans="1:2">
      <c r="A2176" s="14">
        <v>37879</v>
      </c>
      <c r="B2176">
        <v>1311.94</v>
      </c>
    </row>
    <row r="2177" spans="1:2">
      <c r="A2177" s="14">
        <v>37880</v>
      </c>
      <c r="B2177">
        <v>1309.0899999999999</v>
      </c>
    </row>
    <row r="2178" spans="1:2">
      <c r="A2178" s="14">
        <v>37881</v>
      </c>
      <c r="B2178">
        <v>1315.55</v>
      </c>
    </row>
    <row r="2179" spans="1:2">
      <c r="A2179" s="14">
        <v>37882</v>
      </c>
      <c r="B2179">
        <v>1315.22</v>
      </c>
    </row>
    <row r="2180" spans="1:2">
      <c r="A2180" s="14">
        <v>37883</v>
      </c>
      <c r="B2180">
        <v>1316.49</v>
      </c>
    </row>
    <row r="2181" spans="1:2">
      <c r="A2181" s="14">
        <v>37886</v>
      </c>
      <c r="B2181">
        <v>1312.23</v>
      </c>
    </row>
    <row r="2182" spans="1:2">
      <c r="A2182" s="14">
        <v>37887</v>
      </c>
      <c r="B2182">
        <v>1314.79</v>
      </c>
    </row>
    <row r="2183" spans="1:2">
      <c r="A2183" s="14">
        <v>37888</v>
      </c>
      <c r="B2183">
        <v>1320.16</v>
      </c>
    </row>
    <row r="2184" spans="1:2">
      <c r="A2184" s="14">
        <v>37889</v>
      </c>
      <c r="B2184">
        <v>1322.28</v>
      </c>
    </row>
    <row r="2185" spans="1:2">
      <c r="A2185" s="14">
        <v>37890</v>
      </c>
      <c r="B2185">
        <v>1327.48</v>
      </c>
    </row>
    <row r="2186" spans="1:2">
      <c r="A2186" s="14">
        <v>37893</v>
      </c>
      <c r="B2186">
        <v>1324.35</v>
      </c>
    </row>
    <row r="2187" spans="1:2">
      <c r="A2187" s="14">
        <v>37894</v>
      </c>
      <c r="B2187">
        <v>1334.45</v>
      </c>
    </row>
    <row r="2188" spans="1:2">
      <c r="A2188" s="14">
        <v>37895</v>
      </c>
      <c r="B2188">
        <v>1334.81</v>
      </c>
    </row>
    <row r="2189" spans="1:2">
      <c r="A2189" s="14">
        <v>37896</v>
      </c>
      <c r="B2189">
        <v>1330.29</v>
      </c>
    </row>
    <row r="2190" spans="1:2">
      <c r="A2190" s="14">
        <v>37897</v>
      </c>
      <c r="B2190">
        <v>1316.79</v>
      </c>
    </row>
    <row r="2191" spans="1:2">
      <c r="A2191" s="14">
        <v>37900</v>
      </c>
      <c r="B2191">
        <v>1321.07</v>
      </c>
    </row>
    <row r="2192" spans="1:2">
      <c r="A2192" s="14">
        <v>37901</v>
      </c>
      <c r="B2192">
        <v>1314.74</v>
      </c>
    </row>
    <row r="2193" spans="1:2">
      <c r="A2193" s="14">
        <v>37902</v>
      </c>
      <c r="B2193">
        <v>1314.91</v>
      </c>
    </row>
    <row r="2194" spans="1:2">
      <c r="A2194" s="14">
        <v>37903</v>
      </c>
      <c r="B2194">
        <v>1311.1</v>
      </c>
    </row>
    <row r="2195" spans="1:2">
      <c r="A2195" s="14">
        <v>37904</v>
      </c>
      <c r="B2195">
        <v>1314.55</v>
      </c>
    </row>
    <row r="2196" spans="1:2">
      <c r="A2196" s="14">
        <v>37908</v>
      </c>
      <c r="B2196">
        <v>1308.67</v>
      </c>
    </row>
    <row r="2197" spans="1:2">
      <c r="A2197" s="14">
        <v>37909</v>
      </c>
      <c r="B2197">
        <v>1305.1400000000001</v>
      </c>
    </row>
    <row r="2198" spans="1:2">
      <c r="A2198" s="14">
        <v>37910</v>
      </c>
      <c r="B2198">
        <v>1300.3599999999999</v>
      </c>
    </row>
    <row r="2199" spans="1:2">
      <c r="A2199" s="14">
        <v>37911</v>
      </c>
      <c r="B2199">
        <v>1305.07</v>
      </c>
    </row>
    <row r="2200" spans="1:2">
      <c r="A2200" s="14">
        <v>37914</v>
      </c>
      <c r="B2200">
        <v>1306.72</v>
      </c>
    </row>
    <row r="2201" spans="1:2">
      <c r="A2201" s="14">
        <v>37915</v>
      </c>
      <c r="B2201">
        <v>1307.3</v>
      </c>
    </row>
    <row r="2202" spans="1:2">
      <c r="A2202" s="14">
        <v>37916</v>
      </c>
      <c r="B2202">
        <v>1313.7</v>
      </c>
    </row>
    <row r="2203" spans="1:2">
      <c r="A2203" s="14">
        <v>37917</v>
      </c>
      <c r="B2203">
        <v>1311.31</v>
      </c>
    </row>
    <row r="2204" spans="1:2">
      <c r="A2204" s="14">
        <v>37918</v>
      </c>
      <c r="B2204">
        <v>1318.49</v>
      </c>
    </row>
    <row r="2205" spans="1:2">
      <c r="A2205" s="14">
        <v>37921</v>
      </c>
      <c r="B2205">
        <v>1315.43</v>
      </c>
    </row>
    <row r="2206" spans="1:2">
      <c r="A2206" s="14">
        <v>37922</v>
      </c>
      <c r="B2206">
        <v>1320.91</v>
      </c>
    </row>
    <row r="2207" spans="1:2">
      <c r="A2207" s="14">
        <v>37923</v>
      </c>
      <c r="B2207">
        <v>1315.36</v>
      </c>
    </row>
    <row r="2208" spans="1:2">
      <c r="A2208" s="14">
        <v>37924</v>
      </c>
      <c r="B2208">
        <v>1311.04</v>
      </c>
    </row>
    <row r="2209" spans="1:2">
      <c r="A2209" s="14">
        <v>37925</v>
      </c>
      <c r="B2209">
        <v>1314.09</v>
      </c>
    </row>
    <row r="2210" spans="1:2">
      <c r="A2210" s="14">
        <v>37928</v>
      </c>
      <c r="B2210">
        <v>1310.42</v>
      </c>
    </row>
    <row r="2211" spans="1:2">
      <c r="A2211" s="14">
        <v>37929</v>
      </c>
      <c r="B2211">
        <v>1314.39</v>
      </c>
    </row>
    <row r="2212" spans="1:2">
      <c r="A2212" s="14">
        <v>37930</v>
      </c>
      <c r="B2212">
        <v>1310.52</v>
      </c>
    </row>
    <row r="2213" spans="1:2">
      <c r="A2213" s="14">
        <v>37931</v>
      </c>
      <c r="B2213">
        <v>1306.0899999999999</v>
      </c>
    </row>
    <row r="2214" spans="1:2">
      <c r="A2214" s="14">
        <v>37932</v>
      </c>
      <c r="B2214">
        <v>1303.8900000000001</v>
      </c>
    </row>
    <row r="2215" spans="1:2">
      <c r="A2215" s="14">
        <v>37935</v>
      </c>
      <c r="B2215">
        <v>1303.21</v>
      </c>
    </row>
    <row r="2216" spans="1:2">
      <c r="A2216" s="14">
        <v>37937</v>
      </c>
      <c r="B2216">
        <v>1307.1600000000001</v>
      </c>
    </row>
    <row r="2217" spans="1:2">
      <c r="A2217" s="14">
        <v>37938</v>
      </c>
      <c r="B2217">
        <v>1317.04</v>
      </c>
    </row>
    <row r="2218" spans="1:2">
      <c r="A2218" s="14">
        <v>37939</v>
      </c>
      <c r="B2218">
        <v>1321.52</v>
      </c>
    </row>
    <row r="2219" spans="1:2">
      <c r="A2219" s="14">
        <v>37942</v>
      </c>
      <c r="B2219">
        <v>1324.81</v>
      </c>
    </row>
    <row r="2220" spans="1:2">
      <c r="A2220" s="14">
        <v>37943</v>
      </c>
      <c r="B2220">
        <v>1325.94</v>
      </c>
    </row>
    <row r="2221" spans="1:2">
      <c r="A2221" s="14">
        <v>37944</v>
      </c>
      <c r="B2221">
        <v>1321.21</v>
      </c>
    </row>
    <row r="2222" spans="1:2">
      <c r="A2222" s="14">
        <v>37945</v>
      </c>
      <c r="B2222">
        <v>1326.26</v>
      </c>
    </row>
    <row r="2223" spans="1:2">
      <c r="A2223" s="14">
        <v>37946</v>
      </c>
      <c r="B2223">
        <v>1326.99</v>
      </c>
    </row>
    <row r="2224" spans="1:2">
      <c r="A2224" s="14">
        <v>37949</v>
      </c>
      <c r="B2224">
        <v>1321.79</v>
      </c>
    </row>
    <row r="2225" spans="1:2">
      <c r="A2225" s="14">
        <v>37950</v>
      </c>
      <c r="B2225">
        <v>1324.57</v>
      </c>
    </row>
    <row r="2226" spans="1:2">
      <c r="A2226" s="14">
        <v>37951</v>
      </c>
      <c r="B2226">
        <v>1320.8</v>
      </c>
    </row>
    <row r="2227" spans="1:2">
      <c r="A2227" s="14">
        <v>37953</v>
      </c>
      <c r="B2227">
        <v>1315.73</v>
      </c>
    </row>
    <row r="2228" spans="1:2">
      <c r="A2228" s="14">
        <v>37956</v>
      </c>
      <c r="B2228">
        <v>1311.72</v>
      </c>
    </row>
    <row r="2229" spans="1:2">
      <c r="A2229" s="14">
        <v>37957</v>
      </c>
      <c r="B2229">
        <v>1312.99</v>
      </c>
    </row>
    <row r="2230" spans="1:2">
      <c r="A2230" s="14">
        <v>37958</v>
      </c>
      <c r="B2230">
        <v>1310.5899999999999</v>
      </c>
    </row>
    <row r="2231" spans="1:2">
      <c r="A2231" s="14">
        <v>37959</v>
      </c>
      <c r="B2231">
        <v>1313.81</v>
      </c>
    </row>
    <row r="2232" spans="1:2">
      <c r="A2232" s="14">
        <v>37960</v>
      </c>
      <c r="B2232">
        <v>1325.22</v>
      </c>
    </row>
    <row r="2233" spans="1:2">
      <c r="A2233" s="14">
        <v>37963</v>
      </c>
      <c r="B2233">
        <v>1321.02</v>
      </c>
    </row>
    <row r="2234" spans="1:2">
      <c r="A2234" s="14">
        <v>37964</v>
      </c>
      <c r="B2234">
        <v>1316.14</v>
      </c>
    </row>
    <row r="2235" spans="1:2">
      <c r="A2235" s="14">
        <v>37965</v>
      </c>
      <c r="B2235">
        <v>1319.11</v>
      </c>
    </row>
    <row r="2236" spans="1:2">
      <c r="A2236" s="14">
        <v>37966</v>
      </c>
      <c r="B2236">
        <v>1324.89</v>
      </c>
    </row>
    <row r="2237" spans="1:2">
      <c r="A2237" s="14">
        <v>37967</v>
      </c>
      <c r="B2237">
        <v>1324.8</v>
      </c>
    </row>
    <row r="2238" spans="1:2">
      <c r="A2238" s="14">
        <v>37970</v>
      </c>
      <c r="B2238">
        <v>1323.4</v>
      </c>
    </row>
    <row r="2239" spans="1:2">
      <c r="A2239" s="14">
        <v>37971</v>
      </c>
      <c r="B2239">
        <v>1326.37</v>
      </c>
    </row>
    <row r="2240" spans="1:2">
      <c r="A2240" s="14">
        <v>37972</v>
      </c>
      <c r="B2240">
        <v>1329.48</v>
      </c>
    </row>
    <row r="2241" spans="1:2">
      <c r="A2241" s="14">
        <v>37973</v>
      </c>
      <c r="B2241">
        <v>1332.84</v>
      </c>
    </row>
    <row r="2242" spans="1:2">
      <c r="A2242" s="14">
        <v>37974</v>
      </c>
      <c r="B2242">
        <v>1333.25</v>
      </c>
    </row>
    <row r="2243" spans="1:2">
      <c r="A2243" s="14">
        <v>37977</v>
      </c>
      <c r="B2243">
        <v>1331.81</v>
      </c>
    </row>
    <row r="2244" spans="1:2">
      <c r="A2244" s="14">
        <v>37978</v>
      </c>
      <c r="B2244">
        <v>1325.07</v>
      </c>
    </row>
    <row r="2245" spans="1:2">
      <c r="A2245" s="14">
        <v>37979</v>
      </c>
      <c r="B2245">
        <v>1330.44</v>
      </c>
    </row>
    <row r="2246" spans="1:2">
      <c r="A2246" s="14">
        <v>37981</v>
      </c>
      <c r="B2246">
        <v>1334.08</v>
      </c>
    </row>
    <row r="2247" spans="1:2">
      <c r="A2247" s="14">
        <v>37984</v>
      </c>
      <c r="B2247">
        <v>1329.29</v>
      </c>
    </row>
    <row r="2248" spans="1:2">
      <c r="A2248" s="14">
        <v>37985</v>
      </c>
      <c r="B2248">
        <v>1326.42</v>
      </c>
    </row>
    <row r="2249" spans="1:2">
      <c r="A2249" s="14">
        <v>37986</v>
      </c>
      <c r="B2249">
        <v>1327.38</v>
      </c>
    </row>
    <row r="2250" spans="1:2">
      <c r="A2250" s="14">
        <v>37988</v>
      </c>
      <c r="B2250">
        <v>1319.84</v>
      </c>
    </row>
    <row r="2251" spans="1:2">
      <c r="A2251" s="14">
        <v>37991</v>
      </c>
      <c r="B2251">
        <v>1319.72</v>
      </c>
    </row>
    <row r="2252" spans="1:2">
      <c r="A2252" s="14">
        <v>37992</v>
      </c>
      <c r="B2252">
        <v>1326.96</v>
      </c>
    </row>
    <row r="2253" spans="1:2">
      <c r="A2253" s="14">
        <v>37993</v>
      </c>
      <c r="B2253">
        <v>1329.06</v>
      </c>
    </row>
    <row r="2254" spans="1:2">
      <c r="A2254" s="14">
        <v>37994</v>
      </c>
      <c r="B2254">
        <v>1329.08</v>
      </c>
    </row>
    <row r="2255" spans="1:2">
      <c r="A2255" s="14">
        <v>37995</v>
      </c>
      <c r="B2255">
        <v>1340.54</v>
      </c>
    </row>
    <row r="2256" spans="1:2">
      <c r="A2256" s="14">
        <v>37998</v>
      </c>
      <c r="B2256">
        <v>1341.22</v>
      </c>
    </row>
    <row r="2257" spans="1:2">
      <c r="A2257" s="14">
        <v>37999</v>
      </c>
      <c r="B2257">
        <v>1344.87</v>
      </c>
    </row>
    <row r="2258" spans="1:2">
      <c r="A2258" s="14">
        <v>38000</v>
      </c>
      <c r="B2258">
        <v>1347.55</v>
      </c>
    </row>
    <row r="2259" spans="1:2">
      <c r="A2259" s="14">
        <v>38001</v>
      </c>
      <c r="B2259">
        <v>1348.06</v>
      </c>
    </row>
    <row r="2260" spans="1:2">
      <c r="A2260" s="14">
        <v>38002</v>
      </c>
      <c r="B2260">
        <v>1346.01</v>
      </c>
    </row>
    <row r="2261" spans="1:2">
      <c r="A2261" s="14">
        <v>38006</v>
      </c>
      <c r="B2261">
        <v>1343.62</v>
      </c>
    </row>
    <row r="2262" spans="1:2">
      <c r="A2262" s="14">
        <v>38007</v>
      </c>
      <c r="B2262">
        <v>1345.01</v>
      </c>
    </row>
    <row r="2263" spans="1:2">
      <c r="A2263" s="14">
        <v>38008</v>
      </c>
      <c r="B2263">
        <v>1349.7</v>
      </c>
    </row>
    <row r="2264" spans="1:2">
      <c r="A2264" s="14">
        <v>38009</v>
      </c>
      <c r="B2264">
        <v>1342.91</v>
      </c>
    </row>
    <row r="2265" spans="1:2">
      <c r="A2265" s="14">
        <v>38012</v>
      </c>
      <c r="B2265">
        <v>1338.73</v>
      </c>
    </row>
    <row r="2266" spans="1:2">
      <c r="A2266" s="14">
        <v>38013</v>
      </c>
      <c r="B2266">
        <v>1342.66</v>
      </c>
    </row>
    <row r="2267" spans="1:2">
      <c r="A2267" s="14">
        <v>38014</v>
      </c>
      <c r="B2267">
        <v>1334.1</v>
      </c>
    </row>
    <row r="2268" spans="1:2">
      <c r="A2268" s="14">
        <v>38015</v>
      </c>
      <c r="B2268">
        <v>1334.68</v>
      </c>
    </row>
    <row r="2269" spans="1:2">
      <c r="A2269" s="14">
        <v>38016</v>
      </c>
      <c r="B2269">
        <v>1338.69</v>
      </c>
    </row>
    <row r="2270" spans="1:2">
      <c r="A2270" s="14">
        <v>38019</v>
      </c>
      <c r="B2270">
        <v>1337.96</v>
      </c>
    </row>
    <row r="2271" spans="1:2">
      <c r="A2271" s="14">
        <v>38020</v>
      </c>
      <c r="B2271">
        <v>1341.64</v>
      </c>
    </row>
    <row r="2272" spans="1:2">
      <c r="A2272" s="14">
        <v>38021</v>
      </c>
      <c r="B2272">
        <v>1340.82</v>
      </c>
    </row>
    <row r="2273" spans="1:2">
      <c r="A2273" s="14">
        <v>38022</v>
      </c>
      <c r="B2273">
        <v>1337.18</v>
      </c>
    </row>
    <row r="2274" spans="1:2">
      <c r="A2274" s="14">
        <v>38023</v>
      </c>
      <c r="B2274">
        <v>1343.37</v>
      </c>
    </row>
    <row r="2275" spans="1:2">
      <c r="A2275" s="14">
        <v>38026</v>
      </c>
      <c r="B2275">
        <v>1345.31</v>
      </c>
    </row>
    <row r="2276" spans="1:2">
      <c r="A2276" s="14">
        <v>38027</v>
      </c>
      <c r="B2276">
        <v>1342.57</v>
      </c>
    </row>
    <row r="2277" spans="1:2">
      <c r="A2277" s="14">
        <v>38028</v>
      </c>
      <c r="B2277">
        <v>1348.73</v>
      </c>
    </row>
    <row r="2278" spans="1:2">
      <c r="A2278" s="14">
        <v>38029</v>
      </c>
      <c r="B2278">
        <v>1346.11</v>
      </c>
    </row>
    <row r="2279" spans="1:2">
      <c r="A2279" s="14">
        <v>38030</v>
      </c>
      <c r="B2279">
        <v>1348.64</v>
      </c>
    </row>
    <row r="2280" spans="1:2">
      <c r="A2280" s="14">
        <v>38034</v>
      </c>
      <c r="B2280">
        <v>1349.02</v>
      </c>
    </row>
    <row r="2281" spans="1:2">
      <c r="A2281" s="14">
        <v>38035</v>
      </c>
      <c r="B2281">
        <v>1349.17</v>
      </c>
    </row>
    <row r="2282" spans="1:2">
      <c r="A2282" s="14">
        <v>38036</v>
      </c>
      <c r="B2282">
        <v>1349.54</v>
      </c>
    </row>
    <row r="2283" spans="1:2">
      <c r="A2283" s="14">
        <v>38037</v>
      </c>
      <c r="B2283">
        <v>1345.86</v>
      </c>
    </row>
    <row r="2284" spans="1:2">
      <c r="A2284" s="14">
        <v>38040</v>
      </c>
      <c r="B2284">
        <v>1349.76</v>
      </c>
    </row>
    <row r="2285" spans="1:2">
      <c r="A2285" s="14">
        <v>38041</v>
      </c>
      <c r="B2285">
        <v>1351.3</v>
      </c>
    </row>
    <row r="2286" spans="1:2">
      <c r="A2286" s="14">
        <v>38042</v>
      </c>
      <c r="B2286">
        <v>1352.38</v>
      </c>
    </row>
    <row r="2287" spans="1:2">
      <c r="A2287" s="14">
        <v>38043</v>
      </c>
      <c r="B2287">
        <v>1350.49</v>
      </c>
    </row>
    <row r="2288" spans="1:2">
      <c r="A2288" s="14">
        <v>38044</v>
      </c>
      <c r="B2288">
        <v>1355.28</v>
      </c>
    </row>
    <row r="2289" spans="1:2">
      <c r="A2289" s="14">
        <v>38047</v>
      </c>
      <c r="B2289">
        <v>1354.85</v>
      </c>
    </row>
    <row r="2290" spans="1:2">
      <c r="A2290" s="14">
        <v>38048</v>
      </c>
      <c r="B2290">
        <v>1350.92</v>
      </c>
    </row>
    <row r="2291" spans="1:2">
      <c r="A2291" s="14">
        <v>38049</v>
      </c>
      <c r="B2291">
        <v>1349.96</v>
      </c>
    </row>
    <row r="2292" spans="1:2">
      <c r="A2292" s="14">
        <v>38050</v>
      </c>
      <c r="B2292">
        <v>1352.23</v>
      </c>
    </row>
    <row r="2293" spans="1:2">
      <c r="A2293" s="14">
        <v>38051</v>
      </c>
      <c r="B2293">
        <v>1365.93</v>
      </c>
    </row>
    <row r="2294" spans="1:2">
      <c r="A2294" s="14">
        <v>38054</v>
      </c>
      <c r="B2294">
        <v>1370.03</v>
      </c>
    </row>
    <row r="2295" spans="1:2">
      <c r="A2295" s="14">
        <v>38055</v>
      </c>
      <c r="B2295">
        <v>1373.8</v>
      </c>
    </row>
    <row r="2296" spans="1:2">
      <c r="A2296" s="14">
        <v>38056</v>
      </c>
      <c r="B2296">
        <v>1372.76</v>
      </c>
    </row>
    <row r="2297" spans="1:2">
      <c r="A2297" s="14">
        <v>38057</v>
      </c>
      <c r="B2297">
        <v>1372.4</v>
      </c>
    </row>
    <row r="2298" spans="1:2">
      <c r="A2298" s="14">
        <v>38058</v>
      </c>
      <c r="B2298">
        <v>1371.36</v>
      </c>
    </row>
    <row r="2299" spans="1:2">
      <c r="A2299" s="14">
        <v>38061</v>
      </c>
      <c r="B2299">
        <v>1371.04</v>
      </c>
    </row>
    <row r="2300" spans="1:2">
      <c r="A2300" s="14">
        <v>38062</v>
      </c>
      <c r="B2300">
        <v>1376.95</v>
      </c>
    </row>
    <row r="2301" spans="1:2">
      <c r="A2301" s="14">
        <v>38063</v>
      </c>
      <c r="B2301">
        <v>1377.13</v>
      </c>
    </row>
    <row r="2302" spans="1:2">
      <c r="A2302" s="14">
        <v>38064</v>
      </c>
      <c r="B2302">
        <v>1372.93</v>
      </c>
    </row>
    <row r="2303" spans="1:2">
      <c r="A2303" s="14">
        <v>38065</v>
      </c>
      <c r="B2303">
        <v>1370.36</v>
      </c>
    </row>
    <row r="2304" spans="1:2">
      <c r="A2304" s="14">
        <v>38068</v>
      </c>
      <c r="B2304">
        <v>1375.26</v>
      </c>
    </row>
    <row r="2305" spans="1:2">
      <c r="A2305" s="14">
        <v>38069</v>
      </c>
      <c r="B2305">
        <v>1375.91</v>
      </c>
    </row>
    <row r="2306" spans="1:2">
      <c r="A2306" s="14">
        <v>38070</v>
      </c>
      <c r="B2306">
        <v>1376.37</v>
      </c>
    </row>
    <row r="2307" spans="1:2">
      <c r="A2307" s="14">
        <v>38071</v>
      </c>
      <c r="B2307">
        <v>1374.69</v>
      </c>
    </row>
    <row r="2308" spans="1:2">
      <c r="A2308" s="14">
        <v>38072</v>
      </c>
      <c r="B2308">
        <v>1367.32</v>
      </c>
    </row>
    <row r="2309" spans="1:2">
      <c r="A2309" s="14">
        <v>38075</v>
      </c>
      <c r="B2309">
        <v>1364.36</v>
      </c>
    </row>
    <row r="2310" spans="1:2">
      <c r="A2310" s="14">
        <v>38076</v>
      </c>
      <c r="B2310">
        <v>1363.55</v>
      </c>
    </row>
    <row r="2311" spans="1:2">
      <c r="A2311" s="14">
        <v>38077</v>
      </c>
      <c r="B2311">
        <v>1368</v>
      </c>
    </row>
    <row r="2312" spans="1:2">
      <c r="A2312" s="14">
        <v>38078</v>
      </c>
      <c r="B2312">
        <v>1364.02</v>
      </c>
    </row>
    <row r="2313" spans="1:2">
      <c r="A2313" s="14">
        <v>38079</v>
      </c>
      <c r="B2313">
        <v>1347.38</v>
      </c>
    </row>
    <row r="2314" spans="1:2">
      <c r="A2314" s="14">
        <v>38082</v>
      </c>
      <c r="B2314">
        <v>1342.44</v>
      </c>
    </row>
    <row r="2315" spans="1:2">
      <c r="A2315" s="14">
        <v>38083</v>
      </c>
      <c r="B2315">
        <v>1345.5</v>
      </c>
    </row>
    <row r="2316" spans="1:2">
      <c r="A2316" s="14">
        <v>38084</v>
      </c>
      <c r="B2316">
        <v>1345.7</v>
      </c>
    </row>
    <row r="2317" spans="1:2">
      <c r="A2317" s="14">
        <v>38085</v>
      </c>
      <c r="B2317">
        <v>1343.72</v>
      </c>
    </row>
    <row r="2318" spans="1:2">
      <c r="A2318" s="14">
        <v>38089</v>
      </c>
      <c r="B2318">
        <v>1342.4</v>
      </c>
    </row>
    <row r="2319" spans="1:2">
      <c r="A2319" s="14">
        <v>38090</v>
      </c>
      <c r="B2319">
        <v>1335.08</v>
      </c>
    </row>
    <row r="2320" spans="1:2">
      <c r="A2320" s="14">
        <v>38091</v>
      </c>
      <c r="B2320">
        <v>1331.65</v>
      </c>
    </row>
    <row r="2321" spans="1:2">
      <c r="A2321" s="14">
        <v>38092</v>
      </c>
      <c r="B2321">
        <v>1330.32</v>
      </c>
    </row>
    <row r="2322" spans="1:2">
      <c r="A2322" s="14">
        <v>38093</v>
      </c>
      <c r="B2322">
        <v>1333.82</v>
      </c>
    </row>
    <row r="2323" spans="1:2">
      <c r="A2323" s="14">
        <v>38096</v>
      </c>
      <c r="B2323">
        <v>1332.39</v>
      </c>
    </row>
    <row r="2324" spans="1:2">
      <c r="A2324" s="14">
        <v>38097</v>
      </c>
      <c r="B2324">
        <v>1329.64</v>
      </c>
    </row>
    <row r="2325" spans="1:2">
      <c r="A2325" s="14">
        <v>38098</v>
      </c>
      <c r="B2325">
        <v>1328.24</v>
      </c>
    </row>
    <row r="2326" spans="1:2">
      <c r="A2326" s="14">
        <v>38099</v>
      </c>
      <c r="B2326">
        <v>1332.04</v>
      </c>
    </row>
    <row r="2327" spans="1:2">
      <c r="A2327" s="14">
        <v>38100</v>
      </c>
      <c r="B2327">
        <v>1325.86</v>
      </c>
    </row>
    <row r="2328" spans="1:2">
      <c r="A2328" s="14">
        <v>38103</v>
      </c>
      <c r="B2328">
        <v>1327.62</v>
      </c>
    </row>
    <row r="2329" spans="1:2">
      <c r="A2329" s="14">
        <v>38104</v>
      </c>
      <c r="B2329">
        <v>1329.99</v>
      </c>
    </row>
    <row r="2330" spans="1:2">
      <c r="A2330" s="14">
        <v>38105</v>
      </c>
      <c r="B2330">
        <v>1325.46</v>
      </c>
    </row>
    <row r="2331" spans="1:2">
      <c r="A2331" s="14">
        <v>38106</v>
      </c>
      <c r="B2331">
        <v>1321.28</v>
      </c>
    </row>
    <row r="2332" spans="1:2">
      <c r="A2332" s="14">
        <v>38107</v>
      </c>
      <c r="B2332">
        <v>1324</v>
      </c>
    </row>
    <row r="2333" spans="1:2">
      <c r="A2333" s="14">
        <v>38110</v>
      </c>
      <c r="B2333">
        <v>1324.39</v>
      </c>
    </row>
    <row r="2334" spans="1:2">
      <c r="A2334" s="14">
        <v>38111</v>
      </c>
      <c r="B2334">
        <v>1322.3</v>
      </c>
    </row>
    <row r="2335" spans="1:2">
      <c r="A2335" s="14">
        <v>38112</v>
      </c>
      <c r="B2335">
        <v>1320.73</v>
      </c>
    </row>
    <row r="2336" spans="1:2">
      <c r="A2336" s="14">
        <v>38113</v>
      </c>
      <c r="B2336">
        <v>1318.38</v>
      </c>
    </row>
    <row r="2337" spans="1:2">
      <c r="A2337" s="14">
        <v>38114</v>
      </c>
      <c r="B2337">
        <v>1306.8699999999999</v>
      </c>
    </row>
    <row r="2338" spans="1:2">
      <c r="A2338" s="14">
        <v>38117</v>
      </c>
      <c r="B2338">
        <v>1307.04</v>
      </c>
    </row>
    <row r="2339" spans="1:2">
      <c r="A2339" s="14">
        <v>38118</v>
      </c>
      <c r="B2339">
        <v>1308.17</v>
      </c>
    </row>
    <row r="2340" spans="1:2">
      <c r="A2340" s="14">
        <v>38119</v>
      </c>
      <c r="B2340">
        <v>1307.03</v>
      </c>
    </row>
    <row r="2341" spans="1:2">
      <c r="A2341" s="14">
        <v>38120</v>
      </c>
      <c r="B2341">
        <v>1303.57</v>
      </c>
    </row>
    <row r="2342" spans="1:2">
      <c r="A2342" s="14">
        <v>38121</v>
      </c>
      <c r="B2342">
        <v>1308.22</v>
      </c>
    </row>
    <row r="2343" spans="1:2">
      <c r="A2343" s="14">
        <v>38124</v>
      </c>
      <c r="B2343">
        <v>1314.52</v>
      </c>
    </row>
    <row r="2344" spans="1:2">
      <c r="A2344" s="14">
        <v>38125</v>
      </c>
      <c r="B2344">
        <v>1312.32</v>
      </c>
    </row>
    <row r="2345" spans="1:2">
      <c r="A2345" s="14">
        <v>38126</v>
      </c>
      <c r="B2345">
        <v>1308.4100000000001</v>
      </c>
    </row>
    <row r="2346" spans="1:2">
      <c r="A2346" s="14">
        <v>38127</v>
      </c>
      <c r="B2346">
        <v>1313.51</v>
      </c>
    </row>
    <row r="2347" spans="1:2">
      <c r="A2347" s="14">
        <v>38128</v>
      </c>
      <c r="B2347">
        <v>1310.8</v>
      </c>
    </row>
    <row r="2348" spans="1:2">
      <c r="A2348" s="14">
        <v>38131</v>
      </c>
      <c r="B2348">
        <v>1312.76</v>
      </c>
    </row>
    <row r="2349" spans="1:2">
      <c r="A2349" s="14">
        <v>38132</v>
      </c>
      <c r="B2349">
        <v>1313.88</v>
      </c>
    </row>
    <row r="2350" spans="1:2">
      <c r="A2350" s="14">
        <v>38133</v>
      </c>
      <c r="B2350">
        <v>1317.9</v>
      </c>
    </row>
    <row r="2351" spans="1:2">
      <c r="A2351" s="14">
        <v>38134</v>
      </c>
      <c r="B2351">
        <v>1323.32</v>
      </c>
    </row>
    <row r="2352" spans="1:2">
      <c r="A2352" s="14">
        <v>38135</v>
      </c>
      <c r="B2352">
        <v>1319.45</v>
      </c>
    </row>
    <row r="2353" spans="1:2">
      <c r="A2353" s="14">
        <v>38138</v>
      </c>
      <c r="B2353">
        <v>1319.45</v>
      </c>
    </row>
    <row r="2354" spans="1:2">
      <c r="A2354" s="14">
        <v>38139</v>
      </c>
      <c r="B2354">
        <v>1316.28</v>
      </c>
    </row>
    <row r="2355" spans="1:2">
      <c r="A2355" s="14">
        <v>38140</v>
      </c>
      <c r="B2355">
        <v>1314.16</v>
      </c>
    </row>
    <row r="2356" spans="1:2">
      <c r="A2356" s="14">
        <v>38141</v>
      </c>
      <c r="B2356">
        <v>1315.28</v>
      </c>
    </row>
    <row r="2357" spans="1:2">
      <c r="A2357" s="14">
        <v>38142</v>
      </c>
      <c r="B2357">
        <v>1310.76</v>
      </c>
    </row>
    <row r="2358" spans="1:2">
      <c r="A2358" s="14">
        <v>38145</v>
      </c>
      <c r="B2358">
        <v>1312.39</v>
      </c>
    </row>
    <row r="2359" spans="1:2">
      <c r="A2359" s="14">
        <v>38146</v>
      </c>
      <c r="B2359">
        <v>1312.15</v>
      </c>
    </row>
    <row r="2360" spans="1:2">
      <c r="A2360" s="14">
        <v>38147</v>
      </c>
      <c r="B2360">
        <v>1309.22</v>
      </c>
    </row>
    <row r="2361" spans="1:2">
      <c r="A2361" s="14">
        <v>38148</v>
      </c>
      <c r="B2361">
        <v>1310.1600000000001</v>
      </c>
    </row>
    <row r="2362" spans="1:2">
      <c r="A2362" s="14">
        <v>38152</v>
      </c>
      <c r="B2362">
        <v>1304.76</v>
      </c>
    </row>
    <row r="2363" spans="1:2">
      <c r="A2363" s="14">
        <v>38153</v>
      </c>
      <c r="B2363">
        <v>1317.4</v>
      </c>
    </row>
    <row r="2364" spans="1:2">
      <c r="A2364" s="14">
        <v>38154</v>
      </c>
      <c r="B2364">
        <v>1314.36</v>
      </c>
    </row>
    <row r="2365" spans="1:2">
      <c r="A2365" s="14">
        <v>38155</v>
      </c>
      <c r="B2365">
        <v>1317.4</v>
      </c>
    </row>
    <row r="2366" spans="1:2">
      <c r="A2366" s="14">
        <v>38156</v>
      </c>
      <c r="B2366">
        <v>1316.3</v>
      </c>
    </row>
    <row r="2367" spans="1:2">
      <c r="A2367" s="14">
        <v>38159</v>
      </c>
      <c r="B2367">
        <v>1317.88</v>
      </c>
    </row>
    <row r="2368" spans="1:2">
      <c r="A2368" s="14">
        <v>38160</v>
      </c>
      <c r="B2368">
        <v>1317.22</v>
      </c>
    </row>
    <row r="2369" spans="1:2">
      <c r="A2369" s="14">
        <v>38161</v>
      </c>
      <c r="B2369">
        <v>1318.09</v>
      </c>
    </row>
    <row r="2370" spans="1:2">
      <c r="A2370" s="14">
        <v>38162</v>
      </c>
      <c r="B2370">
        <v>1321.97</v>
      </c>
    </row>
    <row r="2371" spans="1:2">
      <c r="A2371" s="14">
        <v>38163</v>
      </c>
      <c r="B2371">
        <v>1322.1</v>
      </c>
    </row>
    <row r="2372" spans="1:2">
      <c r="A2372" s="14">
        <v>38166</v>
      </c>
      <c r="B2372">
        <v>1315.83</v>
      </c>
    </row>
    <row r="2373" spans="1:2">
      <c r="A2373" s="14">
        <v>38167</v>
      </c>
      <c r="B2373">
        <v>1318.87</v>
      </c>
    </row>
    <row r="2374" spans="1:2">
      <c r="A2374" s="14">
        <v>38168</v>
      </c>
      <c r="B2374">
        <v>1324.75</v>
      </c>
    </row>
    <row r="2375" spans="1:2">
      <c r="A2375" s="14">
        <v>38169</v>
      </c>
      <c r="B2375">
        <v>1328.61</v>
      </c>
    </row>
    <row r="2376" spans="1:2">
      <c r="A2376" s="14">
        <v>38170</v>
      </c>
      <c r="B2376">
        <v>1335.64</v>
      </c>
    </row>
    <row r="2377" spans="1:2">
      <c r="A2377" s="14">
        <v>38174</v>
      </c>
      <c r="B2377">
        <v>1335.13</v>
      </c>
    </row>
    <row r="2378" spans="1:2">
      <c r="A2378" s="14">
        <v>38175</v>
      </c>
      <c r="B2378">
        <v>1335.49</v>
      </c>
    </row>
    <row r="2379" spans="1:2">
      <c r="A2379" s="14">
        <v>38176</v>
      </c>
      <c r="B2379">
        <v>1336.09</v>
      </c>
    </row>
    <row r="2380" spans="1:2">
      <c r="A2380" s="14">
        <v>38177</v>
      </c>
      <c r="B2380">
        <v>1336.5</v>
      </c>
    </row>
    <row r="2381" spans="1:2">
      <c r="A2381" s="14">
        <v>38180</v>
      </c>
      <c r="B2381">
        <v>1338.13</v>
      </c>
    </row>
    <row r="2382" spans="1:2">
      <c r="A2382" s="14">
        <v>38181</v>
      </c>
      <c r="B2382">
        <v>1335.75</v>
      </c>
    </row>
    <row r="2383" spans="1:2">
      <c r="A2383" s="14">
        <v>38182</v>
      </c>
      <c r="B2383">
        <v>1335.64</v>
      </c>
    </row>
    <row r="2384" spans="1:2">
      <c r="A2384" s="14">
        <v>38183</v>
      </c>
      <c r="B2384">
        <v>1335.18</v>
      </c>
    </row>
    <row r="2385" spans="1:2">
      <c r="A2385" s="14">
        <v>38184</v>
      </c>
      <c r="B2385">
        <v>1343.54</v>
      </c>
    </row>
    <row r="2386" spans="1:2">
      <c r="A2386" s="14">
        <v>38187</v>
      </c>
      <c r="B2386">
        <v>1343.66</v>
      </c>
    </row>
    <row r="2387" spans="1:2">
      <c r="A2387" s="14">
        <v>38188</v>
      </c>
      <c r="B2387">
        <v>1337.33</v>
      </c>
    </row>
    <row r="2388" spans="1:2">
      <c r="A2388" s="14">
        <v>38189</v>
      </c>
      <c r="B2388">
        <v>1334.88</v>
      </c>
    </row>
    <row r="2389" spans="1:2">
      <c r="A2389" s="14">
        <v>38190</v>
      </c>
      <c r="B2389">
        <v>1336.4</v>
      </c>
    </row>
    <row r="2390" spans="1:2">
      <c r="A2390" s="14">
        <v>38191</v>
      </c>
      <c r="B2390">
        <v>1338.16</v>
      </c>
    </row>
    <row r="2391" spans="1:2">
      <c r="A2391" s="14">
        <v>38194</v>
      </c>
      <c r="B2391">
        <v>1335.9</v>
      </c>
    </row>
    <row r="2392" spans="1:2">
      <c r="A2392" s="14">
        <v>38195</v>
      </c>
      <c r="B2392">
        <v>1328.26</v>
      </c>
    </row>
    <row r="2393" spans="1:2">
      <c r="A2393" s="14">
        <v>38196</v>
      </c>
      <c r="B2393">
        <v>1329.37</v>
      </c>
    </row>
    <row r="2394" spans="1:2">
      <c r="A2394" s="14">
        <v>38197</v>
      </c>
      <c r="B2394">
        <v>1330.67</v>
      </c>
    </row>
    <row r="2395" spans="1:2">
      <c r="A2395" s="14">
        <v>38198</v>
      </c>
      <c r="B2395">
        <v>1337.36</v>
      </c>
    </row>
    <row r="2396" spans="1:2">
      <c r="A2396" s="14">
        <v>38201</v>
      </c>
      <c r="B2396">
        <v>1339.04</v>
      </c>
    </row>
    <row r="2397" spans="1:2">
      <c r="A2397" s="14">
        <v>38202</v>
      </c>
      <c r="B2397">
        <v>1340.96</v>
      </c>
    </row>
    <row r="2398" spans="1:2">
      <c r="A2398" s="14">
        <v>38203</v>
      </c>
      <c r="B2398">
        <v>1340.84</v>
      </c>
    </row>
    <row r="2399" spans="1:2">
      <c r="A2399" s="14">
        <v>38204</v>
      </c>
      <c r="B2399">
        <v>1342.55</v>
      </c>
    </row>
    <row r="2400" spans="1:2">
      <c r="A2400" s="14">
        <v>38205</v>
      </c>
      <c r="B2400">
        <v>1355.64</v>
      </c>
    </row>
    <row r="2401" spans="1:2">
      <c r="A2401" s="14">
        <v>38208</v>
      </c>
      <c r="B2401">
        <v>1354.28</v>
      </c>
    </row>
    <row r="2402" spans="1:2">
      <c r="A2402" s="14">
        <v>38209</v>
      </c>
      <c r="B2402">
        <v>1351.09</v>
      </c>
    </row>
    <row r="2403" spans="1:2">
      <c r="A2403" s="14">
        <v>38210</v>
      </c>
      <c r="B2403">
        <v>1352.07</v>
      </c>
    </row>
    <row r="2404" spans="1:2">
      <c r="A2404" s="14">
        <v>38211</v>
      </c>
      <c r="B2404">
        <v>1353.7</v>
      </c>
    </row>
    <row r="2405" spans="1:2">
      <c r="A2405" s="14">
        <v>38212</v>
      </c>
      <c r="B2405">
        <v>1357.02</v>
      </c>
    </row>
    <row r="2406" spans="1:2">
      <c r="A2406" s="14">
        <v>38215</v>
      </c>
      <c r="B2406">
        <v>1354.64</v>
      </c>
    </row>
    <row r="2407" spans="1:2">
      <c r="A2407" s="14">
        <v>38216</v>
      </c>
      <c r="B2407">
        <v>1358.2</v>
      </c>
    </row>
    <row r="2408" spans="1:2">
      <c r="A2408" s="14">
        <v>38217</v>
      </c>
      <c r="B2408">
        <v>1357.07</v>
      </c>
    </row>
    <row r="2409" spans="1:2">
      <c r="A2409" s="14">
        <v>38218</v>
      </c>
      <c r="B2409">
        <v>1358.33</v>
      </c>
    </row>
    <row r="2410" spans="1:2">
      <c r="A2410" s="14">
        <v>38219</v>
      </c>
      <c r="B2410">
        <v>1356.91</v>
      </c>
    </row>
    <row r="2411" spans="1:2">
      <c r="A2411" s="14">
        <v>38222</v>
      </c>
      <c r="B2411">
        <v>1354.08</v>
      </c>
    </row>
    <row r="2412" spans="1:2">
      <c r="A2412" s="14">
        <v>38223</v>
      </c>
      <c r="B2412">
        <v>1354.27</v>
      </c>
    </row>
    <row r="2413" spans="1:2">
      <c r="A2413" s="14">
        <v>38224</v>
      </c>
      <c r="B2413">
        <v>1355.35</v>
      </c>
    </row>
    <row r="2414" spans="1:2">
      <c r="A2414" s="14">
        <v>38225</v>
      </c>
      <c r="B2414">
        <v>1357.72</v>
      </c>
    </row>
    <row r="2415" spans="1:2">
      <c r="A2415" s="14">
        <v>38226</v>
      </c>
      <c r="B2415">
        <v>1357.79</v>
      </c>
    </row>
    <row r="2416" spans="1:2">
      <c r="A2416" s="14">
        <v>38229</v>
      </c>
      <c r="B2416">
        <v>1360.65</v>
      </c>
    </row>
    <row r="2417" spans="1:2">
      <c r="A2417" s="14">
        <v>38230</v>
      </c>
      <c r="B2417">
        <v>1365.02</v>
      </c>
    </row>
    <row r="2418" spans="1:2">
      <c r="A2418" s="14">
        <v>38231</v>
      </c>
      <c r="B2418">
        <v>1365.72</v>
      </c>
    </row>
    <row r="2419" spans="1:2">
      <c r="A2419" s="14">
        <v>38232</v>
      </c>
      <c r="B2419">
        <v>1361.62</v>
      </c>
    </row>
    <row r="2420" spans="1:2">
      <c r="A2420" s="14">
        <v>38233</v>
      </c>
      <c r="B2420">
        <v>1354.23</v>
      </c>
    </row>
    <row r="2421" spans="1:2">
      <c r="A2421" s="14">
        <v>38237</v>
      </c>
      <c r="B2421">
        <v>1357.85</v>
      </c>
    </row>
    <row r="2422" spans="1:2">
      <c r="A2422" s="14">
        <v>38238</v>
      </c>
      <c r="B2422">
        <v>1363.85</v>
      </c>
    </row>
    <row r="2423" spans="1:2">
      <c r="A2423" s="14">
        <v>38239</v>
      </c>
      <c r="B2423">
        <v>1361.81</v>
      </c>
    </row>
    <row r="2424" spans="1:2">
      <c r="A2424" s="14">
        <v>38240</v>
      </c>
      <c r="B2424">
        <v>1363.14</v>
      </c>
    </row>
    <row r="2425" spans="1:2">
      <c r="A2425" s="14">
        <v>38243</v>
      </c>
      <c r="B2425">
        <v>1365.13</v>
      </c>
    </row>
    <row r="2426" spans="1:2">
      <c r="A2426" s="14">
        <v>38244</v>
      </c>
      <c r="B2426">
        <v>1366.85</v>
      </c>
    </row>
    <row r="2427" spans="1:2">
      <c r="A2427" s="14">
        <v>38245</v>
      </c>
      <c r="B2427">
        <v>1364.39</v>
      </c>
    </row>
    <row r="2428" spans="1:2">
      <c r="A2428" s="14">
        <v>38246</v>
      </c>
      <c r="B2428">
        <v>1371.46</v>
      </c>
    </row>
    <row r="2429" spans="1:2">
      <c r="A2429" s="14">
        <v>38247</v>
      </c>
      <c r="B2429">
        <v>1367.31</v>
      </c>
    </row>
    <row r="2430" spans="1:2">
      <c r="A2430" s="14">
        <v>38250</v>
      </c>
      <c r="B2430">
        <v>1372.59</v>
      </c>
    </row>
    <row r="2431" spans="1:2">
      <c r="A2431" s="14">
        <v>38251</v>
      </c>
      <c r="B2431">
        <v>1373.49</v>
      </c>
    </row>
    <row r="2432" spans="1:2">
      <c r="A2432" s="14">
        <v>38252</v>
      </c>
      <c r="B2432">
        <v>1376.99</v>
      </c>
    </row>
    <row r="2433" spans="1:2">
      <c r="A2433" s="14">
        <v>38253</v>
      </c>
      <c r="B2433">
        <v>1373.84</v>
      </c>
    </row>
    <row r="2434" spans="1:2">
      <c r="A2434" s="14">
        <v>38254</v>
      </c>
      <c r="B2434">
        <v>1373.39</v>
      </c>
    </row>
    <row r="2435" spans="1:2">
      <c r="A2435" s="14">
        <v>38257</v>
      </c>
      <c r="B2435">
        <v>1376.12</v>
      </c>
    </row>
    <row r="2436" spans="1:2">
      <c r="A2436" s="14">
        <v>38258</v>
      </c>
      <c r="B2436">
        <v>1375.38</v>
      </c>
    </row>
    <row r="2437" spans="1:2">
      <c r="A2437" s="14">
        <v>38259</v>
      </c>
      <c r="B2437">
        <v>1370.04</v>
      </c>
    </row>
    <row r="2438" spans="1:2">
      <c r="A2438" s="14">
        <v>38260</v>
      </c>
      <c r="B2438">
        <v>1368.53</v>
      </c>
    </row>
    <row r="2439" spans="1:2">
      <c r="A2439" s="14">
        <v>38261</v>
      </c>
      <c r="B2439">
        <v>1364.42</v>
      </c>
    </row>
    <row r="2440" spans="1:2">
      <c r="A2440" s="14">
        <v>38264</v>
      </c>
      <c r="B2440">
        <v>1365.55</v>
      </c>
    </row>
    <row r="2441" spans="1:2">
      <c r="A2441" s="14">
        <v>38265</v>
      </c>
      <c r="B2441">
        <v>1365.87</v>
      </c>
    </row>
    <row r="2442" spans="1:2">
      <c r="A2442" s="14">
        <v>38266</v>
      </c>
      <c r="B2442">
        <v>1362.37</v>
      </c>
    </row>
    <row r="2443" spans="1:2">
      <c r="A2443" s="14">
        <v>38267</v>
      </c>
      <c r="B2443">
        <v>1360.91</v>
      </c>
    </row>
    <row r="2444" spans="1:2">
      <c r="A2444" s="14">
        <v>38268</v>
      </c>
      <c r="B2444">
        <v>1368.78</v>
      </c>
    </row>
    <row r="2445" spans="1:2">
      <c r="A2445" s="14">
        <v>38272</v>
      </c>
      <c r="B2445">
        <v>1371.47</v>
      </c>
    </row>
    <row r="2446" spans="1:2">
      <c r="A2446" s="14">
        <v>38273</v>
      </c>
      <c r="B2446">
        <v>1373.5</v>
      </c>
    </row>
    <row r="2447" spans="1:2">
      <c r="A2447" s="14">
        <v>38274</v>
      </c>
      <c r="B2447">
        <v>1377.75</v>
      </c>
    </row>
    <row r="2448" spans="1:2">
      <c r="A2448" s="14">
        <v>38275</v>
      </c>
      <c r="B2448">
        <v>1374.89</v>
      </c>
    </row>
    <row r="2449" spans="1:2">
      <c r="A2449" s="14">
        <v>38278</v>
      </c>
      <c r="B2449">
        <v>1375.55</v>
      </c>
    </row>
    <row r="2450" spans="1:2">
      <c r="A2450" s="14">
        <v>38279</v>
      </c>
      <c r="B2450">
        <v>1376.34</v>
      </c>
    </row>
    <row r="2451" spans="1:2">
      <c r="A2451" s="14">
        <v>38280</v>
      </c>
      <c r="B2451">
        <v>1379.81</v>
      </c>
    </row>
    <row r="2452" spans="1:2">
      <c r="A2452" s="14">
        <v>38281</v>
      </c>
      <c r="B2452">
        <v>1379.63</v>
      </c>
    </row>
    <row r="2453" spans="1:2">
      <c r="A2453" s="14">
        <v>38282</v>
      </c>
      <c r="B2453">
        <v>1380.65</v>
      </c>
    </row>
    <row r="2454" spans="1:2">
      <c r="A2454" s="14">
        <v>38285</v>
      </c>
      <c r="B2454">
        <v>1382.09</v>
      </c>
    </row>
    <row r="2455" spans="1:2">
      <c r="A2455" s="14">
        <v>38286</v>
      </c>
      <c r="B2455">
        <v>1381.25</v>
      </c>
    </row>
    <row r="2456" spans="1:2">
      <c r="A2456" s="14">
        <v>38287</v>
      </c>
      <c r="B2456">
        <v>1374.61</v>
      </c>
    </row>
    <row r="2457" spans="1:2">
      <c r="A2457" s="14">
        <v>38288</v>
      </c>
      <c r="B2457">
        <v>1375.51</v>
      </c>
    </row>
    <row r="2458" spans="1:2">
      <c r="A2458" s="14">
        <v>38289</v>
      </c>
      <c r="B2458">
        <v>1379.38</v>
      </c>
    </row>
    <row r="2459" spans="1:2">
      <c r="A2459" s="14">
        <v>38292</v>
      </c>
      <c r="B2459">
        <v>1375.3</v>
      </c>
    </row>
    <row r="2460" spans="1:2">
      <c r="A2460" s="14">
        <v>38293</v>
      </c>
      <c r="B2460">
        <v>1376.38</v>
      </c>
    </row>
    <row r="2461" spans="1:2">
      <c r="A2461" s="14">
        <v>38294</v>
      </c>
      <c r="B2461">
        <v>1377.32</v>
      </c>
    </row>
    <row r="2462" spans="1:2">
      <c r="A2462" s="14">
        <v>38295</v>
      </c>
      <c r="B2462">
        <v>1377.29</v>
      </c>
    </row>
    <row r="2463" spans="1:2">
      <c r="A2463" s="14">
        <v>38296</v>
      </c>
      <c r="B2463">
        <v>1368.22</v>
      </c>
    </row>
    <row r="2464" spans="1:2">
      <c r="A2464" s="14">
        <v>38299</v>
      </c>
      <c r="B2464">
        <v>1366.78</v>
      </c>
    </row>
    <row r="2465" spans="1:2">
      <c r="A2465" s="14">
        <v>38300</v>
      </c>
      <c r="B2465">
        <v>1366.77</v>
      </c>
    </row>
    <row r="2466" spans="1:2">
      <c r="A2466" s="14">
        <v>38301</v>
      </c>
      <c r="B2466">
        <v>1364.14</v>
      </c>
    </row>
    <row r="2467" spans="1:2">
      <c r="A2467" s="14">
        <v>38303</v>
      </c>
      <c r="B2467">
        <v>1368.05</v>
      </c>
    </row>
    <row r="2468" spans="1:2">
      <c r="A2468" s="14">
        <v>38306</v>
      </c>
      <c r="B2468">
        <v>1368.81</v>
      </c>
    </row>
    <row r="2469" spans="1:2">
      <c r="A2469" s="14">
        <v>38307</v>
      </c>
      <c r="B2469">
        <v>1368.03</v>
      </c>
    </row>
    <row r="2470" spans="1:2">
      <c r="A2470" s="14">
        <v>38308</v>
      </c>
      <c r="B2470">
        <v>1372.69</v>
      </c>
    </row>
    <row r="2471" spans="1:2">
      <c r="A2471" s="14">
        <v>38309</v>
      </c>
      <c r="B2471">
        <v>1374.27</v>
      </c>
    </row>
    <row r="2472" spans="1:2">
      <c r="A2472" s="14">
        <v>38310</v>
      </c>
      <c r="B2472">
        <v>1368.7</v>
      </c>
    </row>
    <row r="2473" spans="1:2">
      <c r="A2473" s="14">
        <v>38313</v>
      </c>
      <c r="B2473">
        <v>1371.32</v>
      </c>
    </row>
    <row r="2474" spans="1:2">
      <c r="A2474" s="14">
        <v>38314</v>
      </c>
      <c r="B2474">
        <v>1370.62</v>
      </c>
    </row>
    <row r="2475" spans="1:2">
      <c r="A2475" s="14">
        <v>38315</v>
      </c>
      <c r="B2475">
        <v>1369.59</v>
      </c>
    </row>
    <row r="2476" spans="1:2">
      <c r="A2476" s="14">
        <v>38317</v>
      </c>
      <c r="B2476">
        <v>1367.11</v>
      </c>
    </row>
    <row r="2477" spans="1:2">
      <c r="A2477" s="14">
        <v>38320</v>
      </c>
      <c r="B2477">
        <v>1361.56</v>
      </c>
    </row>
    <row r="2478" spans="1:2">
      <c r="A2478" s="14">
        <v>38321</v>
      </c>
      <c r="B2478">
        <v>1360.85</v>
      </c>
    </row>
    <row r="2479" spans="1:2">
      <c r="A2479" s="14">
        <v>38322</v>
      </c>
      <c r="B2479">
        <v>1360.05</v>
      </c>
    </row>
    <row r="2480" spans="1:2">
      <c r="A2480" s="14">
        <v>38323</v>
      </c>
      <c r="B2480">
        <v>1358.52</v>
      </c>
    </row>
    <row r="2481" spans="1:2">
      <c r="A2481" s="14">
        <v>38324</v>
      </c>
      <c r="B2481">
        <v>1367.21</v>
      </c>
    </row>
    <row r="2482" spans="1:2">
      <c r="A2482" s="14">
        <v>38327</v>
      </c>
      <c r="B2482">
        <v>1369.66</v>
      </c>
    </row>
    <row r="2483" spans="1:2">
      <c r="A2483" s="14">
        <v>38328</v>
      </c>
      <c r="B2483">
        <v>1370.2</v>
      </c>
    </row>
    <row r="2484" spans="1:2">
      <c r="A2484" s="14">
        <v>38329</v>
      </c>
      <c r="B2484">
        <v>1377.23</v>
      </c>
    </row>
    <row r="2485" spans="1:2">
      <c r="A2485" s="14">
        <v>38330</v>
      </c>
      <c r="B2485">
        <v>1375.13</v>
      </c>
    </row>
    <row r="2486" spans="1:2">
      <c r="A2486" s="14">
        <v>38331</v>
      </c>
      <c r="B2486">
        <v>1375.54</v>
      </c>
    </row>
    <row r="2487" spans="1:2">
      <c r="A2487" s="14">
        <v>38334</v>
      </c>
      <c r="B2487">
        <v>1376.29</v>
      </c>
    </row>
    <row r="2488" spans="1:2">
      <c r="A2488" s="14">
        <v>38335</v>
      </c>
      <c r="B2488">
        <v>1377.87</v>
      </c>
    </row>
    <row r="2489" spans="1:2">
      <c r="A2489" s="14">
        <v>38336</v>
      </c>
      <c r="B2489">
        <v>1381.76</v>
      </c>
    </row>
    <row r="2490" spans="1:2">
      <c r="A2490" s="14">
        <v>38337</v>
      </c>
      <c r="B2490">
        <v>1374.65</v>
      </c>
    </row>
    <row r="2491" spans="1:2">
      <c r="A2491" s="14">
        <v>38338</v>
      </c>
      <c r="B2491">
        <v>1373.2</v>
      </c>
    </row>
    <row r="2492" spans="1:2">
      <c r="A2492" s="14">
        <v>38341</v>
      </c>
      <c r="B2492">
        <v>1373.72</v>
      </c>
    </row>
    <row r="2493" spans="1:2">
      <c r="A2493" s="14">
        <v>38342</v>
      </c>
      <c r="B2493">
        <v>1375.89</v>
      </c>
    </row>
    <row r="2494" spans="1:2">
      <c r="A2494" s="14">
        <v>38343</v>
      </c>
      <c r="B2494">
        <v>1374.35</v>
      </c>
    </row>
    <row r="2495" spans="1:2">
      <c r="A2495" s="14">
        <v>38344</v>
      </c>
      <c r="B2495">
        <v>1373.52</v>
      </c>
    </row>
    <row r="2496" spans="1:2">
      <c r="A2496" s="14">
        <v>38348</v>
      </c>
      <c r="B2496">
        <v>1369.16</v>
      </c>
    </row>
    <row r="2497" spans="1:2">
      <c r="A2497" s="14">
        <v>38349</v>
      </c>
      <c r="B2497">
        <v>1369.22</v>
      </c>
    </row>
    <row r="2498" spans="1:2">
      <c r="A2498" s="14">
        <v>38350</v>
      </c>
      <c r="B2498">
        <v>1367.26</v>
      </c>
    </row>
    <row r="2499" spans="1:2">
      <c r="A2499" s="14">
        <v>38351</v>
      </c>
      <c r="B2499">
        <v>1371</v>
      </c>
    </row>
    <row r="2500" spans="1:2">
      <c r="A2500" s="14">
        <v>38352</v>
      </c>
      <c r="B2500">
        <v>1374.34</v>
      </c>
    </row>
    <row r="2501" spans="1:2">
      <c r="A2501" s="14">
        <v>38355</v>
      </c>
      <c r="B2501">
        <v>1374.36</v>
      </c>
    </row>
    <row r="2502" spans="1:2">
      <c r="A2502" s="14">
        <v>38356</v>
      </c>
      <c r="B2502">
        <v>1369.46</v>
      </c>
    </row>
    <row r="2503" spans="1:2">
      <c r="A2503" s="14">
        <v>38357</v>
      </c>
      <c r="B2503">
        <v>1370.36</v>
      </c>
    </row>
    <row r="2504" spans="1:2">
      <c r="A2504" s="14">
        <v>38358</v>
      </c>
      <c r="B2504">
        <v>1371.13</v>
      </c>
    </row>
    <row r="2505" spans="1:2">
      <c r="A2505" s="14">
        <v>38359</v>
      </c>
      <c r="B2505">
        <v>1370.37</v>
      </c>
    </row>
    <row r="2506" spans="1:2">
      <c r="A2506" s="14">
        <v>38362</v>
      </c>
      <c r="B2506">
        <v>1371.25</v>
      </c>
    </row>
    <row r="2507" spans="1:2">
      <c r="A2507" s="14">
        <v>38363</v>
      </c>
      <c r="B2507">
        <v>1373.77</v>
      </c>
    </row>
    <row r="2508" spans="1:2">
      <c r="A2508" s="14">
        <v>38364</v>
      </c>
      <c r="B2508">
        <v>1374.66</v>
      </c>
    </row>
    <row r="2509" spans="1:2">
      <c r="A2509" s="14">
        <v>38365</v>
      </c>
      <c r="B2509">
        <v>1378.36</v>
      </c>
    </row>
    <row r="2510" spans="1:2">
      <c r="A2510" s="14">
        <v>38366</v>
      </c>
      <c r="B2510">
        <v>1376.36</v>
      </c>
    </row>
    <row r="2511" spans="1:2">
      <c r="A2511" s="14">
        <v>38370</v>
      </c>
      <c r="B2511">
        <v>1378.56</v>
      </c>
    </row>
    <row r="2512" spans="1:2">
      <c r="A2512" s="14">
        <v>38371</v>
      </c>
      <c r="B2512">
        <v>1379.18</v>
      </c>
    </row>
    <row r="2513" spans="1:2">
      <c r="A2513" s="14">
        <v>38372</v>
      </c>
      <c r="B2513">
        <v>1381.12</v>
      </c>
    </row>
    <row r="2514" spans="1:2">
      <c r="A2514" s="14">
        <v>38373</v>
      </c>
      <c r="B2514">
        <v>1383.04</v>
      </c>
    </row>
    <row r="2515" spans="1:2">
      <c r="A2515" s="14">
        <v>38376</v>
      </c>
      <c r="B2515">
        <v>1384.5</v>
      </c>
    </row>
    <row r="2516" spans="1:2">
      <c r="A2516" s="14">
        <v>38377</v>
      </c>
      <c r="B2516">
        <v>1380.34</v>
      </c>
    </row>
    <row r="2517" spans="1:2">
      <c r="A2517" s="14">
        <v>38378</v>
      </c>
      <c r="B2517">
        <v>1379.84</v>
      </c>
    </row>
    <row r="2518" spans="1:2">
      <c r="A2518" s="14">
        <v>38379</v>
      </c>
      <c r="B2518">
        <v>1379.18</v>
      </c>
    </row>
    <row r="2519" spans="1:2">
      <c r="A2519" s="14">
        <v>38380</v>
      </c>
      <c r="B2519">
        <v>1383.65</v>
      </c>
    </row>
    <row r="2520" spans="1:2">
      <c r="A2520" s="14">
        <v>38383</v>
      </c>
      <c r="B2520">
        <v>1384.37</v>
      </c>
    </row>
    <row r="2521" spans="1:2">
      <c r="A2521" s="14">
        <v>38384</v>
      </c>
      <c r="B2521">
        <v>1384.25</v>
      </c>
    </row>
    <row r="2522" spans="1:2">
      <c r="A2522" s="14">
        <v>38385</v>
      </c>
      <c r="B2522">
        <v>1384.1</v>
      </c>
    </row>
    <row r="2523" spans="1:2">
      <c r="A2523" s="14">
        <v>38386</v>
      </c>
      <c r="B2523">
        <v>1383.06</v>
      </c>
    </row>
    <row r="2524" spans="1:2">
      <c r="A2524" s="14">
        <v>38387</v>
      </c>
      <c r="B2524">
        <v>1389.61</v>
      </c>
    </row>
    <row r="2525" spans="1:2">
      <c r="A2525" s="14">
        <v>38390</v>
      </c>
      <c r="B2525">
        <v>1391.83</v>
      </c>
    </row>
    <row r="2526" spans="1:2">
      <c r="A2526" s="14">
        <v>38391</v>
      </c>
      <c r="B2526">
        <v>1392.89</v>
      </c>
    </row>
    <row r="2527" spans="1:2">
      <c r="A2527" s="14">
        <v>38392</v>
      </c>
      <c r="B2527">
        <v>1397.38</v>
      </c>
    </row>
    <row r="2528" spans="1:2">
      <c r="A2528" s="14">
        <v>38393</v>
      </c>
      <c r="B2528">
        <v>1391.12</v>
      </c>
    </row>
    <row r="2529" spans="1:2">
      <c r="A2529" s="14">
        <v>38394</v>
      </c>
      <c r="B2529">
        <v>1389.07</v>
      </c>
    </row>
    <row r="2530" spans="1:2">
      <c r="A2530" s="14">
        <v>38397</v>
      </c>
      <c r="B2530">
        <v>1390.93</v>
      </c>
    </row>
    <row r="2531" spans="1:2">
      <c r="A2531" s="14">
        <v>38398</v>
      </c>
      <c r="B2531">
        <v>1389.25</v>
      </c>
    </row>
    <row r="2532" spans="1:2">
      <c r="A2532" s="14">
        <v>38399</v>
      </c>
      <c r="B2532">
        <v>1385.42</v>
      </c>
    </row>
    <row r="2533" spans="1:2">
      <c r="A2533" s="14">
        <v>38400</v>
      </c>
      <c r="B2533">
        <v>1383.94</v>
      </c>
    </row>
    <row r="2534" spans="1:2">
      <c r="A2534" s="14">
        <v>38401</v>
      </c>
      <c r="B2534">
        <v>1378.83</v>
      </c>
    </row>
    <row r="2535" spans="1:2">
      <c r="A2535" s="14">
        <v>38405</v>
      </c>
      <c r="B2535">
        <v>1377.7</v>
      </c>
    </row>
    <row r="2536" spans="1:2">
      <c r="A2536" s="14">
        <v>38406</v>
      </c>
      <c r="B2536">
        <v>1378.57</v>
      </c>
    </row>
    <row r="2537" spans="1:2">
      <c r="A2537" s="14">
        <v>38407</v>
      </c>
      <c r="B2537">
        <v>1377.51</v>
      </c>
    </row>
    <row r="2538" spans="1:2">
      <c r="A2538" s="14">
        <v>38408</v>
      </c>
      <c r="B2538">
        <v>1378.1</v>
      </c>
    </row>
    <row r="2539" spans="1:2">
      <c r="A2539" s="14">
        <v>38411</v>
      </c>
      <c r="B2539">
        <v>1373.07</v>
      </c>
    </row>
    <row r="2540" spans="1:2">
      <c r="A2540" s="14">
        <v>38412</v>
      </c>
      <c r="B2540">
        <v>1372.43</v>
      </c>
    </row>
    <row r="2541" spans="1:2">
      <c r="A2541" s="14">
        <v>38413</v>
      </c>
      <c r="B2541">
        <v>1372.2</v>
      </c>
    </row>
    <row r="2542" spans="1:2">
      <c r="A2542" s="14">
        <v>38414</v>
      </c>
      <c r="B2542">
        <v>1371.87</v>
      </c>
    </row>
    <row r="2543" spans="1:2">
      <c r="A2543" s="14">
        <v>38415</v>
      </c>
      <c r="B2543">
        <v>1376.78</v>
      </c>
    </row>
    <row r="2544" spans="1:2">
      <c r="A2544" s="14">
        <v>38418</v>
      </c>
      <c r="B2544">
        <v>1378</v>
      </c>
    </row>
    <row r="2545" spans="1:2">
      <c r="A2545" s="14">
        <v>38419</v>
      </c>
      <c r="B2545">
        <v>1373.48</v>
      </c>
    </row>
    <row r="2546" spans="1:2">
      <c r="A2546" s="14">
        <v>38420</v>
      </c>
      <c r="B2546">
        <v>1365.02</v>
      </c>
    </row>
    <row r="2547" spans="1:2">
      <c r="A2547" s="14">
        <v>38421</v>
      </c>
      <c r="B2547">
        <v>1367.99</v>
      </c>
    </row>
    <row r="2548" spans="1:2">
      <c r="A2548" s="14">
        <v>38422</v>
      </c>
      <c r="B2548">
        <v>1363.22</v>
      </c>
    </row>
    <row r="2549" spans="1:2">
      <c r="A2549" s="14">
        <v>38425</v>
      </c>
      <c r="B2549">
        <v>1364.66</v>
      </c>
    </row>
    <row r="2550" spans="1:2">
      <c r="A2550" s="14">
        <v>38426</v>
      </c>
      <c r="B2550">
        <v>1363.38</v>
      </c>
    </row>
    <row r="2551" spans="1:2">
      <c r="A2551" s="14">
        <v>38427</v>
      </c>
      <c r="B2551">
        <v>1365.16</v>
      </c>
    </row>
    <row r="2552" spans="1:2">
      <c r="A2552" s="14">
        <v>38428</v>
      </c>
      <c r="B2552">
        <v>1368.07</v>
      </c>
    </row>
    <row r="2553" spans="1:2">
      <c r="A2553" s="14">
        <v>38429</v>
      </c>
      <c r="B2553">
        <v>1365.62</v>
      </c>
    </row>
    <row r="2554" spans="1:2">
      <c r="A2554" s="14">
        <v>38432</v>
      </c>
      <c r="B2554">
        <v>1365.16</v>
      </c>
    </row>
    <row r="2555" spans="1:2">
      <c r="A2555" s="14">
        <v>38433</v>
      </c>
      <c r="B2555">
        <v>1359.66</v>
      </c>
    </row>
    <row r="2556" spans="1:2">
      <c r="A2556" s="14">
        <v>38434</v>
      </c>
      <c r="B2556">
        <v>1359.7</v>
      </c>
    </row>
    <row r="2557" spans="1:2">
      <c r="A2557" s="14">
        <v>38435</v>
      </c>
      <c r="B2557">
        <v>1360.54</v>
      </c>
    </row>
    <row r="2558" spans="1:2">
      <c r="A2558" s="14">
        <v>38439</v>
      </c>
      <c r="B2558">
        <v>1358.95</v>
      </c>
    </row>
    <row r="2559" spans="1:2">
      <c r="A2559" s="14">
        <v>38440</v>
      </c>
      <c r="B2559">
        <v>1361.21</v>
      </c>
    </row>
    <row r="2560" spans="1:2">
      <c r="A2560" s="14">
        <v>38441</v>
      </c>
      <c r="B2560">
        <v>1363.71</v>
      </c>
    </row>
    <row r="2561" spans="1:2">
      <c r="A2561" s="14">
        <v>38442</v>
      </c>
      <c r="B2561">
        <v>1368.6</v>
      </c>
    </row>
    <row r="2562" spans="1:2">
      <c r="A2562" s="14">
        <v>38443</v>
      </c>
      <c r="B2562">
        <v>1371.59</v>
      </c>
    </row>
    <row r="2563" spans="1:2">
      <c r="A2563" s="14">
        <v>38446</v>
      </c>
      <c r="B2563">
        <v>1372.04</v>
      </c>
    </row>
    <row r="2564" spans="1:2">
      <c r="A2564" s="14">
        <v>38447</v>
      </c>
      <c r="B2564">
        <v>1371.13</v>
      </c>
    </row>
    <row r="2565" spans="1:2">
      <c r="A2565" s="14">
        <v>38448</v>
      </c>
      <c r="B2565">
        <v>1373.1</v>
      </c>
    </row>
    <row r="2566" spans="1:2">
      <c r="A2566" s="14">
        <v>38449</v>
      </c>
      <c r="B2566">
        <v>1370.7</v>
      </c>
    </row>
    <row r="2567" spans="1:2">
      <c r="A2567" s="14">
        <v>38450</v>
      </c>
      <c r="B2567">
        <v>1369.9</v>
      </c>
    </row>
    <row r="2568" spans="1:2">
      <c r="A2568" s="14">
        <v>38453</v>
      </c>
      <c r="B2568">
        <v>1372.95</v>
      </c>
    </row>
    <row r="2569" spans="1:2">
      <c r="A2569" s="14">
        <v>38454</v>
      </c>
      <c r="B2569">
        <v>1378.59</v>
      </c>
    </row>
    <row r="2570" spans="1:2">
      <c r="A2570" s="14">
        <v>38455</v>
      </c>
      <c r="B2570">
        <v>1378.22</v>
      </c>
    </row>
    <row r="2571" spans="1:2">
      <c r="A2571" s="14">
        <v>38456</v>
      </c>
      <c r="B2571">
        <v>1379.36</v>
      </c>
    </row>
    <row r="2572" spans="1:2">
      <c r="A2572" s="14">
        <v>38457</v>
      </c>
      <c r="B2572">
        <v>1385.55</v>
      </c>
    </row>
    <row r="2573" spans="1:2">
      <c r="A2573" s="14">
        <v>38460</v>
      </c>
      <c r="B2573">
        <v>1387.79</v>
      </c>
    </row>
    <row r="2574" spans="1:2">
      <c r="A2574" s="14">
        <v>38461</v>
      </c>
      <c r="B2574">
        <v>1391.33</v>
      </c>
    </row>
    <row r="2575" spans="1:2">
      <c r="A2575" s="14">
        <v>38462</v>
      </c>
      <c r="B2575">
        <v>1390.53</v>
      </c>
    </row>
    <row r="2576" spans="1:2">
      <c r="A2576" s="14">
        <v>38463</v>
      </c>
      <c r="B2576">
        <v>1384.64</v>
      </c>
    </row>
    <row r="2577" spans="1:2">
      <c r="A2577" s="14">
        <v>38464</v>
      </c>
      <c r="B2577">
        <v>1387.74</v>
      </c>
    </row>
    <row r="2578" spans="1:2">
      <c r="A2578" s="14">
        <v>38467</v>
      </c>
      <c r="B2578">
        <v>1388.64</v>
      </c>
    </row>
    <row r="2579" spans="1:2">
      <c r="A2579" s="14">
        <v>38468</v>
      </c>
      <c r="B2579">
        <v>1387.92</v>
      </c>
    </row>
    <row r="2580" spans="1:2">
      <c r="A2580" s="14">
        <v>38469</v>
      </c>
      <c r="B2580">
        <v>1389.88</v>
      </c>
    </row>
    <row r="2581" spans="1:2">
      <c r="A2581" s="14">
        <v>38470</v>
      </c>
      <c r="B2581">
        <v>1394.4</v>
      </c>
    </row>
    <row r="2582" spans="1:2">
      <c r="A2582" s="14">
        <v>38471</v>
      </c>
      <c r="B2582">
        <v>1392.66</v>
      </c>
    </row>
    <row r="2583" spans="1:2">
      <c r="A2583" s="14">
        <v>38474</v>
      </c>
      <c r="B2583">
        <v>1393.35</v>
      </c>
    </row>
    <row r="2584" spans="1:2">
      <c r="A2584" s="14">
        <v>38475</v>
      </c>
      <c r="B2584">
        <v>1392.6</v>
      </c>
    </row>
    <row r="2585" spans="1:2">
      <c r="A2585" s="14">
        <v>38476</v>
      </c>
      <c r="B2585">
        <v>1393.23</v>
      </c>
    </row>
    <row r="2586" spans="1:2">
      <c r="A2586" s="14">
        <v>38477</v>
      </c>
      <c r="B2586">
        <v>1395.55</v>
      </c>
    </row>
    <row r="2587" spans="1:2">
      <c r="A2587" s="14">
        <v>38478</v>
      </c>
      <c r="B2587">
        <v>1388.25</v>
      </c>
    </row>
    <row r="2588" spans="1:2">
      <c r="A2588" s="14">
        <v>38481</v>
      </c>
      <c r="B2588">
        <v>1388.03</v>
      </c>
    </row>
    <row r="2589" spans="1:2">
      <c r="A2589" s="14">
        <v>38482</v>
      </c>
      <c r="B2589">
        <v>1392.17</v>
      </c>
    </row>
    <row r="2590" spans="1:2">
      <c r="A2590" s="14">
        <v>38483</v>
      </c>
      <c r="B2590">
        <v>1393.67</v>
      </c>
    </row>
    <row r="2591" spans="1:2">
      <c r="A2591" s="14">
        <v>38484</v>
      </c>
      <c r="B2591">
        <v>1395.34</v>
      </c>
    </row>
    <row r="2592" spans="1:2">
      <c r="A2592" s="14">
        <v>38485</v>
      </c>
      <c r="B2592">
        <v>1398.76</v>
      </c>
    </row>
    <row r="2593" spans="1:2">
      <c r="A2593" s="14">
        <v>38488</v>
      </c>
      <c r="B2593">
        <v>1399.08</v>
      </c>
    </row>
    <row r="2594" spans="1:2">
      <c r="A2594" s="14">
        <v>38489</v>
      </c>
      <c r="B2594">
        <v>1399.87</v>
      </c>
    </row>
    <row r="2595" spans="1:2">
      <c r="A2595" s="14">
        <v>38490</v>
      </c>
      <c r="B2595">
        <v>1403.11</v>
      </c>
    </row>
    <row r="2596" spans="1:2">
      <c r="A2596" s="14">
        <v>38491</v>
      </c>
      <c r="B2596">
        <v>1400.38</v>
      </c>
    </row>
    <row r="2597" spans="1:2">
      <c r="A2597" s="14">
        <v>38492</v>
      </c>
      <c r="B2597">
        <v>1399.44</v>
      </c>
    </row>
    <row r="2598" spans="1:2">
      <c r="A2598" s="14">
        <v>38495</v>
      </c>
      <c r="B2598">
        <v>1403.88</v>
      </c>
    </row>
    <row r="2599" spans="1:2">
      <c r="A2599" s="14">
        <v>38496</v>
      </c>
      <c r="B2599">
        <v>1406.33</v>
      </c>
    </row>
    <row r="2600" spans="1:2">
      <c r="A2600" s="14">
        <v>38497</v>
      </c>
      <c r="B2600">
        <v>1404.14</v>
      </c>
    </row>
    <row r="2601" spans="1:2">
      <c r="A2601" s="14">
        <v>38498</v>
      </c>
      <c r="B2601">
        <v>1403.4</v>
      </c>
    </row>
    <row r="2602" spans="1:2">
      <c r="A2602" s="14">
        <v>38499</v>
      </c>
      <c r="B2602">
        <v>1403.56</v>
      </c>
    </row>
    <row r="2603" spans="1:2">
      <c r="A2603" s="14">
        <v>38503</v>
      </c>
      <c r="B2603">
        <v>1409.67</v>
      </c>
    </row>
    <row r="2604" spans="1:2">
      <c r="A2604" s="14">
        <v>38504</v>
      </c>
      <c r="B2604">
        <v>1416.81</v>
      </c>
    </row>
    <row r="2605" spans="1:2">
      <c r="A2605" s="14">
        <v>38505</v>
      </c>
      <c r="B2605">
        <v>1418.2</v>
      </c>
    </row>
    <row r="2606" spans="1:2">
      <c r="A2606" s="14">
        <v>38506</v>
      </c>
      <c r="B2606">
        <v>1412.63</v>
      </c>
    </row>
    <row r="2607" spans="1:2">
      <c r="A2607" s="14">
        <v>38509</v>
      </c>
      <c r="B2607">
        <v>1414.39</v>
      </c>
    </row>
    <row r="2608" spans="1:2">
      <c r="A2608" s="14">
        <v>38510</v>
      </c>
      <c r="B2608">
        <v>1418.12</v>
      </c>
    </row>
    <row r="2609" spans="1:2">
      <c r="A2609" s="14">
        <v>38511</v>
      </c>
      <c r="B2609">
        <v>1415.76</v>
      </c>
    </row>
    <row r="2610" spans="1:2">
      <c r="A2610" s="14">
        <v>38512</v>
      </c>
      <c r="B2610">
        <v>1413.94</v>
      </c>
    </row>
    <row r="2611" spans="1:2">
      <c r="A2611" s="14">
        <v>38513</v>
      </c>
      <c r="B2611">
        <v>1408.22</v>
      </c>
    </row>
    <row r="2612" spans="1:2">
      <c r="A2612" s="14">
        <v>38516</v>
      </c>
      <c r="B2612">
        <v>1406.02</v>
      </c>
    </row>
    <row r="2613" spans="1:2">
      <c r="A2613" s="14">
        <v>38517</v>
      </c>
      <c r="B2613">
        <v>1403.32</v>
      </c>
    </row>
    <row r="2614" spans="1:2">
      <c r="A2614" s="14">
        <v>38518</v>
      </c>
      <c r="B2614">
        <v>1403.73</v>
      </c>
    </row>
    <row r="2615" spans="1:2">
      <c r="A2615" s="14">
        <v>38519</v>
      </c>
      <c r="B2615">
        <v>1406.89</v>
      </c>
    </row>
    <row r="2616" spans="1:2">
      <c r="A2616" s="14">
        <v>38520</v>
      </c>
      <c r="B2616">
        <v>1406.63</v>
      </c>
    </row>
    <row r="2617" spans="1:2">
      <c r="A2617" s="14">
        <v>38523</v>
      </c>
      <c r="B2617">
        <v>1405.52</v>
      </c>
    </row>
    <row r="2618" spans="1:2">
      <c r="A2618" s="14">
        <v>38524</v>
      </c>
      <c r="B2618">
        <v>1409.35</v>
      </c>
    </row>
    <row r="2619" spans="1:2">
      <c r="A2619" s="14">
        <v>38525</v>
      </c>
      <c r="B2619">
        <v>1416.85</v>
      </c>
    </row>
    <row r="2620" spans="1:2">
      <c r="A2620" s="14">
        <v>38526</v>
      </c>
      <c r="B2620">
        <v>1416.07</v>
      </c>
    </row>
    <row r="2621" spans="1:2">
      <c r="A2621" s="14">
        <v>38527</v>
      </c>
      <c r="B2621">
        <v>1419.32</v>
      </c>
    </row>
    <row r="2622" spans="1:2">
      <c r="A2622" s="14">
        <v>38530</v>
      </c>
      <c r="B2622">
        <v>1421.23</v>
      </c>
    </row>
    <row r="2623" spans="1:2">
      <c r="A2623" s="14">
        <v>38531</v>
      </c>
      <c r="B2623">
        <v>1416.67</v>
      </c>
    </row>
    <row r="2624" spans="1:2">
      <c r="A2624" s="14">
        <v>38532</v>
      </c>
      <c r="B2624">
        <v>1415.23</v>
      </c>
    </row>
    <row r="2625" spans="1:2">
      <c r="A2625" s="14">
        <v>38533</v>
      </c>
      <c r="B2625">
        <v>1418.31</v>
      </c>
    </row>
    <row r="2626" spans="1:2">
      <c r="A2626" s="14">
        <v>38534</v>
      </c>
      <c r="B2626">
        <v>1411.51</v>
      </c>
    </row>
    <row r="2627" spans="1:2">
      <c r="A2627" s="14">
        <v>38538</v>
      </c>
      <c r="B2627">
        <v>1407.38</v>
      </c>
    </row>
    <row r="2628" spans="1:2">
      <c r="A2628" s="14">
        <v>38539</v>
      </c>
      <c r="B2628">
        <v>1409.9</v>
      </c>
    </row>
    <row r="2629" spans="1:2">
      <c r="A2629" s="14">
        <v>38540</v>
      </c>
      <c r="B2629">
        <v>1412.43</v>
      </c>
    </row>
    <row r="2630" spans="1:2">
      <c r="A2630" s="14">
        <v>38541</v>
      </c>
      <c r="B2630">
        <v>1407.66</v>
      </c>
    </row>
    <row r="2631" spans="1:2">
      <c r="A2631" s="14">
        <v>38544</v>
      </c>
      <c r="B2631">
        <v>1408.82</v>
      </c>
    </row>
    <row r="2632" spans="1:2">
      <c r="A2632" s="14">
        <v>38545</v>
      </c>
      <c r="B2632">
        <v>1406.11</v>
      </c>
    </row>
    <row r="2633" spans="1:2">
      <c r="A2633" s="14">
        <v>38546</v>
      </c>
      <c r="B2633">
        <v>1404.93</v>
      </c>
    </row>
    <row r="2634" spans="1:2">
      <c r="A2634" s="14">
        <v>38547</v>
      </c>
      <c r="B2634">
        <v>1403.86</v>
      </c>
    </row>
    <row r="2635" spans="1:2">
      <c r="A2635" s="14">
        <v>38548</v>
      </c>
      <c r="B2635">
        <v>1404.45</v>
      </c>
    </row>
    <row r="2636" spans="1:2">
      <c r="A2636" s="14">
        <v>38551</v>
      </c>
      <c r="B2636">
        <v>1401.55</v>
      </c>
    </row>
    <row r="2637" spans="1:2">
      <c r="A2637" s="14">
        <v>38552</v>
      </c>
      <c r="B2637">
        <v>1403.65</v>
      </c>
    </row>
    <row r="2638" spans="1:2">
      <c r="A2638" s="14">
        <v>38553</v>
      </c>
      <c r="B2638">
        <v>1405.61</v>
      </c>
    </row>
    <row r="2639" spans="1:2">
      <c r="A2639" s="14">
        <v>38554</v>
      </c>
      <c r="B2639">
        <v>1398.36</v>
      </c>
    </row>
    <row r="2640" spans="1:2">
      <c r="A2640" s="14">
        <v>38555</v>
      </c>
      <c r="B2640">
        <v>1402.06</v>
      </c>
    </row>
    <row r="2641" spans="1:2">
      <c r="A2641" s="14">
        <v>38558</v>
      </c>
      <c r="B2641">
        <v>1400.82</v>
      </c>
    </row>
    <row r="2642" spans="1:2">
      <c r="A2642" s="14">
        <v>38559</v>
      </c>
      <c r="B2642">
        <v>1401.23</v>
      </c>
    </row>
    <row r="2643" spans="1:2">
      <c r="A2643" s="14">
        <v>38560</v>
      </c>
      <c r="B2643">
        <v>1399.71</v>
      </c>
    </row>
    <row r="2644" spans="1:2">
      <c r="A2644" s="14">
        <v>38561</v>
      </c>
      <c r="B2644">
        <v>1404.35</v>
      </c>
    </row>
    <row r="2645" spans="1:2">
      <c r="A2645" s="14">
        <v>38562</v>
      </c>
      <c r="B2645">
        <v>1399.08</v>
      </c>
    </row>
    <row r="2646" spans="1:2">
      <c r="A2646" s="14">
        <v>38565</v>
      </c>
      <c r="B2646">
        <v>1396.93</v>
      </c>
    </row>
    <row r="2647" spans="1:2">
      <c r="A2647" s="14">
        <v>38566</v>
      </c>
      <c r="B2647">
        <v>1395.69</v>
      </c>
    </row>
    <row r="2648" spans="1:2">
      <c r="A2648" s="14">
        <v>38567</v>
      </c>
      <c r="B2648">
        <v>1398.47</v>
      </c>
    </row>
    <row r="2649" spans="1:2">
      <c r="A2649" s="14">
        <v>38568</v>
      </c>
      <c r="B2649">
        <v>1397.19</v>
      </c>
    </row>
    <row r="2650" spans="1:2">
      <c r="A2650" s="14">
        <v>38569</v>
      </c>
      <c r="B2650">
        <v>1392.19</v>
      </c>
    </row>
    <row r="2651" spans="1:2">
      <c r="A2651" s="14">
        <v>38572</v>
      </c>
      <c r="B2651">
        <v>1390.86</v>
      </c>
    </row>
    <row r="2652" spans="1:2">
      <c r="A2652" s="14">
        <v>38573</v>
      </c>
      <c r="B2652">
        <v>1392.62</v>
      </c>
    </row>
    <row r="2653" spans="1:2">
      <c r="A2653" s="14">
        <v>38574</v>
      </c>
      <c r="B2653">
        <v>1392.89</v>
      </c>
    </row>
    <row r="2654" spans="1:2">
      <c r="A2654" s="14">
        <v>38575</v>
      </c>
      <c r="B2654">
        <v>1397.03</v>
      </c>
    </row>
    <row r="2655" spans="1:2">
      <c r="A2655" s="14">
        <v>38576</v>
      </c>
      <c r="B2655">
        <v>1402.79</v>
      </c>
    </row>
    <row r="2656" spans="1:2">
      <c r="A2656" s="14">
        <v>38579</v>
      </c>
      <c r="B2656">
        <v>1400.9</v>
      </c>
    </row>
    <row r="2657" spans="1:2">
      <c r="A2657" s="14">
        <v>38580</v>
      </c>
      <c r="B2657">
        <v>1404.39</v>
      </c>
    </row>
    <row r="2658" spans="1:2">
      <c r="A2658" s="14">
        <v>38581</v>
      </c>
      <c r="B2658">
        <v>1401.35</v>
      </c>
    </row>
    <row r="2659" spans="1:2">
      <c r="A2659" s="14">
        <v>38582</v>
      </c>
      <c r="B2659">
        <v>1405.67</v>
      </c>
    </row>
    <row r="2660" spans="1:2">
      <c r="A2660" s="14">
        <v>38583</v>
      </c>
      <c r="B2660">
        <v>1405.82</v>
      </c>
    </row>
    <row r="2661" spans="1:2">
      <c r="A2661" s="14">
        <v>38586</v>
      </c>
      <c r="B2661">
        <v>1406.28</v>
      </c>
    </row>
    <row r="2662" spans="1:2">
      <c r="A2662" s="14">
        <v>38587</v>
      </c>
      <c r="B2662">
        <v>1407.68</v>
      </c>
    </row>
    <row r="2663" spans="1:2">
      <c r="A2663" s="14">
        <v>38588</v>
      </c>
      <c r="B2663">
        <v>1408.6</v>
      </c>
    </row>
    <row r="2664" spans="1:2">
      <c r="A2664" s="14">
        <v>38589</v>
      </c>
      <c r="B2664">
        <v>1410.33</v>
      </c>
    </row>
    <row r="2665" spans="1:2">
      <c r="A2665" s="14">
        <v>38590</v>
      </c>
      <c r="B2665">
        <v>1407.91</v>
      </c>
    </row>
    <row r="2666" spans="1:2">
      <c r="A2666" s="14">
        <v>38593</v>
      </c>
      <c r="B2666">
        <v>1409.45</v>
      </c>
    </row>
    <row r="2667" spans="1:2">
      <c r="A2667" s="14">
        <v>38594</v>
      </c>
      <c r="B2667">
        <v>1415.65</v>
      </c>
    </row>
    <row r="2668" spans="1:2">
      <c r="A2668" s="14">
        <v>38595</v>
      </c>
      <c r="B2668">
        <v>1421.3</v>
      </c>
    </row>
    <row r="2669" spans="1:2">
      <c r="A2669" s="14">
        <v>38596</v>
      </c>
      <c r="B2669">
        <v>1422.67</v>
      </c>
    </row>
    <row r="2670" spans="1:2">
      <c r="A2670" s="14">
        <v>38597</v>
      </c>
      <c r="B2670">
        <v>1421.81</v>
      </c>
    </row>
    <row r="2671" spans="1:2">
      <c r="A2671" s="14">
        <v>38601</v>
      </c>
      <c r="B2671">
        <v>1418.63</v>
      </c>
    </row>
    <row r="2672" spans="1:2">
      <c r="A2672" s="14">
        <v>38602</v>
      </c>
      <c r="B2672">
        <v>1414.39</v>
      </c>
    </row>
    <row r="2673" spans="1:2">
      <c r="A2673" s="14">
        <v>38603</v>
      </c>
      <c r="B2673">
        <v>1414.18</v>
      </c>
    </row>
    <row r="2674" spans="1:2">
      <c r="A2674" s="14">
        <v>38604</v>
      </c>
      <c r="B2674">
        <v>1415.35</v>
      </c>
    </row>
    <row r="2675" spans="1:2">
      <c r="A2675" s="14">
        <v>38607</v>
      </c>
      <c r="B2675">
        <v>1412.71</v>
      </c>
    </row>
    <row r="2676" spans="1:2">
      <c r="A2676" s="14">
        <v>38608</v>
      </c>
      <c r="B2676">
        <v>1415.23</v>
      </c>
    </row>
    <row r="2677" spans="1:2">
      <c r="A2677" s="14">
        <v>38609</v>
      </c>
      <c r="B2677">
        <v>1413.21</v>
      </c>
    </row>
    <row r="2678" spans="1:2">
      <c r="A2678" s="14">
        <v>38610</v>
      </c>
      <c r="B2678">
        <v>1410.07</v>
      </c>
    </row>
    <row r="2679" spans="1:2">
      <c r="A2679" s="14">
        <v>38611</v>
      </c>
      <c r="B2679">
        <v>1406.54</v>
      </c>
    </row>
    <row r="2680" spans="1:2">
      <c r="A2680" s="14">
        <v>38614</v>
      </c>
      <c r="B2680">
        <v>1408.25</v>
      </c>
    </row>
    <row r="2681" spans="1:2">
      <c r="A2681" s="14">
        <v>38615</v>
      </c>
      <c r="B2681">
        <v>1408.14</v>
      </c>
    </row>
    <row r="2682" spans="1:2">
      <c r="A2682" s="14">
        <v>38616</v>
      </c>
      <c r="B2682">
        <v>1411.87</v>
      </c>
    </row>
    <row r="2683" spans="1:2">
      <c r="A2683" s="14">
        <v>38617</v>
      </c>
      <c r="B2683">
        <v>1412.98</v>
      </c>
    </row>
    <row r="2684" spans="1:2">
      <c r="A2684" s="14">
        <v>38618</v>
      </c>
      <c r="B2684">
        <v>1408.09</v>
      </c>
    </row>
    <row r="2685" spans="1:2">
      <c r="A2685" s="14">
        <v>38621</v>
      </c>
      <c r="B2685">
        <v>1405.46</v>
      </c>
    </row>
    <row r="2686" spans="1:2">
      <c r="A2686" s="14">
        <v>38622</v>
      </c>
      <c r="B2686">
        <v>1404.74</v>
      </c>
    </row>
    <row r="2687" spans="1:2">
      <c r="A2687" s="14">
        <v>38623</v>
      </c>
      <c r="B2687">
        <v>1407.4</v>
      </c>
    </row>
    <row r="2688" spans="1:2">
      <c r="A2688" s="14">
        <v>38624</v>
      </c>
      <c r="B2688">
        <v>1405.33</v>
      </c>
    </row>
    <row r="2689" spans="1:2">
      <c r="A2689" s="14">
        <v>38625</v>
      </c>
      <c r="B2689">
        <v>1402.44</v>
      </c>
    </row>
    <row r="2690" spans="1:2">
      <c r="A2690" s="14">
        <v>38628</v>
      </c>
      <c r="B2690">
        <v>1399.08</v>
      </c>
    </row>
    <row r="2691" spans="1:2">
      <c r="A2691" s="14">
        <v>38629</v>
      </c>
      <c r="B2691">
        <v>1399.95</v>
      </c>
    </row>
    <row r="2692" spans="1:2">
      <c r="A2692" s="14">
        <v>38630</v>
      </c>
      <c r="B2692">
        <v>1401.24</v>
      </c>
    </row>
    <row r="2693" spans="1:2">
      <c r="A2693" s="14">
        <v>38631</v>
      </c>
      <c r="B2693">
        <v>1401.28</v>
      </c>
    </row>
    <row r="2694" spans="1:2">
      <c r="A2694" s="14">
        <v>38632</v>
      </c>
      <c r="B2694">
        <v>1401.89</v>
      </c>
    </row>
    <row r="2695" spans="1:2">
      <c r="A2695" s="14">
        <v>38636</v>
      </c>
      <c r="B2695">
        <v>1401.05</v>
      </c>
    </row>
    <row r="2696" spans="1:2">
      <c r="A2696" s="14">
        <v>38637</v>
      </c>
      <c r="B2696">
        <v>1397.18</v>
      </c>
    </row>
    <row r="2697" spans="1:2">
      <c r="A2697" s="14">
        <v>38638</v>
      </c>
      <c r="B2697">
        <v>1394.98</v>
      </c>
    </row>
    <row r="2698" spans="1:2">
      <c r="A2698" s="14">
        <v>38639</v>
      </c>
      <c r="B2698">
        <v>1394.13</v>
      </c>
    </row>
    <row r="2699" spans="1:2">
      <c r="A2699" s="14">
        <v>38642</v>
      </c>
      <c r="B2699">
        <v>1394.32</v>
      </c>
    </row>
    <row r="2700" spans="1:2">
      <c r="A2700" s="14">
        <v>38643</v>
      </c>
      <c r="B2700">
        <v>1395.13</v>
      </c>
    </row>
    <row r="2701" spans="1:2">
      <c r="A2701" s="14">
        <v>38644</v>
      </c>
      <c r="B2701">
        <v>1396.25</v>
      </c>
    </row>
    <row r="2702" spans="1:2">
      <c r="A2702" s="14">
        <v>38645</v>
      </c>
      <c r="B2702">
        <v>1396.52</v>
      </c>
    </row>
    <row r="2703" spans="1:2">
      <c r="A2703" s="14">
        <v>38646</v>
      </c>
      <c r="B2703">
        <v>1401.31</v>
      </c>
    </row>
    <row r="2704" spans="1:2">
      <c r="A2704" s="14">
        <v>38649</v>
      </c>
      <c r="B2704">
        <v>1398.07</v>
      </c>
    </row>
    <row r="2705" spans="1:2">
      <c r="A2705" s="14">
        <v>38650</v>
      </c>
      <c r="B2705">
        <v>1394.01</v>
      </c>
    </row>
    <row r="2706" spans="1:2">
      <c r="A2706" s="14">
        <v>38651</v>
      </c>
      <c r="B2706">
        <v>1388.62</v>
      </c>
    </row>
    <row r="2707" spans="1:2">
      <c r="A2707" s="14">
        <v>38652</v>
      </c>
      <c r="B2707">
        <v>1390.87</v>
      </c>
    </row>
    <row r="2708" spans="1:2">
      <c r="A2708" s="14">
        <v>38653</v>
      </c>
      <c r="B2708">
        <v>1390.37</v>
      </c>
    </row>
    <row r="2709" spans="1:2">
      <c r="A2709" s="14">
        <v>38656</v>
      </c>
      <c r="B2709">
        <v>1391.47</v>
      </c>
    </row>
    <row r="2710" spans="1:2">
      <c r="A2710" s="14">
        <v>38657</v>
      </c>
      <c r="B2710">
        <v>1390.36</v>
      </c>
    </row>
    <row r="2711" spans="1:2">
      <c r="A2711" s="14">
        <v>38658</v>
      </c>
      <c r="B2711">
        <v>1388.34</v>
      </c>
    </row>
    <row r="2712" spans="1:2">
      <c r="A2712" s="14">
        <v>38659</v>
      </c>
      <c r="B2712">
        <v>1385.28</v>
      </c>
    </row>
    <row r="2713" spans="1:2">
      <c r="A2713" s="14">
        <v>38660</v>
      </c>
      <c r="B2713">
        <v>1384.52</v>
      </c>
    </row>
    <row r="2714" spans="1:2">
      <c r="A2714" s="14">
        <v>38663</v>
      </c>
      <c r="B2714">
        <v>1386.11</v>
      </c>
    </row>
    <row r="2715" spans="1:2">
      <c r="A2715" s="14">
        <v>38664</v>
      </c>
      <c r="B2715">
        <v>1390.95</v>
      </c>
    </row>
    <row r="2716" spans="1:2">
      <c r="A2716" s="14">
        <v>38665</v>
      </c>
      <c r="B2716">
        <v>1386.6</v>
      </c>
    </row>
    <row r="2717" spans="1:2">
      <c r="A2717" s="14">
        <v>38666</v>
      </c>
      <c r="B2717">
        <v>1392</v>
      </c>
    </row>
    <row r="2718" spans="1:2">
      <c r="A2718" s="14">
        <v>38670</v>
      </c>
      <c r="B2718">
        <v>1388.7</v>
      </c>
    </row>
    <row r="2719" spans="1:2">
      <c r="A2719" s="14">
        <v>38671</v>
      </c>
      <c r="B2719">
        <v>1392.13</v>
      </c>
    </row>
    <row r="2720" spans="1:2">
      <c r="A2720" s="14">
        <v>38672</v>
      </c>
      <c r="B2720">
        <v>1397.17</v>
      </c>
    </row>
    <row r="2721" spans="1:2">
      <c r="A2721" s="14">
        <v>38673</v>
      </c>
      <c r="B2721">
        <v>1399.56</v>
      </c>
    </row>
    <row r="2722" spans="1:2">
      <c r="A2722" s="14">
        <v>38674</v>
      </c>
      <c r="B2722">
        <v>1396.69</v>
      </c>
    </row>
    <row r="2723" spans="1:2">
      <c r="A2723" s="14">
        <v>38677</v>
      </c>
      <c r="B2723">
        <v>1399.63</v>
      </c>
    </row>
    <row r="2724" spans="1:2">
      <c r="A2724" s="14">
        <v>38678</v>
      </c>
      <c r="B2724">
        <v>1402.06</v>
      </c>
    </row>
    <row r="2725" spans="1:2">
      <c r="A2725" s="14">
        <v>38679</v>
      </c>
      <c r="B2725">
        <v>1398.61</v>
      </c>
    </row>
    <row r="2726" spans="1:2">
      <c r="A2726" s="14">
        <v>38681</v>
      </c>
      <c r="B2726">
        <v>1402.07</v>
      </c>
    </row>
    <row r="2727" spans="1:2">
      <c r="A2727" s="14">
        <v>38684</v>
      </c>
      <c r="B2727">
        <v>1404.43</v>
      </c>
    </row>
    <row r="2728" spans="1:2">
      <c r="A2728" s="14">
        <v>38685</v>
      </c>
      <c r="B2728">
        <v>1399.24</v>
      </c>
    </row>
    <row r="2729" spans="1:2">
      <c r="A2729" s="14">
        <v>38686</v>
      </c>
      <c r="B2729">
        <v>1398.22</v>
      </c>
    </row>
    <row r="2730" spans="1:2">
      <c r="A2730" s="14">
        <v>38687</v>
      </c>
      <c r="B2730">
        <v>1396.69</v>
      </c>
    </row>
    <row r="2731" spans="1:2">
      <c r="A2731" s="14">
        <v>38688</v>
      </c>
      <c r="B2731">
        <v>1397.17</v>
      </c>
    </row>
    <row r="2732" spans="1:2">
      <c r="A2732" s="14">
        <v>38691</v>
      </c>
      <c r="B2732">
        <v>1394.86</v>
      </c>
    </row>
    <row r="2733" spans="1:2">
      <c r="A2733" s="14">
        <v>38692</v>
      </c>
      <c r="B2733">
        <v>1400.16</v>
      </c>
    </row>
    <row r="2734" spans="1:2">
      <c r="A2734" s="14">
        <v>38693</v>
      </c>
      <c r="B2734">
        <v>1398.77</v>
      </c>
    </row>
    <row r="2735" spans="1:2">
      <c r="A2735" s="14">
        <v>38694</v>
      </c>
      <c r="B2735">
        <v>1403.01</v>
      </c>
    </row>
    <row r="2736" spans="1:2">
      <c r="A2736" s="14">
        <v>38695</v>
      </c>
      <c r="B2736">
        <v>1398.1</v>
      </c>
    </row>
    <row r="2737" spans="1:2">
      <c r="A2737" s="14">
        <v>38698</v>
      </c>
      <c r="B2737">
        <v>1397.82</v>
      </c>
    </row>
    <row r="2738" spans="1:2">
      <c r="A2738" s="14">
        <v>38699</v>
      </c>
      <c r="B2738">
        <v>1398.9</v>
      </c>
    </row>
    <row r="2739" spans="1:2">
      <c r="A2739" s="14">
        <v>38700</v>
      </c>
      <c r="B2739">
        <v>1404.92</v>
      </c>
    </row>
    <row r="2740" spans="1:2">
      <c r="A2740" s="14">
        <v>38701</v>
      </c>
      <c r="B2740">
        <v>1404.05</v>
      </c>
    </row>
    <row r="2741" spans="1:2">
      <c r="A2741" s="14">
        <v>38702</v>
      </c>
      <c r="B2741">
        <v>1405.73</v>
      </c>
    </row>
    <row r="2742" spans="1:2">
      <c r="A2742" s="14">
        <v>38705</v>
      </c>
      <c r="B2742">
        <v>1406.37</v>
      </c>
    </row>
    <row r="2743" spans="1:2">
      <c r="A2743" s="14">
        <v>38706</v>
      </c>
      <c r="B2743">
        <v>1404.94</v>
      </c>
    </row>
    <row r="2744" spans="1:2">
      <c r="A2744" s="14">
        <v>38707</v>
      </c>
      <c r="B2744">
        <v>1403.67</v>
      </c>
    </row>
    <row r="2745" spans="1:2">
      <c r="A2745" s="14">
        <v>38708</v>
      </c>
      <c r="B2745">
        <v>1407.76</v>
      </c>
    </row>
    <row r="2746" spans="1:2">
      <c r="A2746" s="14">
        <v>38709</v>
      </c>
      <c r="B2746">
        <v>1411.92</v>
      </c>
    </row>
    <row r="2747" spans="1:2">
      <c r="A2747" s="14">
        <v>38713</v>
      </c>
      <c r="B2747">
        <v>1415.43</v>
      </c>
    </row>
    <row r="2748" spans="1:2">
      <c r="A2748" s="14">
        <v>38714</v>
      </c>
      <c r="B2748">
        <v>1413.25</v>
      </c>
    </row>
    <row r="2749" spans="1:2">
      <c r="A2749" s="14">
        <v>38715</v>
      </c>
      <c r="B2749">
        <v>1413.59</v>
      </c>
    </row>
    <row r="2750" spans="1:2">
      <c r="A2750" s="14">
        <v>38716</v>
      </c>
      <c r="B2750">
        <v>1412.71</v>
      </c>
    </row>
    <row r="2751" spans="1:2">
      <c r="A2751" s="14">
        <v>38720</v>
      </c>
      <c r="B2751">
        <v>1414.94</v>
      </c>
    </row>
    <row r="2752" spans="1:2">
      <c r="A2752" s="14">
        <v>38721</v>
      </c>
      <c r="B2752">
        <v>1416.12</v>
      </c>
    </row>
    <row r="2753" spans="1:2">
      <c r="A2753" s="14">
        <v>38722</v>
      </c>
      <c r="B2753">
        <v>1416.09</v>
      </c>
    </row>
    <row r="2754" spans="1:2">
      <c r="A2754" s="14">
        <v>38723</v>
      </c>
      <c r="B2754">
        <v>1414.31</v>
      </c>
    </row>
    <row r="2755" spans="1:2">
      <c r="A2755" s="14">
        <v>38726</v>
      </c>
      <c r="B2755">
        <v>1414.92</v>
      </c>
    </row>
    <row r="2756" spans="1:2">
      <c r="A2756" s="14">
        <v>38727</v>
      </c>
      <c r="B2756">
        <v>1411.68</v>
      </c>
    </row>
    <row r="2757" spans="1:2">
      <c r="A2757" s="14">
        <v>38728</v>
      </c>
      <c r="B2757">
        <v>1409.47</v>
      </c>
    </row>
    <row r="2758" spans="1:2">
      <c r="A2758" s="14">
        <v>38729</v>
      </c>
      <c r="B2758">
        <v>1413.3</v>
      </c>
    </row>
    <row r="2759" spans="1:2">
      <c r="A2759" s="14">
        <v>38730</v>
      </c>
      <c r="B2759">
        <v>1418.07</v>
      </c>
    </row>
    <row r="2760" spans="1:2">
      <c r="A2760" s="14">
        <v>38734</v>
      </c>
      <c r="B2760">
        <v>1419.73</v>
      </c>
    </row>
    <row r="2761" spans="1:2">
      <c r="A2761" s="14">
        <v>38735</v>
      </c>
      <c r="B2761">
        <v>1419.23</v>
      </c>
    </row>
    <row r="2762" spans="1:2">
      <c r="A2762" s="14">
        <v>38736</v>
      </c>
      <c r="B2762">
        <v>1416.88</v>
      </c>
    </row>
    <row r="2763" spans="1:2">
      <c r="A2763" s="14">
        <v>38737</v>
      </c>
      <c r="B2763">
        <v>1418.11</v>
      </c>
    </row>
    <row r="2764" spans="1:2">
      <c r="A2764" s="14">
        <v>38740</v>
      </c>
      <c r="B2764">
        <v>1419.02</v>
      </c>
    </row>
    <row r="2765" spans="1:2">
      <c r="A2765" s="14">
        <v>38741</v>
      </c>
      <c r="B2765">
        <v>1416.97</v>
      </c>
    </row>
    <row r="2766" spans="1:2">
      <c r="A2766" s="14">
        <v>38742</v>
      </c>
      <c r="B2766">
        <v>1410.83</v>
      </c>
    </row>
    <row r="2767" spans="1:2">
      <c r="A2767" s="14">
        <v>38743</v>
      </c>
      <c r="B2767">
        <v>1407.84</v>
      </c>
    </row>
    <row r="2768" spans="1:2">
      <c r="A2768" s="14">
        <v>38744</v>
      </c>
      <c r="B2768">
        <v>1409.06</v>
      </c>
    </row>
    <row r="2769" spans="1:2">
      <c r="A2769" s="14">
        <v>38747</v>
      </c>
      <c r="B2769">
        <v>1407.74</v>
      </c>
    </row>
    <row r="2770" spans="1:2">
      <c r="A2770" s="14">
        <v>38748</v>
      </c>
      <c r="B2770">
        <v>1408.5</v>
      </c>
    </row>
    <row r="2771" spans="1:2">
      <c r="A2771" s="14">
        <v>38749</v>
      </c>
      <c r="B2771">
        <v>1406.05</v>
      </c>
    </row>
    <row r="2772" spans="1:2">
      <c r="A2772" s="14">
        <v>38750</v>
      </c>
      <c r="B2772">
        <v>1406.47</v>
      </c>
    </row>
    <row r="2773" spans="1:2">
      <c r="A2773" s="14">
        <v>38751</v>
      </c>
      <c r="B2773">
        <v>1408.93</v>
      </c>
    </row>
    <row r="2774" spans="1:2">
      <c r="A2774" s="14">
        <v>38754</v>
      </c>
      <c r="B2774">
        <v>1409.15</v>
      </c>
    </row>
    <row r="2775" spans="1:2">
      <c r="A2775" s="14">
        <v>38755</v>
      </c>
      <c r="B2775">
        <v>1407.72</v>
      </c>
    </row>
    <row r="2776" spans="1:2">
      <c r="A2776" s="14">
        <v>38756</v>
      </c>
      <c r="B2776">
        <v>1405.81</v>
      </c>
    </row>
    <row r="2777" spans="1:2">
      <c r="A2777" s="14">
        <v>38757</v>
      </c>
      <c r="B2777">
        <v>1407.06</v>
      </c>
    </row>
    <row r="2778" spans="1:2">
      <c r="A2778" s="14">
        <v>38758</v>
      </c>
      <c r="B2778">
        <v>1404.7</v>
      </c>
    </row>
    <row r="2779" spans="1:2">
      <c r="A2779" s="14">
        <v>38761</v>
      </c>
      <c r="B2779">
        <v>1405.28</v>
      </c>
    </row>
    <row r="2780" spans="1:2">
      <c r="A2780" s="14">
        <v>38762</v>
      </c>
      <c r="B2780">
        <v>1403.56</v>
      </c>
    </row>
    <row r="2781" spans="1:2">
      <c r="A2781" s="14">
        <v>38763</v>
      </c>
      <c r="B2781">
        <v>1404.34</v>
      </c>
    </row>
    <row r="2782" spans="1:2">
      <c r="A2782" s="14">
        <v>38764</v>
      </c>
      <c r="B2782">
        <v>1405.14</v>
      </c>
    </row>
    <row r="2783" spans="1:2">
      <c r="A2783" s="14">
        <v>38765</v>
      </c>
      <c r="B2783">
        <v>1409.11</v>
      </c>
    </row>
    <row r="2784" spans="1:2">
      <c r="A2784" s="14">
        <v>38769</v>
      </c>
      <c r="B2784">
        <v>1408.14</v>
      </c>
    </row>
    <row r="2785" spans="1:2">
      <c r="A2785" s="14">
        <v>38770</v>
      </c>
      <c r="B2785">
        <v>1410.53</v>
      </c>
    </row>
    <row r="2786" spans="1:2">
      <c r="A2786" s="14">
        <v>38771</v>
      </c>
      <c r="B2786">
        <v>1408.01</v>
      </c>
    </row>
    <row r="2787" spans="1:2">
      <c r="A2787" s="14">
        <v>38772</v>
      </c>
      <c r="B2787">
        <v>1408.04</v>
      </c>
    </row>
    <row r="2788" spans="1:2">
      <c r="A2788" s="14">
        <v>38775</v>
      </c>
      <c r="B2788">
        <v>1406.88</v>
      </c>
    </row>
    <row r="2789" spans="1:2">
      <c r="A2789" s="14">
        <v>38776</v>
      </c>
      <c r="B2789">
        <v>1410.55</v>
      </c>
    </row>
    <row r="2790" spans="1:2">
      <c r="A2790" s="14">
        <v>38777</v>
      </c>
      <c r="B2790">
        <v>1407.84</v>
      </c>
    </row>
    <row r="2791" spans="1:2">
      <c r="A2791" s="14">
        <v>38778</v>
      </c>
      <c r="B2791">
        <v>1404.68</v>
      </c>
    </row>
    <row r="2792" spans="1:2">
      <c r="A2792" s="14">
        <v>38779</v>
      </c>
      <c r="B2792">
        <v>1401.65</v>
      </c>
    </row>
    <row r="2793" spans="1:2">
      <c r="A2793" s="14">
        <v>38782</v>
      </c>
      <c r="B2793">
        <v>1398.54</v>
      </c>
    </row>
    <row r="2794" spans="1:2">
      <c r="A2794" s="14">
        <v>38783</v>
      </c>
      <c r="B2794">
        <v>1398.78</v>
      </c>
    </row>
    <row r="2795" spans="1:2">
      <c r="A2795" s="14">
        <v>38784</v>
      </c>
      <c r="B2795">
        <v>1398.97</v>
      </c>
    </row>
    <row r="2796" spans="1:2">
      <c r="A2796" s="14">
        <v>38785</v>
      </c>
      <c r="B2796">
        <v>1399.55</v>
      </c>
    </row>
    <row r="2797" spans="1:2">
      <c r="A2797" s="14">
        <v>38786</v>
      </c>
      <c r="B2797">
        <v>1398.24</v>
      </c>
    </row>
    <row r="2798" spans="1:2">
      <c r="A2798" s="14">
        <v>38789</v>
      </c>
      <c r="B2798">
        <v>1397.52</v>
      </c>
    </row>
    <row r="2799" spans="1:2">
      <c r="A2799" s="14">
        <v>38790</v>
      </c>
      <c r="B2799">
        <v>1403.28</v>
      </c>
    </row>
    <row r="2800" spans="1:2">
      <c r="A2800" s="14">
        <v>38791</v>
      </c>
      <c r="B2800">
        <v>1401.37</v>
      </c>
    </row>
    <row r="2801" spans="1:2">
      <c r="A2801" s="14">
        <v>38792</v>
      </c>
      <c r="B2801">
        <v>1407.38</v>
      </c>
    </row>
    <row r="2802" spans="1:2">
      <c r="A2802" s="14">
        <v>38793</v>
      </c>
      <c r="B2802">
        <v>1405.8</v>
      </c>
    </row>
    <row r="2803" spans="1:2">
      <c r="A2803" s="14">
        <v>38796</v>
      </c>
      <c r="B2803">
        <v>1407.48</v>
      </c>
    </row>
    <row r="2804" spans="1:2">
      <c r="A2804" s="14">
        <v>38797</v>
      </c>
      <c r="B2804">
        <v>1403.05</v>
      </c>
    </row>
    <row r="2805" spans="1:2">
      <c r="A2805" s="14">
        <v>38798</v>
      </c>
      <c r="B2805">
        <v>1403.84</v>
      </c>
    </row>
    <row r="2806" spans="1:2">
      <c r="A2806" s="14">
        <v>38799</v>
      </c>
      <c r="B2806">
        <v>1401.79</v>
      </c>
    </row>
    <row r="2807" spans="1:2">
      <c r="A2807" s="14">
        <v>38800</v>
      </c>
      <c r="B2807">
        <v>1406.51</v>
      </c>
    </row>
    <row r="2808" spans="1:2">
      <c r="A2808" s="14">
        <v>38803</v>
      </c>
      <c r="B2808">
        <v>1405.06</v>
      </c>
    </row>
    <row r="2809" spans="1:2">
      <c r="A2809" s="14">
        <v>38804</v>
      </c>
      <c r="B2809">
        <v>1399.88</v>
      </c>
    </row>
    <row r="2810" spans="1:2">
      <c r="A2810" s="14">
        <v>38805</v>
      </c>
      <c r="B2810">
        <v>1397.82</v>
      </c>
    </row>
    <row r="2811" spans="1:2">
      <c r="A2811" s="14">
        <v>38806</v>
      </c>
      <c r="B2811">
        <v>1394.92</v>
      </c>
    </row>
    <row r="2812" spans="1:2">
      <c r="A2812" s="14">
        <v>38807</v>
      </c>
      <c r="B2812">
        <v>1395.33</v>
      </c>
    </row>
    <row r="2813" spans="1:2">
      <c r="A2813" s="14">
        <v>38810</v>
      </c>
      <c r="B2813">
        <v>1394.55</v>
      </c>
    </row>
    <row r="2814" spans="1:2">
      <c r="A2814" s="14">
        <v>38811</v>
      </c>
      <c r="B2814">
        <v>1395.15</v>
      </c>
    </row>
    <row r="2815" spans="1:2">
      <c r="A2815" s="14">
        <v>38812</v>
      </c>
      <c r="B2815">
        <v>1397.34</v>
      </c>
    </row>
    <row r="2816" spans="1:2">
      <c r="A2816" s="14">
        <v>38813</v>
      </c>
      <c r="B2816">
        <v>1394.08</v>
      </c>
    </row>
    <row r="2817" spans="1:2">
      <c r="A2817" s="14">
        <v>38814</v>
      </c>
      <c r="B2817">
        <v>1389.66</v>
      </c>
    </row>
    <row r="2818" spans="1:2">
      <c r="A2818" s="14">
        <v>38817</v>
      </c>
      <c r="B2818">
        <v>1390.28</v>
      </c>
    </row>
    <row r="2819" spans="1:2">
      <c r="A2819" s="14">
        <v>38818</v>
      </c>
      <c r="B2819">
        <v>1392.45</v>
      </c>
    </row>
    <row r="2820" spans="1:2">
      <c r="A2820" s="14">
        <v>38819</v>
      </c>
      <c r="B2820">
        <v>1389.67</v>
      </c>
    </row>
    <row r="2821" spans="1:2">
      <c r="A2821" s="14">
        <v>38820</v>
      </c>
      <c r="B2821">
        <v>1386.16</v>
      </c>
    </row>
    <row r="2822" spans="1:2">
      <c r="A2822" s="14">
        <v>38824</v>
      </c>
      <c r="B2822">
        <v>1389.03</v>
      </c>
    </row>
    <row r="2823" spans="1:2">
      <c r="A2823" s="14">
        <v>38825</v>
      </c>
      <c r="B2823">
        <v>1391.85</v>
      </c>
    </row>
    <row r="2824" spans="1:2">
      <c r="A2824" s="14">
        <v>38826</v>
      </c>
      <c r="B2824">
        <v>1388.81</v>
      </c>
    </row>
    <row r="2825" spans="1:2">
      <c r="A2825" s="14">
        <v>38827</v>
      </c>
      <c r="B2825">
        <v>1388.42</v>
      </c>
    </row>
    <row r="2826" spans="1:2">
      <c r="A2826" s="14">
        <v>38828</v>
      </c>
      <c r="B2826">
        <v>1389.96</v>
      </c>
    </row>
    <row r="2827" spans="1:2">
      <c r="A2827" s="14">
        <v>38831</v>
      </c>
      <c r="B2827">
        <v>1392.48</v>
      </c>
    </row>
    <row r="2828" spans="1:2">
      <c r="A2828" s="14">
        <v>38832</v>
      </c>
      <c r="B2828">
        <v>1387.29</v>
      </c>
    </row>
    <row r="2829" spans="1:2">
      <c r="A2829" s="14">
        <v>38833</v>
      </c>
      <c r="B2829">
        <v>1385.09</v>
      </c>
    </row>
    <row r="2830" spans="1:2">
      <c r="A2830" s="14">
        <v>38834</v>
      </c>
      <c r="B2830">
        <v>1387.39</v>
      </c>
    </row>
    <row r="2831" spans="1:2">
      <c r="A2831" s="14">
        <v>38835</v>
      </c>
      <c r="B2831">
        <v>1389.58</v>
      </c>
    </row>
    <row r="2832" spans="1:2">
      <c r="A2832" s="14">
        <v>38838</v>
      </c>
      <c r="B2832">
        <v>1385.42</v>
      </c>
    </row>
    <row r="2833" spans="1:2">
      <c r="A2833" s="14">
        <v>38839</v>
      </c>
      <c r="B2833">
        <v>1386.85</v>
      </c>
    </row>
    <row r="2834" spans="1:2">
      <c r="A2834" s="14">
        <v>38840</v>
      </c>
      <c r="B2834">
        <v>1384.69</v>
      </c>
    </row>
    <row r="2835" spans="1:2">
      <c r="A2835" s="14">
        <v>38841</v>
      </c>
      <c r="B2835">
        <v>1384.39</v>
      </c>
    </row>
    <row r="2836" spans="1:2">
      <c r="A2836" s="14">
        <v>38842</v>
      </c>
      <c r="B2836">
        <v>1387.35</v>
      </c>
    </row>
    <row r="2837" spans="1:2">
      <c r="A2837" s="14">
        <v>38845</v>
      </c>
      <c r="B2837">
        <v>1387.32</v>
      </c>
    </row>
    <row r="2838" spans="1:2">
      <c r="A2838" s="14">
        <v>38846</v>
      </c>
      <c r="B2838">
        <v>1387.18</v>
      </c>
    </row>
    <row r="2839" spans="1:2">
      <c r="A2839" s="14">
        <v>38847</v>
      </c>
      <c r="B2839">
        <v>1387.19</v>
      </c>
    </row>
    <row r="2840" spans="1:2">
      <c r="A2840" s="14">
        <v>38848</v>
      </c>
      <c r="B2840">
        <v>1385.75</v>
      </c>
    </row>
    <row r="2841" spans="1:2">
      <c r="A2841" s="14">
        <v>38849</v>
      </c>
      <c r="B2841">
        <v>1382.68</v>
      </c>
    </row>
    <row r="2842" spans="1:2">
      <c r="A2842" s="14">
        <v>38852</v>
      </c>
      <c r="B2842">
        <v>1385.47</v>
      </c>
    </row>
    <row r="2843" spans="1:2">
      <c r="A2843" s="14">
        <v>38853</v>
      </c>
      <c r="B2843">
        <v>1388.89</v>
      </c>
    </row>
    <row r="2844" spans="1:2">
      <c r="A2844" s="14">
        <v>38854</v>
      </c>
      <c r="B2844">
        <v>1386.1</v>
      </c>
    </row>
    <row r="2845" spans="1:2">
      <c r="A2845" s="14">
        <v>38855</v>
      </c>
      <c r="B2845">
        <v>1391.55</v>
      </c>
    </row>
    <row r="2846" spans="1:2">
      <c r="A2846" s="14">
        <v>38856</v>
      </c>
      <c r="B2846">
        <v>1392.91</v>
      </c>
    </row>
    <row r="2847" spans="1:2">
      <c r="A2847" s="14">
        <v>38859</v>
      </c>
      <c r="B2847">
        <v>1394.33</v>
      </c>
    </row>
    <row r="2848" spans="1:2">
      <c r="A2848" s="14">
        <v>38860</v>
      </c>
      <c r="B2848">
        <v>1392.73</v>
      </c>
    </row>
    <row r="2849" spans="1:2">
      <c r="A2849" s="14">
        <v>38861</v>
      </c>
      <c r="B2849">
        <v>1394.78</v>
      </c>
    </row>
    <row r="2850" spans="1:2">
      <c r="A2850" s="14">
        <v>38862</v>
      </c>
      <c r="B2850">
        <v>1392.5</v>
      </c>
    </row>
    <row r="2851" spans="1:2">
      <c r="A2851" s="14">
        <v>38863</v>
      </c>
      <c r="B2851">
        <v>1393.89</v>
      </c>
    </row>
    <row r="2852" spans="1:2">
      <c r="A2852" s="14">
        <v>38867</v>
      </c>
      <c r="B2852">
        <v>1392.47</v>
      </c>
    </row>
    <row r="2853" spans="1:2">
      <c r="A2853" s="14">
        <v>38868</v>
      </c>
      <c r="B2853">
        <v>1390.04</v>
      </c>
    </row>
    <row r="2854" spans="1:2">
      <c r="A2854" s="14">
        <v>38869</v>
      </c>
      <c r="B2854">
        <v>1390.7</v>
      </c>
    </row>
    <row r="2855" spans="1:2">
      <c r="A2855" s="14">
        <v>38870</v>
      </c>
      <c r="B2855">
        <v>1399.22</v>
      </c>
    </row>
    <row r="2856" spans="1:2">
      <c r="A2856" s="14">
        <v>38873</v>
      </c>
      <c r="B2856">
        <v>1397.63</v>
      </c>
    </row>
    <row r="2857" spans="1:2">
      <c r="A2857" s="14">
        <v>38874</v>
      </c>
      <c r="B2857">
        <v>1398.82</v>
      </c>
    </row>
    <row r="2858" spans="1:2">
      <c r="A2858" s="14">
        <v>38875</v>
      </c>
      <c r="B2858">
        <v>1397.56</v>
      </c>
    </row>
    <row r="2859" spans="1:2">
      <c r="A2859" s="14">
        <v>38876</v>
      </c>
      <c r="B2859">
        <v>1399.9</v>
      </c>
    </row>
    <row r="2860" spans="1:2">
      <c r="A2860" s="14">
        <v>38877</v>
      </c>
      <c r="B2860">
        <v>1400.81</v>
      </c>
    </row>
    <row r="2861" spans="1:2">
      <c r="A2861" s="14">
        <v>38880</v>
      </c>
      <c r="B2861">
        <v>1401.05</v>
      </c>
    </row>
    <row r="2862" spans="1:2">
      <c r="A2862" s="14">
        <v>38881</v>
      </c>
      <c r="B2862">
        <v>1402.93</v>
      </c>
    </row>
    <row r="2863" spans="1:2">
      <c r="A2863" s="14">
        <v>38882</v>
      </c>
      <c r="B2863">
        <v>1396.92</v>
      </c>
    </row>
    <row r="2864" spans="1:2">
      <c r="A2864" s="14">
        <v>38883</v>
      </c>
      <c r="B2864">
        <v>1393.94</v>
      </c>
    </row>
    <row r="2865" spans="1:2">
      <c r="A2865" s="14">
        <v>38884</v>
      </c>
      <c r="B2865">
        <v>1392.02</v>
      </c>
    </row>
    <row r="2866" spans="1:2">
      <c r="A2866" s="14">
        <v>38887</v>
      </c>
      <c r="B2866">
        <v>1391.38</v>
      </c>
    </row>
    <row r="2867" spans="1:2">
      <c r="A2867" s="14">
        <v>38888</v>
      </c>
      <c r="B2867">
        <v>1390.8</v>
      </c>
    </row>
    <row r="2868" spans="1:2">
      <c r="A2868" s="14">
        <v>38889</v>
      </c>
      <c r="B2868">
        <v>1390.92</v>
      </c>
    </row>
    <row r="2869" spans="1:2">
      <c r="A2869" s="14">
        <v>38890</v>
      </c>
      <c r="B2869">
        <v>1388.4</v>
      </c>
    </row>
    <row r="2870" spans="1:2">
      <c r="A2870" s="14">
        <v>38891</v>
      </c>
      <c r="B2870">
        <v>1386.61</v>
      </c>
    </row>
    <row r="2871" spans="1:2">
      <c r="A2871" s="14">
        <v>38894</v>
      </c>
      <c r="B2871">
        <v>1386.54</v>
      </c>
    </row>
    <row r="2872" spans="1:2">
      <c r="A2872" s="14">
        <v>38895</v>
      </c>
      <c r="B2872">
        <v>1388.61</v>
      </c>
    </row>
    <row r="2873" spans="1:2">
      <c r="A2873" s="14">
        <v>38896</v>
      </c>
      <c r="B2873">
        <v>1386.27</v>
      </c>
    </row>
    <row r="2874" spans="1:2">
      <c r="A2874" s="14">
        <v>38897</v>
      </c>
      <c r="B2874">
        <v>1389.7</v>
      </c>
    </row>
    <row r="2875" spans="1:2">
      <c r="A2875" s="14">
        <v>38898</v>
      </c>
      <c r="B2875">
        <v>1394.47</v>
      </c>
    </row>
    <row r="2876" spans="1:2">
      <c r="A2876" s="14">
        <v>38901</v>
      </c>
      <c r="B2876">
        <v>1394.22</v>
      </c>
    </row>
    <row r="2877" spans="1:2">
      <c r="A2877" s="14">
        <v>38903</v>
      </c>
      <c r="B2877">
        <v>1389.58</v>
      </c>
    </row>
    <row r="2878" spans="1:2">
      <c r="A2878" s="14">
        <v>38904</v>
      </c>
      <c r="B2878">
        <v>1392.39</v>
      </c>
    </row>
    <row r="2879" spans="1:2">
      <c r="A2879" s="14">
        <v>38905</v>
      </c>
      <c r="B2879">
        <v>1396.11</v>
      </c>
    </row>
    <row r="2880" spans="1:2">
      <c r="A2880" s="14">
        <v>38908</v>
      </c>
      <c r="B2880">
        <v>1396.87</v>
      </c>
    </row>
    <row r="2881" spans="1:2">
      <c r="A2881" s="14">
        <v>38909</v>
      </c>
      <c r="B2881">
        <v>1398.88</v>
      </c>
    </row>
    <row r="2882" spans="1:2">
      <c r="A2882" s="14">
        <v>38910</v>
      </c>
      <c r="B2882">
        <v>1399.09</v>
      </c>
    </row>
    <row r="2883" spans="1:2">
      <c r="A2883" s="14">
        <v>38911</v>
      </c>
      <c r="B2883">
        <v>1401.28</v>
      </c>
    </row>
    <row r="2884" spans="1:2">
      <c r="A2884" s="14">
        <v>38912</v>
      </c>
      <c r="B2884">
        <v>1402.34</v>
      </c>
    </row>
    <row r="2885" spans="1:2">
      <c r="A2885" s="14">
        <v>38915</v>
      </c>
      <c r="B2885">
        <v>1402.45</v>
      </c>
    </row>
    <row r="2886" spans="1:2">
      <c r="A2886" s="14">
        <v>38916</v>
      </c>
      <c r="B2886">
        <v>1398.24</v>
      </c>
    </row>
    <row r="2887" spans="1:2">
      <c r="A2887" s="14">
        <v>38917</v>
      </c>
      <c r="B2887">
        <v>1403.56</v>
      </c>
    </row>
    <row r="2888" spans="1:2">
      <c r="A2888" s="14">
        <v>38918</v>
      </c>
      <c r="B2888">
        <v>1406.13</v>
      </c>
    </row>
    <row r="2889" spans="1:2">
      <c r="A2889" s="14">
        <v>38919</v>
      </c>
      <c r="B2889">
        <v>1405.28</v>
      </c>
    </row>
    <row r="2890" spans="1:2">
      <c r="A2890" s="14">
        <v>38922</v>
      </c>
      <c r="B2890">
        <v>1405.63</v>
      </c>
    </row>
    <row r="2891" spans="1:2">
      <c r="A2891" s="14">
        <v>38923</v>
      </c>
      <c r="B2891">
        <v>1404.28</v>
      </c>
    </row>
    <row r="2892" spans="1:2">
      <c r="A2892" s="14">
        <v>38924</v>
      </c>
      <c r="B2892">
        <v>1406.57</v>
      </c>
    </row>
    <row r="2893" spans="1:2">
      <c r="A2893" s="14">
        <v>38925</v>
      </c>
      <c r="B2893">
        <v>1406.58</v>
      </c>
    </row>
    <row r="2894" spans="1:2">
      <c r="A2894" s="14">
        <v>38926</v>
      </c>
      <c r="B2894">
        <v>1410.84</v>
      </c>
    </row>
    <row r="2895" spans="1:2">
      <c r="A2895" s="14">
        <v>38929</v>
      </c>
      <c r="B2895">
        <v>1411.74</v>
      </c>
    </row>
    <row r="2896" spans="1:2">
      <c r="A2896" s="14">
        <v>38930</v>
      </c>
      <c r="B2896">
        <v>1412.07</v>
      </c>
    </row>
    <row r="2897" spans="1:2">
      <c r="A2897" s="14">
        <v>38931</v>
      </c>
      <c r="B2897">
        <v>1413.52</v>
      </c>
    </row>
    <row r="2898" spans="1:2">
      <c r="A2898" s="14">
        <v>38932</v>
      </c>
      <c r="B2898">
        <v>1414.02</v>
      </c>
    </row>
    <row r="2899" spans="1:2">
      <c r="A2899" s="14">
        <v>38933</v>
      </c>
      <c r="B2899">
        <v>1418.08</v>
      </c>
    </row>
    <row r="2900" spans="1:2">
      <c r="A2900" s="14">
        <v>38936</v>
      </c>
      <c r="B2900">
        <v>1417.15</v>
      </c>
    </row>
    <row r="2901" spans="1:2">
      <c r="A2901" s="14">
        <v>38937</v>
      </c>
      <c r="B2901">
        <v>1417.53</v>
      </c>
    </row>
    <row r="2902" spans="1:2">
      <c r="A2902" s="14">
        <v>38938</v>
      </c>
      <c r="B2902">
        <v>1416.87</v>
      </c>
    </row>
    <row r="2903" spans="1:2">
      <c r="A2903" s="14">
        <v>38939</v>
      </c>
      <c r="B2903">
        <v>1416.47</v>
      </c>
    </row>
    <row r="2904" spans="1:2">
      <c r="A2904" s="14">
        <v>38940</v>
      </c>
      <c r="B2904">
        <v>1413.99</v>
      </c>
    </row>
    <row r="2905" spans="1:2">
      <c r="A2905" s="14">
        <v>38943</v>
      </c>
      <c r="B2905">
        <v>1412.21</v>
      </c>
    </row>
    <row r="2906" spans="1:2">
      <c r="A2906" s="14">
        <v>38944</v>
      </c>
      <c r="B2906">
        <v>1417.22</v>
      </c>
    </row>
    <row r="2907" spans="1:2">
      <c r="A2907" s="14">
        <v>38945</v>
      </c>
      <c r="B2907">
        <v>1421.49</v>
      </c>
    </row>
    <row r="2908" spans="1:2">
      <c r="A2908" s="14">
        <v>38946</v>
      </c>
      <c r="B2908">
        <v>1421.46</v>
      </c>
    </row>
    <row r="2909" spans="1:2">
      <c r="A2909" s="14">
        <v>38947</v>
      </c>
      <c r="B2909">
        <v>1423.72</v>
      </c>
    </row>
    <row r="2910" spans="1:2">
      <c r="A2910" s="14">
        <v>38950</v>
      </c>
      <c r="B2910">
        <v>1425.11</v>
      </c>
    </row>
    <row r="2911" spans="1:2">
      <c r="A2911" s="14">
        <v>38951</v>
      </c>
      <c r="B2911">
        <v>1425.69</v>
      </c>
    </row>
    <row r="2912" spans="1:2">
      <c r="A2912" s="14">
        <v>38952</v>
      </c>
      <c r="B2912">
        <v>1425.65</v>
      </c>
    </row>
    <row r="2913" spans="1:2">
      <c r="A2913" s="14">
        <v>38953</v>
      </c>
      <c r="B2913">
        <v>1426.22</v>
      </c>
    </row>
    <row r="2914" spans="1:2">
      <c r="A2914" s="14">
        <v>38954</v>
      </c>
      <c r="B2914">
        <v>1427.4</v>
      </c>
    </row>
    <row r="2915" spans="1:2">
      <c r="A2915" s="14">
        <v>38957</v>
      </c>
      <c r="B2915">
        <v>1427.41</v>
      </c>
    </row>
    <row r="2916" spans="1:2">
      <c r="A2916" s="14">
        <v>38958</v>
      </c>
      <c r="B2916">
        <v>1428.14</v>
      </c>
    </row>
    <row r="2917" spans="1:2">
      <c r="A2917" s="14">
        <v>38959</v>
      </c>
      <c r="B2917">
        <v>1429.73</v>
      </c>
    </row>
    <row r="2918" spans="1:2">
      <c r="A2918" s="14">
        <v>38960</v>
      </c>
      <c r="B2918">
        <v>1432.46</v>
      </c>
    </row>
    <row r="2919" spans="1:2">
      <c r="A2919" s="14">
        <v>38961</v>
      </c>
      <c r="B2919">
        <v>1433.25</v>
      </c>
    </row>
    <row r="2920" spans="1:2">
      <c r="A2920" s="14">
        <v>38965</v>
      </c>
      <c r="B2920">
        <v>1430.48</v>
      </c>
    </row>
    <row r="2921" spans="1:2">
      <c r="A2921" s="14">
        <v>38966</v>
      </c>
      <c r="B2921">
        <v>1429.17</v>
      </c>
    </row>
    <row r="2922" spans="1:2">
      <c r="A2922" s="14">
        <v>38967</v>
      </c>
      <c r="B2922">
        <v>1429.97</v>
      </c>
    </row>
    <row r="2923" spans="1:2">
      <c r="A2923" s="14">
        <v>38968</v>
      </c>
      <c r="B2923">
        <v>1431.76</v>
      </c>
    </row>
    <row r="2924" spans="1:2">
      <c r="A2924" s="14">
        <v>38971</v>
      </c>
      <c r="B2924">
        <v>1430.29</v>
      </c>
    </row>
    <row r="2925" spans="1:2">
      <c r="A2925" s="14">
        <v>38972</v>
      </c>
      <c r="B2925">
        <v>1432.54</v>
      </c>
    </row>
    <row r="2926" spans="1:2">
      <c r="A2926" s="14">
        <v>38973</v>
      </c>
      <c r="B2926">
        <v>1433.38</v>
      </c>
    </row>
    <row r="2927" spans="1:2">
      <c r="A2927" s="14">
        <v>38974</v>
      </c>
      <c r="B2927">
        <v>1431.6</v>
      </c>
    </row>
    <row r="2928" spans="1:2">
      <c r="A2928" s="14">
        <v>38975</v>
      </c>
      <c r="B2928">
        <v>1431.1</v>
      </c>
    </row>
    <row r="2929" spans="1:2">
      <c r="A2929" s="14">
        <v>38978</v>
      </c>
      <c r="B2929">
        <v>1430.59</v>
      </c>
    </row>
    <row r="2930" spans="1:2">
      <c r="A2930" s="14">
        <v>38979</v>
      </c>
      <c r="B2930">
        <v>1436.18</v>
      </c>
    </row>
    <row r="2931" spans="1:2">
      <c r="A2931" s="14">
        <v>38980</v>
      </c>
      <c r="B2931">
        <v>1436.72</v>
      </c>
    </row>
    <row r="2932" spans="1:2">
      <c r="A2932" s="14">
        <v>38981</v>
      </c>
      <c r="B2932">
        <v>1442.76</v>
      </c>
    </row>
    <row r="2933" spans="1:2">
      <c r="A2933" s="14">
        <v>38982</v>
      </c>
      <c r="B2933">
        <v>1446.4</v>
      </c>
    </row>
    <row r="2934" spans="1:2">
      <c r="A2934" s="14">
        <v>38985</v>
      </c>
      <c r="B2934">
        <v>1449.68</v>
      </c>
    </row>
    <row r="2935" spans="1:2">
      <c r="A2935" s="14">
        <v>38986</v>
      </c>
      <c r="B2935">
        <v>1448.08</v>
      </c>
    </row>
    <row r="2936" spans="1:2">
      <c r="A2936" s="14">
        <v>38987</v>
      </c>
      <c r="B2936">
        <v>1447.63</v>
      </c>
    </row>
    <row r="2937" spans="1:2">
      <c r="A2937" s="14">
        <v>38988</v>
      </c>
      <c r="B2937">
        <v>1445.9</v>
      </c>
    </row>
    <row r="2938" spans="1:2">
      <c r="A2938" s="14">
        <v>38989</v>
      </c>
      <c r="B2938">
        <v>1445.76</v>
      </c>
    </row>
    <row r="2939" spans="1:2">
      <c r="A2939" s="14">
        <v>38992</v>
      </c>
      <c r="B2939">
        <v>1447.3</v>
      </c>
    </row>
    <row r="2940" spans="1:2">
      <c r="A2940" s="14">
        <v>38993</v>
      </c>
      <c r="B2940">
        <v>1447.7</v>
      </c>
    </row>
    <row r="2941" spans="1:2">
      <c r="A2941" s="14">
        <v>38994</v>
      </c>
      <c r="B2941">
        <v>1451.5</v>
      </c>
    </row>
    <row r="2942" spans="1:2">
      <c r="A2942" s="14">
        <v>38995</v>
      </c>
      <c r="B2942">
        <v>1448.23</v>
      </c>
    </row>
    <row r="2943" spans="1:2">
      <c r="A2943" s="14">
        <v>38996</v>
      </c>
      <c r="B2943">
        <v>1441.94</v>
      </c>
    </row>
    <row r="2944" spans="1:2">
      <c r="A2944" s="14">
        <v>39000</v>
      </c>
      <c r="B2944">
        <v>1438.84</v>
      </c>
    </row>
    <row r="2945" spans="1:2">
      <c r="A2945" s="14">
        <v>39001</v>
      </c>
      <c r="B2945">
        <v>1436.25</v>
      </c>
    </row>
    <row r="2946" spans="1:2">
      <c r="A2946" s="14">
        <v>39002</v>
      </c>
      <c r="B2946">
        <v>1436.96</v>
      </c>
    </row>
    <row r="2947" spans="1:2">
      <c r="A2947" s="14">
        <v>39003</v>
      </c>
      <c r="B2947">
        <v>1435.27</v>
      </c>
    </row>
    <row r="2948" spans="1:2">
      <c r="A2948" s="14">
        <v>39006</v>
      </c>
      <c r="B2948">
        <v>1437.06</v>
      </c>
    </row>
    <row r="2949" spans="1:2">
      <c r="A2949" s="14">
        <v>39007</v>
      </c>
      <c r="B2949">
        <v>1438.14</v>
      </c>
    </row>
    <row r="2950" spans="1:2">
      <c r="A2950" s="14">
        <v>39008</v>
      </c>
      <c r="B2950">
        <v>1439</v>
      </c>
    </row>
    <row r="2951" spans="1:2">
      <c r="A2951" s="14">
        <v>39009</v>
      </c>
      <c r="B2951">
        <v>1437.98</v>
      </c>
    </row>
    <row r="2952" spans="1:2">
      <c r="A2952" s="14">
        <v>39010</v>
      </c>
      <c r="B2952">
        <v>1438.15</v>
      </c>
    </row>
    <row r="2953" spans="1:2">
      <c r="A2953" s="14">
        <v>39013</v>
      </c>
      <c r="B2953">
        <v>1435.65</v>
      </c>
    </row>
    <row r="2954" spans="1:2">
      <c r="A2954" s="14">
        <v>39014</v>
      </c>
      <c r="B2954">
        <v>1435.82</v>
      </c>
    </row>
    <row r="2955" spans="1:2">
      <c r="A2955" s="14">
        <v>39015</v>
      </c>
      <c r="B2955">
        <v>1439.41</v>
      </c>
    </row>
    <row r="2956" spans="1:2">
      <c r="A2956" s="14">
        <v>39016</v>
      </c>
      <c r="B2956">
        <v>1443.68</v>
      </c>
    </row>
    <row r="2957" spans="1:2">
      <c r="A2957" s="14">
        <v>39017</v>
      </c>
      <c r="B2957">
        <v>1447.18</v>
      </c>
    </row>
    <row r="2958" spans="1:2">
      <c r="A2958" s="14">
        <v>39020</v>
      </c>
      <c r="B2958">
        <v>1447.93</v>
      </c>
    </row>
    <row r="2959" spans="1:2">
      <c r="A2959" s="14">
        <v>39021</v>
      </c>
      <c r="B2959">
        <v>1453.1</v>
      </c>
    </row>
    <row r="2960" spans="1:2">
      <c r="A2960" s="14">
        <v>39022</v>
      </c>
      <c r="B2960">
        <v>1456.58</v>
      </c>
    </row>
    <row r="2961" spans="1:2">
      <c r="A2961" s="14">
        <v>39023</v>
      </c>
      <c r="B2961">
        <v>1454.39</v>
      </c>
    </row>
    <row r="2962" spans="1:2">
      <c r="A2962" s="14">
        <v>39024</v>
      </c>
      <c r="B2962">
        <v>1446</v>
      </c>
    </row>
    <row r="2963" spans="1:2">
      <c r="A2963" s="14">
        <v>39027</v>
      </c>
      <c r="B2963">
        <v>1447.1</v>
      </c>
    </row>
    <row r="2964" spans="1:2">
      <c r="A2964" s="14">
        <v>39028</v>
      </c>
      <c r="B2964">
        <v>1450.62</v>
      </c>
    </row>
    <row r="2965" spans="1:2">
      <c r="A2965" s="14">
        <v>39029</v>
      </c>
      <c r="B2965">
        <v>1452.77</v>
      </c>
    </row>
    <row r="2966" spans="1:2">
      <c r="A2966" s="14">
        <v>39030</v>
      </c>
      <c r="B2966">
        <v>1453.03</v>
      </c>
    </row>
    <row r="2967" spans="1:2">
      <c r="A2967" s="14">
        <v>39031</v>
      </c>
      <c r="B2967">
        <v>1455.67</v>
      </c>
    </row>
    <row r="2968" spans="1:2">
      <c r="A2968" s="14">
        <v>39034</v>
      </c>
      <c r="B2968">
        <v>1454.88</v>
      </c>
    </row>
    <row r="2969" spans="1:2">
      <c r="A2969" s="14">
        <v>39035</v>
      </c>
      <c r="B2969">
        <v>1457.73</v>
      </c>
    </row>
    <row r="2970" spans="1:2">
      <c r="A2970" s="14">
        <v>39036</v>
      </c>
      <c r="B2970">
        <v>1454.14</v>
      </c>
    </row>
    <row r="2971" spans="1:2">
      <c r="A2971" s="14">
        <v>39037</v>
      </c>
      <c r="B2971">
        <v>1451.45</v>
      </c>
    </row>
    <row r="2972" spans="1:2">
      <c r="A2972" s="14">
        <v>39038</v>
      </c>
      <c r="B2972">
        <v>1455.68</v>
      </c>
    </row>
    <row r="2973" spans="1:2">
      <c r="A2973" s="14">
        <v>39041</v>
      </c>
      <c r="B2973">
        <v>1456.84</v>
      </c>
    </row>
    <row r="2974" spans="1:2">
      <c r="A2974" s="14">
        <v>39042</v>
      </c>
      <c r="B2974">
        <v>1458.2</v>
      </c>
    </row>
    <row r="2975" spans="1:2">
      <c r="A2975" s="14">
        <v>39043</v>
      </c>
      <c r="B2975">
        <v>1459.03</v>
      </c>
    </row>
    <row r="2976" spans="1:2">
      <c r="A2976" s="14">
        <v>39045</v>
      </c>
      <c r="B2976">
        <v>1460.85</v>
      </c>
    </row>
    <row r="2977" spans="1:2">
      <c r="A2977" s="14">
        <v>39048</v>
      </c>
      <c r="B2977">
        <v>1462.25</v>
      </c>
    </row>
    <row r="2978" spans="1:2">
      <c r="A2978" s="14">
        <v>39049</v>
      </c>
      <c r="B2978">
        <v>1464.5</v>
      </c>
    </row>
    <row r="2979" spans="1:2">
      <c r="A2979" s="14">
        <v>39050</v>
      </c>
      <c r="B2979">
        <v>1463.55</v>
      </c>
    </row>
    <row r="2980" spans="1:2">
      <c r="A2980" s="14">
        <v>39051</v>
      </c>
      <c r="B2980">
        <v>1468.28</v>
      </c>
    </row>
    <row r="2981" spans="1:2">
      <c r="A2981" s="14">
        <v>39052</v>
      </c>
      <c r="B2981">
        <v>1471.41</v>
      </c>
    </row>
    <row r="2982" spans="1:2">
      <c r="A2982" s="14">
        <v>39055</v>
      </c>
      <c r="B2982">
        <v>1471.82</v>
      </c>
    </row>
    <row r="2983" spans="1:2">
      <c r="A2983" s="14">
        <v>39056</v>
      </c>
      <c r="B2983">
        <v>1471.48</v>
      </c>
    </row>
    <row r="2984" spans="1:2">
      <c r="A2984" s="14">
        <v>39057</v>
      </c>
      <c r="B2984">
        <v>1468.52</v>
      </c>
    </row>
    <row r="2985" spans="1:2">
      <c r="A2985" s="14">
        <v>39058</v>
      </c>
      <c r="B2985">
        <v>1468.44</v>
      </c>
    </row>
    <row r="2986" spans="1:2">
      <c r="A2986" s="14">
        <v>39059</v>
      </c>
      <c r="B2986">
        <v>1463.29</v>
      </c>
    </row>
    <row r="2987" spans="1:2">
      <c r="A2987" s="14">
        <v>39062</v>
      </c>
      <c r="B2987">
        <v>1466.14</v>
      </c>
    </row>
    <row r="2988" spans="1:2">
      <c r="A2988" s="14">
        <v>39063</v>
      </c>
      <c r="B2988">
        <v>1468.62</v>
      </c>
    </row>
    <row r="2989" spans="1:2">
      <c r="A2989" s="14">
        <v>39064</v>
      </c>
      <c r="B2989">
        <v>1462.35</v>
      </c>
    </row>
    <row r="2990" spans="1:2">
      <c r="A2990" s="14">
        <v>39065</v>
      </c>
      <c r="B2990">
        <v>1460.95</v>
      </c>
    </row>
    <row r="2991" spans="1:2">
      <c r="A2991" s="14">
        <v>39066</v>
      </c>
      <c r="B2991">
        <v>1461.15</v>
      </c>
    </row>
    <row r="2992" spans="1:2">
      <c r="A2992" s="14">
        <v>39069</v>
      </c>
      <c r="B2992">
        <v>1461.92</v>
      </c>
    </row>
    <row r="2993" spans="1:2">
      <c r="A2993" s="14">
        <v>39070</v>
      </c>
      <c r="B2993">
        <v>1461.58</v>
      </c>
    </row>
    <row r="2994" spans="1:2">
      <c r="A2994" s="14">
        <v>39071</v>
      </c>
      <c r="B2994">
        <v>1461.8</v>
      </c>
    </row>
    <row r="2995" spans="1:2">
      <c r="A2995" s="14">
        <v>39072</v>
      </c>
      <c r="B2995">
        <v>1465.27</v>
      </c>
    </row>
    <row r="2996" spans="1:2">
      <c r="A2996" s="14">
        <v>39073</v>
      </c>
      <c r="B2996">
        <v>1460.27</v>
      </c>
    </row>
    <row r="2997" spans="1:2">
      <c r="A2997" s="14">
        <v>39077</v>
      </c>
      <c r="B2997">
        <v>1462.4</v>
      </c>
    </row>
    <row r="2998" spans="1:2">
      <c r="A2998" s="14">
        <v>39078</v>
      </c>
      <c r="B2998">
        <v>1458.7</v>
      </c>
    </row>
    <row r="2999" spans="1:2">
      <c r="A2999" s="14">
        <v>39079</v>
      </c>
      <c r="B2999">
        <v>1456.29</v>
      </c>
    </row>
    <row r="3000" spans="1:2">
      <c r="A3000" s="14">
        <v>39080</v>
      </c>
      <c r="B3000">
        <v>1456.21</v>
      </c>
    </row>
    <row r="3001" spans="1:2">
      <c r="A3001" s="14">
        <v>39084</v>
      </c>
      <c r="B3001">
        <v>1457.99</v>
      </c>
    </row>
    <row r="3002" spans="1:2">
      <c r="A3002" s="14">
        <v>39085</v>
      </c>
      <c r="B3002">
        <v>1459.85</v>
      </c>
    </row>
    <row r="3003" spans="1:2">
      <c r="A3003" s="14">
        <v>39086</v>
      </c>
      <c r="B3003">
        <v>1463.36</v>
      </c>
    </row>
    <row r="3004" spans="1:2">
      <c r="A3004" s="14">
        <v>39087</v>
      </c>
      <c r="B3004">
        <v>1461.42</v>
      </c>
    </row>
    <row r="3005" spans="1:2">
      <c r="A3005" s="14">
        <v>39090</v>
      </c>
      <c r="B3005">
        <v>1461.31</v>
      </c>
    </row>
    <row r="3006" spans="1:2">
      <c r="A3006" s="14">
        <v>39091</v>
      </c>
      <c r="B3006">
        <v>1461.51</v>
      </c>
    </row>
    <row r="3007" spans="1:2">
      <c r="A3007" s="14">
        <v>39092</v>
      </c>
      <c r="B3007">
        <v>1460.04</v>
      </c>
    </row>
    <row r="3008" spans="1:2">
      <c r="A3008" s="14">
        <v>39093</v>
      </c>
      <c r="B3008">
        <v>1456.2</v>
      </c>
    </row>
    <row r="3009" spans="1:2">
      <c r="A3009" s="14">
        <v>39094</v>
      </c>
      <c r="B3009">
        <v>1453.97</v>
      </c>
    </row>
    <row r="3010" spans="1:2">
      <c r="A3010" s="14">
        <v>39098</v>
      </c>
      <c r="B3010">
        <v>1456.1</v>
      </c>
    </row>
    <row r="3011" spans="1:2">
      <c r="A3011" s="14">
        <v>39099</v>
      </c>
      <c r="B3011">
        <v>1453.59</v>
      </c>
    </row>
    <row r="3012" spans="1:2">
      <c r="A3012" s="14">
        <v>39100</v>
      </c>
      <c r="B3012">
        <v>1456</v>
      </c>
    </row>
    <row r="3013" spans="1:2">
      <c r="A3013" s="14">
        <v>39101</v>
      </c>
      <c r="B3013">
        <v>1454.8</v>
      </c>
    </row>
    <row r="3014" spans="1:2">
      <c r="A3014" s="14">
        <v>39104</v>
      </c>
      <c r="B3014">
        <v>1456.22</v>
      </c>
    </row>
    <row r="3015" spans="1:2">
      <c r="A3015" s="14">
        <v>39105</v>
      </c>
      <c r="B3015">
        <v>1453.47</v>
      </c>
    </row>
    <row r="3016" spans="1:2">
      <c r="A3016" s="14">
        <v>39106</v>
      </c>
      <c r="B3016">
        <v>1453.38</v>
      </c>
    </row>
    <row r="3017" spans="1:2">
      <c r="A3017" s="14">
        <v>39107</v>
      </c>
      <c r="B3017">
        <v>1449.7</v>
      </c>
    </row>
    <row r="3018" spans="1:2">
      <c r="A3018" s="14">
        <v>39108</v>
      </c>
      <c r="B3018">
        <v>1449.06</v>
      </c>
    </row>
    <row r="3019" spans="1:2">
      <c r="A3019" s="14">
        <v>39111</v>
      </c>
      <c r="B3019">
        <v>1448.81</v>
      </c>
    </row>
    <row r="3020" spans="1:2">
      <c r="A3020" s="14">
        <v>39112</v>
      </c>
      <c r="B3020">
        <v>1449.96</v>
      </c>
    </row>
    <row r="3021" spans="1:2">
      <c r="A3021" s="14">
        <v>39113</v>
      </c>
      <c r="B3021">
        <v>1453.89</v>
      </c>
    </row>
    <row r="3022" spans="1:2">
      <c r="A3022" s="14">
        <v>39114</v>
      </c>
      <c r="B3022">
        <v>1453.05</v>
      </c>
    </row>
    <row r="3023" spans="1:2">
      <c r="A3023" s="14">
        <v>39115</v>
      </c>
      <c r="B3023">
        <v>1453.86</v>
      </c>
    </row>
    <row r="3024" spans="1:2">
      <c r="A3024" s="14">
        <v>39118</v>
      </c>
      <c r="B3024">
        <v>1455.74</v>
      </c>
    </row>
    <row r="3025" spans="1:2">
      <c r="A3025" s="14">
        <v>39119</v>
      </c>
      <c r="B3025">
        <v>1458.81</v>
      </c>
    </row>
    <row r="3026" spans="1:2">
      <c r="A3026" s="14">
        <v>39120</v>
      </c>
      <c r="B3026">
        <v>1460.5</v>
      </c>
    </row>
    <row r="3027" spans="1:2">
      <c r="A3027" s="14">
        <v>39121</v>
      </c>
      <c r="B3027">
        <v>1461.18</v>
      </c>
    </row>
    <row r="3028" spans="1:2">
      <c r="A3028" s="14">
        <v>39122</v>
      </c>
      <c r="B3028">
        <v>1457.75</v>
      </c>
    </row>
    <row r="3029" spans="1:2">
      <c r="A3029" s="14">
        <v>39125</v>
      </c>
      <c r="B3029">
        <v>1457.03</v>
      </c>
    </row>
    <row r="3030" spans="1:2">
      <c r="A3030" s="14">
        <v>39126</v>
      </c>
      <c r="B3030">
        <v>1456.37</v>
      </c>
    </row>
    <row r="3031" spans="1:2">
      <c r="A3031" s="14">
        <v>39127</v>
      </c>
      <c r="B3031">
        <v>1462.24</v>
      </c>
    </row>
    <row r="3032" spans="1:2">
      <c r="A3032" s="14">
        <v>39128</v>
      </c>
      <c r="B3032">
        <v>1464.31</v>
      </c>
    </row>
    <row r="3033" spans="1:2">
      <c r="A3033" s="14">
        <v>39129</v>
      </c>
      <c r="B3033">
        <v>1465.34</v>
      </c>
    </row>
    <row r="3034" spans="1:2">
      <c r="A3034" s="14">
        <v>39133</v>
      </c>
      <c r="B3034">
        <v>1467.02</v>
      </c>
    </row>
    <row r="3035" spans="1:2">
      <c r="A3035" s="14">
        <v>39134</v>
      </c>
      <c r="B3035">
        <v>1466.17</v>
      </c>
    </row>
    <row r="3036" spans="1:2">
      <c r="A3036" s="14">
        <v>39135</v>
      </c>
      <c r="B3036">
        <v>1463.51</v>
      </c>
    </row>
    <row r="3037" spans="1:2">
      <c r="A3037" s="14">
        <v>39136</v>
      </c>
      <c r="B3037">
        <v>1467.4</v>
      </c>
    </row>
    <row r="3038" spans="1:2">
      <c r="A3038" s="14">
        <v>39139</v>
      </c>
      <c r="B3038">
        <v>1471.39</v>
      </c>
    </row>
    <row r="3039" spans="1:2">
      <c r="A3039" s="14">
        <v>39140</v>
      </c>
      <c r="B3039">
        <v>1480.55</v>
      </c>
    </row>
    <row r="3040" spans="1:2">
      <c r="A3040" s="14">
        <v>39141</v>
      </c>
      <c r="B3040">
        <v>1478</v>
      </c>
    </row>
    <row r="3041" spans="1:2">
      <c r="A3041" s="14">
        <v>39142</v>
      </c>
      <c r="B3041">
        <v>1478.06</v>
      </c>
    </row>
    <row r="3042" spans="1:2">
      <c r="A3042" s="14">
        <v>39143</v>
      </c>
      <c r="B3042">
        <v>1481.15</v>
      </c>
    </row>
    <row r="3043" spans="1:2">
      <c r="A3043" s="14">
        <v>39146</v>
      </c>
      <c r="B3043">
        <v>1481.61</v>
      </c>
    </row>
    <row r="3044" spans="1:2">
      <c r="A3044" s="14">
        <v>39147</v>
      </c>
      <c r="B3044">
        <v>1480.87</v>
      </c>
    </row>
    <row r="3045" spans="1:2">
      <c r="A3045" s="14">
        <v>39148</v>
      </c>
      <c r="B3045">
        <v>1483.18</v>
      </c>
    </row>
    <row r="3046" spans="1:2">
      <c r="A3046" s="14">
        <v>39149</v>
      </c>
      <c r="B3046">
        <v>1482.69</v>
      </c>
    </row>
    <row r="3047" spans="1:2">
      <c r="A3047" s="14">
        <v>39150</v>
      </c>
      <c r="B3047">
        <v>1476.58</v>
      </c>
    </row>
    <row r="3048" spans="1:2">
      <c r="A3048" s="14">
        <v>39153</v>
      </c>
      <c r="B3048">
        <v>1479.74</v>
      </c>
    </row>
    <row r="3049" spans="1:2">
      <c r="A3049" s="14">
        <v>39154</v>
      </c>
      <c r="B3049">
        <v>1484.53</v>
      </c>
    </row>
    <row r="3050" spans="1:2">
      <c r="A3050" s="14">
        <v>39155</v>
      </c>
      <c r="B3050">
        <v>1482.79</v>
      </c>
    </row>
    <row r="3051" spans="1:2">
      <c r="A3051" s="14">
        <v>39156</v>
      </c>
      <c r="B3051">
        <v>1482.05</v>
      </c>
    </row>
    <row r="3052" spans="1:2">
      <c r="A3052" s="14">
        <v>39157</v>
      </c>
      <c r="B3052">
        <v>1481.55</v>
      </c>
    </row>
    <row r="3053" spans="1:2">
      <c r="A3053" s="14">
        <v>39160</v>
      </c>
      <c r="B3053">
        <v>1480.22</v>
      </c>
    </row>
    <row r="3054" spans="1:2">
      <c r="A3054" s="14">
        <v>39161</v>
      </c>
      <c r="B3054">
        <v>1481.88</v>
      </c>
    </row>
    <row r="3055" spans="1:2">
      <c r="A3055" s="14">
        <v>39162</v>
      </c>
      <c r="B3055">
        <v>1484.79</v>
      </c>
    </row>
    <row r="3056" spans="1:2">
      <c r="A3056" s="14">
        <v>39163</v>
      </c>
      <c r="B3056">
        <v>1479.55</v>
      </c>
    </row>
    <row r="3057" spans="1:2">
      <c r="A3057" s="14">
        <v>39164</v>
      </c>
      <c r="B3057">
        <v>1478.09</v>
      </c>
    </row>
    <row r="3058" spans="1:2">
      <c r="A3058" s="14">
        <v>39167</v>
      </c>
      <c r="B3058">
        <v>1480.26</v>
      </c>
    </row>
    <row r="3059" spans="1:2">
      <c r="A3059" s="14">
        <v>39168</v>
      </c>
      <c r="B3059">
        <v>1479.08</v>
      </c>
    </row>
    <row r="3060" spans="1:2">
      <c r="A3060" s="14">
        <v>39169</v>
      </c>
      <c r="B3060">
        <v>1478.85</v>
      </c>
    </row>
    <row r="3061" spans="1:2">
      <c r="A3061" s="14">
        <v>39170</v>
      </c>
      <c r="B3061">
        <v>1477.99</v>
      </c>
    </row>
    <row r="3062" spans="1:2">
      <c r="A3062" s="14">
        <v>39171</v>
      </c>
      <c r="B3062">
        <v>1477.28</v>
      </c>
    </row>
    <row r="3063" spans="1:2">
      <c r="A3063" s="14">
        <v>39174</v>
      </c>
      <c r="B3063">
        <v>1477.81</v>
      </c>
    </row>
    <row r="3064" spans="1:2">
      <c r="A3064" s="14">
        <v>39175</v>
      </c>
      <c r="B3064">
        <v>1476.42</v>
      </c>
    </row>
    <row r="3065" spans="1:2">
      <c r="A3065" s="14">
        <v>39176</v>
      </c>
      <c r="B3065">
        <v>1477.58</v>
      </c>
    </row>
    <row r="3066" spans="1:2">
      <c r="A3066" s="14">
        <v>39177</v>
      </c>
      <c r="B3066">
        <v>1476.14</v>
      </c>
    </row>
    <row r="3067" spans="1:2">
      <c r="A3067" s="14">
        <v>39181</v>
      </c>
      <c r="B3067">
        <v>1471.54</v>
      </c>
    </row>
    <row r="3068" spans="1:2">
      <c r="A3068" s="14">
        <v>39182</v>
      </c>
      <c r="B3068">
        <v>1473.33</v>
      </c>
    </row>
    <row r="3069" spans="1:2">
      <c r="A3069" s="14">
        <v>39183</v>
      </c>
      <c r="B3069">
        <v>1472.63</v>
      </c>
    </row>
    <row r="3070" spans="1:2">
      <c r="A3070" s="14">
        <v>39184</v>
      </c>
      <c r="B3070">
        <v>1472.79</v>
      </c>
    </row>
    <row r="3071" spans="1:2">
      <c r="A3071" s="14">
        <v>39185</v>
      </c>
      <c r="B3071">
        <v>1471.22</v>
      </c>
    </row>
    <row r="3072" spans="1:2">
      <c r="A3072" s="14">
        <v>39188</v>
      </c>
      <c r="B3072">
        <v>1473.63</v>
      </c>
    </row>
    <row r="3073" spans="1:2">
      <c r="A3073" s="14">
        <v>39189</v>
      </c>
      <c r="B3073">
        <v>1477.6</v>
      </c>
    </row>
    <row r="3074" spans="1:2">
      <c r="A3074" s="14">
        <v>39190</v>
      </c>
      <c r="B3074">
        <v>1480.24</v>
      </c>
    </row>
    <row r="3075" spans="1:2">
      <c r="A3075" s="14">
        <v>39191</v>
      </c>
      <c r="B3075">
        <v>1479.75</v>
      </c>
    </row>
    <row r="3076" spans="1:2">
      <c r="A3076" s="14">
        <v>39192</v>
      </c>
      <c r="B3076">
        <v>1479.74</v>
      </c>
    </row>
    <row r="3077" spans="1:2">
      <c r="A3077" s="14">
        <v>39195</v>
      </c>
      <c r="B3077">
        <v>1481.79</v>
      </c>
    </row>
    <row r="3078" spans="1:2">
      <c r="A3078" s="14">
        <v>39196</v>
      </c>
      <c r="B3078">
        <v>1483.92</v>
      </c>
    </row>
    <row r="3079" spans="1:2">
      <c r="A3079" s="14">
        <v>39197</v>
      </c>
      <c r="B3079">
        <v>1482.38</v>
      </c>
    </row>
    <row r="3080" spans="1:2">
      <c r="A3080" s="14">
        <v>39198</v>
      </c>
      <c r="B3080">
        <v>1479.56</v>
      </c>
    </row>
    <row r="3081" spans="1:2">
      <c r="A3081" s="14">
        <v>39199</v>
      </c>
      <c r="B3081">
        <v>1478.97</v>
      </c>
    </row>
    <row r="3082" spans="1:2">
      <c r="A3082" s="14">
        <v>39202</v>
      </c>
      <c r="B3082">
        <v>1484.89</v>
      </c>
    </row>
    <row r="3083" spans="1:2">
      <c r="A3083" s="14">
        <v>39203</v>
      </c>
      <c r="B3083">
        <v>1484.16</v>
      </c>
    </row>
    <row r="3084" spans="1:2">
      <c r="A3084" s="14">
        <v>39204</v>
      </c>
      <c r="B3084">
        <v>1483.93</v>
      </c>
    </row>
    <row r="3085" spans="1:2">
      <c r="A3085" s="14">
        <v>39205</v>
      </c>
      <c r="B3085">
        <v>1481.71</v>
      </c>
    </row>
    <row r="3086" spans="1:2">
      <c r="A3086" s="14">
        <v>39206</v>
      </c>
      <c r="B3086">
        <v>1484.51</v>
      </c>
    </row>
    <row r="3087" spans="1:2">
      <c r="A3087" s="14">
        <v>39209</v>
      </c>
      <c r="B3087">
        <v>1485.37</v>
      </c>
    </row>
    <row r="3088" spans="1:2">
      <c r="A3088" s="14">
        <v>39210</v>
      </c>
      <c r="B3088">
        <v>1485.46</v>
      </c>
    </row>
    <row r="3089" spans="1:2">
      <c r="A3089" s="14">
        <v>39211</v>
      </c>
      <c r="B3089">
        <v>1482.41</v>
      </c>
    </row>
    <row r="3090" spans="1:2">
      <c r="A3090" s="14">
        <v>39212</v>
      </c>
      <c r="B3090">
        <v>1484.37</v>
      </c>
    </row>
    <row r="3091" spans="1:2">
      <c r="A3091" s="14">
        <v>39213</v>
      </c>
      <c r="B3091">
        <v>1482.86</v>
      </c>
    </row>
    <row r="3092" spans="1:2">
      <c r="A3092" s="14">
        <v>39216</v>
      </c>
      <c r="B3092">
        <v>1482.14</v>
      </c>
    </row>
    <row r="3093" spans="1:2">
      <c r="A3093" s="14">
        <v>39217</v>
      </c>
      <c r="B3093">
        <v>1480.85</v>
      </c>
    </row>
    <row r="3094" spans="1:2">
      <c r="A3094" s="14">
        <v>39218</v>
      </c>
      <c r="B3094">
        <v>1481.39</v>
      </c>
    </row>
    <row r="3095" spans="1:2">
      <c r="A3095" s="14">
        <v>39219</v>
      </c>
      <c r="B3095">
        <v>1478.26</v>
      </c>
    </row>
    <row r="3096" spans="1:2">
      <c r="A3096" s="14">
        <v>39220</v>
      </c>
      <c r="B3096">
        <v>1475.19</v>
      </c>
    </row>
    <row r="3097" spans="1:2">
      <c r="A3097" s="14">
        <v>39223</v>
      </c>
      <c r="B3097">
        <v>1476.86</v>
      </c>
    </row>
    <row r="3098" spans="1:2">
      <c r="A3098" s="14">
        <v>39224</v>
      </c>
      <c r="B3098">
        <v>1474.13</v>
      </c>
    </row>
    <row r="3099" spans="1:2">
      <c r="A3099" s="14">
        <v>39225</v>
      </c>
      <c r="B3099">
        <v>1472.54</v>
      </c>
    </row>
    <row r="3100" spans="1:2">
      <c r="A3100" s="14">
        <v>39226</v>
      </c>
      <c r="B3100">
        <v>1472.83</v>
      </c>
    </row>
    <row r="3101" spans="1:2">
      <c r="A3101" s="14">
        <v>39227</v>
      </c>
      <c r="B3101">
        <v>1472.66</v>
      </c>
    </row>
    <row r="3102" spans="1:2">
      <c r="A3102" s="14">
        <v>39231</v>
      </c>
      <c r="B3102">
        <v>1471.9</v>
      </c>
    </row>
    <row r="3103" spans="1:2">
      <c r="A3103" s="14">
        <v>39232</v>
      </c>
      <c r="B3103">
        <v>1472.13</v>
      </c>
    </row>
    <row r="3104" spans="1:2">
      <c r="A3104" s="14">
        <v>39233</v>
      </c>
      <c r="B3104">
        <v>1471.56</v>
      </c>
    </row>
    <row r="3105" spans="1:2">
      <c r="A3105" s="14">
        <v>39234</v>
      </c>
      <c r="B3105">
        <v>1467.38</v>
      </c>
    </row>
    <row r="3106" spans="1:2">
      <c r="A3106" s="14">
        <v>39237</v>
      </c>
      <c r="B3106">
        <v>1469.93</v>
      </c>
    </row>
    <row r="3107" spans="1:2">
      <c r="A3107" s="14">
        <v>39238</v>
      </c>
      <c r="B3107">
        <v>1466.89</v>
      </c>
    </row>
    <row r="3108" spans="1:2">
      <c r="A3108" s="14">
        <v>39239</v>
      </c>
      <c r="B3108">
        <v>1467.6</v>
      </c>
    </row>
    <row r="3109" spans="1:2">
      <c r="A3109" s="14">
        <v>39240</v>
      </c>
      <c r="B3109">
        <v>1459.8</v>
      </c>
    </row>
    <row r="3110" spans="1:2">
      <c r="A3110" s="14">
        <v>39241</v>
      </c>
      <c r="B3110">
        <v>1459.07</v>
      </c>
    </row>
    <row r="3111" spans="1:2">
      <c r="A3111" s="14">
        <v>39244</v>
      </c>
      <c r="B3111">
        <v>1458.8</v>
      </c>
    </row>
    <row r="3112" spans="1:2">
      <c r="A3112" s="14">
        <v>39245</v>
      </c>
      <c r="B3112">
        <v>1451.77</v>
      </c>
    </row>
    <row r="3113" spans="1:2">
      <c r="A3113" s="14">
        <v>39246</v>
      </c>
      <c r="B3113">
        <v>1455.05</v>
      </c>
    </row>
    <row r="3114" spans="1:2">
      <c r="A3114" s="14">
        <v>39247</v>
      </c>
      <c r="B3114">
        <v>1453.86</v>
      </c>
    </row>
    <row r="3115" spans="1:2">
      <c r="A3115" s="14">
        <v>39248</v>
      </c>
      <c r="B3115">
        <v>1457.29</v>
      </c>
    </row>
    <row r="3116" spans="1:2">
      <c r="A3116" s="14">
        <v>39251</v>
      </c>
      <c r="B3116">
        <v>1459.58</v>
      </c>
    </row>
    <row r="3117" spans="1:2">
      <c r="A3117" s="14">
        <v>39252</v>
      </c>
      <c r="B3117">
        <v>1463.87</v>
      </c>
    </row>
    <row r="3118" spans="1:2">
      <c r="A3118" s="14">
        <v>39253</v>
      </c>
      <c r="B3118">
        <v>1461.35</v>
      </c>
    </row>
    <row r="3119" spans="1:2">
      <c r="A3119" s="14">
        <v>39254</v>
      </c>
      <c r="B3119">
        <v>1459.27</v>
      </c>
    </row>
    <row r="3120" spans="1:2">
      <c r="A3120" s="14">
        <v>39255</v>
      </c>
      <c r="B3120">
        <v>1461.74</v>
      </c>
    </row>
    <row r="3121" spans="1:2">
      <c r="A3121" s="14">
        <v>39258</v>
      </c>
      <c r="B3121">
        <v>1466.72</v>
      </c>
    </row>
    <row r="3122" spans="1:2">
      <c r="A3122" s="14">
        <v>39259</v>
      </c>
      <c r="B3122">
        <v>1465.08</v>
      </c>
    </row>
    <row r="3123" spans="1:2">
      <c r="A3123" s="14">
        <v>39260</v>
      </c>
      <c r="B3123">
        <v>1467.51</v>
      </c>
    </row>
    <row r="3124" spans="1:2">
      <c r="A3124" s="14">
        <v>39261</v>
      </c>
      <c r="B3124">
        <v>1464.46</v>
      </c>
    </row>
    <row r="3125" spans="1:2">
      <c r="A3125" s="14">
        <v>39262</v>
      </c>
      <c r="B3125">
        <v>1470.92</v>
      </c>
    </row>
    <row r="3126" spans="1:2">
      <c r="A3126" s="14">
        <v>39265</v>
      </c>
      <c r="B3126">
        <v>1473.52</v>
      </c>
    </row>
    <row r="3127" spans="1:2">
      <c r="A3127" s="14">
        <v>39266</v>
      </c>
      <c r="B3127">
        <v>1470.22</v>
      </c>
    </row>
    <row r="3128" spans="1:2">
      <c r="A3128" s="14">
        <v>39268</v>
      </c>
      <c r="B3128">
        <v>1464.12</v>
      </c>
    </row>
    <row r="3129" spans="1:2">
      <c r="A3129" s="14">
        <v>39269</v>
      </c>
      <c r="B3129">
        <v>1461.22</v>
      </c>
    </row>
    <row r="3130" spans="1:2">
      <c r="A3130" s="14">
        <v>39272</v>
      </c>
      <c r="B3130">
        <v>1464.11</v>
      </c>
    </row>
    <row r="3131" spans="1:2">
      <c r="A3131" s="14">
        <v>39273</v>
      </c>
      <c r="B3131">
        <v>1472.8</v>
      </c>
    </row>
    <row r="3132" spans="1:2">
      <c r="A3132" s="14">
        <v>39274</v>
      </c>
      <c r="B3132">
        <v>1470.33</v>
      </c>
    </row>
    <row r="3133" spans="1:2">
      <c r="A3133" s="14">
        <v>39275</v>
      </c>
      <c r="B3133">
        <v>1467.6</v>
      </c>
    </row>
    <row r="3134" spans="1:2">
      <c r="A3134" s="14">
        <v>39276</v>
      </c>
      <c r="B3134">
        <v>1468.55</v>
      </c>
    </row>
    <row r="3135" spans="1:2">
      <c r="A3135" s="14">
        <v>39279</v>
      </c>
      <c r="B3135">
        <v>1473.77</v>
      </c>
    </row>
    <row r="3136" spans="1:2">
      <c r="A3136" s="14">
        <v>39280</v>
      </c>
      <c r="B3136">
        <v>1471.23</v>
      </c>
    </row>
    <row r="3137" spans="1:2">
      <c r="A3137" s="14">
        <v>39281</v>
      </c>
      <c r="B3137">
        <v>1476.35</v>
      </c>
    </row>
    <row r="3138" spans="1:2">
      <c r="A3138" s="14">
        <v>39282</v>
      </c>
      <c r="B3138">
        <v>1475.21</v>
      </c>
    </row>
    <row r="3139" spans="1:2">
      <c r="A3139" s="14">
        <v>39283</v>
      </c>
      <c r="B3139">
        <v>1480.25</v>
      </c>
    </row>
    <row r="3140" spans="1:2">
      <c r="A3140" s="14">
        <v>39286</v>
      </c>
      <c r="B3140">
        <v>1480.26</v>
      </c>
    </row>
    <row r="3141" spans="1:2">
      <c r="A3141" s="14">
        <v>39287</v>
      </c>
      <c r="B3141">
        <v>1481.77</v>
      </c>
    </row>
    <row r="3142" spans="1:2">
      <c r="A3142" s="14">
        <v>39288</v>
      </c>
      <c r="B3142">
        <v>1484.81</v>
      </c>
    </row>
    <row r="3143" spans="1:2">
      <c r="A3143" s="14">
        <v>39289</v>
      </c>
      <c r="B3143">
        <v>1494.46</v>
      </c>
    </row>
    <row r="3144" spans="1:2">
      <c r="A3144" s="14">
        <v>39290</v>
      </c>
      <c r="B3144">
        <v>1493.7</v>
      </c>
    </row>
    <row r="3145" spans="1:2">
      <c r="A3145" s="14">
        <v>39293</v>
      </c>
      <c r="B3145">
        <v>1492.88</v>
      </c>
    </row>
    <row r="3146" spans="1:2">
      <c r="A3146" s="14">
        <v>39294</v>
      </c>
      <c r="B3146">
        <v>1495.31</v>
      </c>
    </row>
    <row r="3147" spans="1:2">
      <c r="A3147" s="14">
        <v>39295</v>
      </c>
      <c r="B3147">
        <v>1495.89</v>
      </c>
    </row>
    <row r="3148" spans="1:2">
      <c r="A3148" s="14">
        <v>39296</v>
      </c>
      <c r="B3148">
        <v>1496.22</v>
      </c>
    </row>
    <row r="3149" spans="1:2">
      <c r="A3149" s="14">
        <v>39297</v>
      </c>
      <c r="B3149">
        <v>1500.62</v>
      </c>
    </row>
    <row r="3150" spans="1:2">
      <c r="A3150" s="14">
        <v>39300</v>
      </c>
      <c r="B3150">
        <v>1498.47</v>
      </c>
    </row>
    <row r="3151" spans="1:2">
      <c r="A3151" s="14">
        <v>39301</v>
      </c>
      <c r="B3151">
        <v>1497.58</v>
      </c>
    </row>
    <row r="3152" spans="1:2">
      <c r="A3152" s="14">
        <v>39302</v>
      </c>
      <c r="B3152">
        <v>1489.39</v>
      </c>
    </row>
    <row r="3153" spans="1:2">
      <c r="A3153" s="14">
        <v>39303</v>
      </c>
      <c r="B3153">
        <v>1494.2</v>
      </c>
    </row>
    <row r="3154" spans="1:2">
      <c r="A3154" s="14">
        <v>39304</v>
      </c>
      <c r="B3154">
        <v>1495.59</v>
      </c>
    </row>
    <row r="3155" spans="1:2">
      <c r="A3155" s="14">
        <v>39307</v>
      </c>
      <c r="B3155">
        <v>1496.37</v>
      </c>
    </row>
    <row r="3156" spans="1:2">
      <c r="A3156" s="14">
        <v>39308</v>
      </c>
      <c r="B3156">
        <v>1500.05</v>
      </c>
    </row>
    <row r="3157" spans="1:2">
      <c r="A3157" s="14">
        <v>39309</v>
      </c>
      <c r="B3157">
        <v>1502.2</v>
      </c>
    </row>
    <row r="3158" spans="1:2">
      <c r="A3158" s="14">
        <v>39310</v>
      </c>
      <c r="B3158">
        <v>1511.69</v>
      </c>
    </row>
    <row r="3159" spans="1:2">
      <c r="A3159" s="14">
        <v>39311</v>
      </c>
      <c r="B3159">
        <v>1506.9</v>
      </c>
    </row>
    <row r="3160" spans="1:2">
      <c r="A3160" s="14">
        <v>39314</v>
      </c>
      <c r="B3160">
        <v>1510.58</v>
      </c>
    </row>
    <row r="3161" spans="1:2">
      <c r="A3161" s="14">
        <v>39315</v>
      </c>
      <c r="B3161">
        <v>1514.19</v>
      </c>
    </row>
    <row r="3162" spans="1:2">
      <c r="A3162" s="14">
        <v>39316</v>
      </c>
      <c r="B3162">
        <v>1511.54</v>
      </c>
    </row>
    <row r="3163" spans="1:2">
      <c r="A3163" s="14">
        <v>39317</v>
      </c>
      <c r="B3163">
        <v>1511.54</v>
      </c>
    </row>
    <row r="3164" spans="1:2">
      <c r="A3164" s="14">
        <v>39318</v>
      </c>
      <c r="B3164">
        <v>1509.7</v>
      </c>
    </row>
    <row r="3165" spans="1:2">
      <c r="A3165" s="14">
        <v>39321</v>
      </c>
      <c r="B3165">
        <v>1512.93</v>
      </c>
    </row>
    <row r="3166" spans="1:2">
      <c r="A3166" s="14">
        <v>39322</v>
      </c>
      <c r="B3166">
        <v>1518.56</v>
      </c>
    </row>
    <row r="3167" spans="1:2">
      <c r="A3167" s="14">
        <v>39323</v>
      </c>
      <c r="B3167">
        <v>1516.93</v>
      </c>
    </row>
    <row r="3168" spans="1:2">
      <c r="A3168" s="14">
        <v>39324</v>
      </c>
      <c r="B3168">
        <v>1521.53</v>
      </c>
    </row>
    <row r="3169" spans="1:2">
      <c r="A3169" s="14">
        <v>39325</v>
      </c>
      <c r="B3169">
        <v>1518.75</v>
      </c>
    </row>
    <row r="3170" spans="1:2">
      <c r="A3170" s="14">
        <v>39329</v>
      </c>
      <c r="B3170">
        <v>1519.22</v>
      </c>
    </row>
    <row r="3171" spans="1:2">
      <c r="A3171" s="14">
        <v>39330</v>
      </c>
      <c r="B3171">
        <v>1526.41</v>
      </c>
    </row>
    <row r="3172" spans="1:2">
      <c r="A3172" s="14">
        <v>39331</v>
      </c>
      <c r="B3172">
        <v>1524.22</v>
      </c>
    </row>
    <row r="3173" spans="1:2">
      <c r="A3173" s="14">
        <v>39332</v>
      </c>
      <c r="B3173">
        <v>1535.13</v>
      </c>
    </row>
    <row r="3174" spans="1:2">
      <c r="A3174" s="14">
        <v>39335</v>
      </c>
      <c r="B3174">
        <v>1539.25</v>
      </c>
    </row>
    <row r="3175" spans="1:2">
      <c r="A3175" s="14">
        <v>39336</v>
      </c>
      <c r="B3175">
        <v>1536.17</v>
      </c>
    </row>
    <row r="3176" spans="1:2">
      <c r="A3176" s="14">
        <v>39337</v>
      </c>
      <c r="B3176">
        <v>1533.35</v>
      </c>
    </row>
    <row r="3177" spans="1:2">
      <c r="A3177" s="14">
        <v>39338</v>
      </c>
      <c r="B3177">
        <v>1527.72</v>
      </c>
    </row>
    <row r="3178" spans="1:2">
      <c r="A3178" s="14">
        <v>39339</v>
      </c>
      <c r="B3178">
        <v>1529.29</v>
      </c>
    </row>
    <row r="3179" spans="1:2">
      <c r="A3179" s="14">
        <v>39342</v>
      </c>
      <c r="B3179">
        <v>1529.3</v>
      </c>
    </row>
    <row r="3180" spans="1:2">
      <c r="A3180" s="14">
        <v>39343</v>
      </c>
      <c r="B3180">
        <v>1529.86</v>
      </c>
    </row>
    <row r="3181" spans="1:2">
      <c r="A3181" s="14">
        <v>39344</v>
      </c>
      <c r="B3181">
        <v>1526.9</v>
      </c>
    </row>
    <row r="3182" spans="1:2">
      <c r="A3182" s="14">
        <v>39345</v>
      </c>
      <c r="B3182">
        <v>1517.06</v>
      </c>
    </row>
    <row r="3183" spans="1:2">
      <c r="A3183" s="14">
        <v>39346</v>
      </c>
      <c r="B3183">
        <v>1520.2</v>
      </c>
    </row>
    <row r="3184" spans="1:2">
      <c r="A3184" s="14">
        <v>39349</v>
      </c>
      <c r="B3184">
        <v>1521.5</v>
      </c>
    </row>
    <row r="3185" spans="1:2">
      <c r="A3185" s="14">
        <v>39350</v>
      </c>
      <c r="B3185">
        <v>1522.77</v>
      </c>
    </row>
    <row r="3186" spans="1:2">
      <c r="A3186" s="14">
        <v>39351</v>
      </c>
      <c r="B3186">
        <v>1522.95</v>
      </c>
    </row>
    <row r="3187" spans="1:2">
      <c r="A3187" s="14">
        <v>39352</v>
      </c>
      <c r="B3187">
        <v>1526.67</v>
      </c>
    </row>
    <row r="3188" spans="1:2">
      <c r="A3188" s="14">
        <v>39353</v>
      </c>
      <c r="B3188">
        <v>1526.94</v>
      </c>
    </row>
    <row r="3189" spans="1:2">
      <c r="A3189" s="14">
        <v>39356</v>
      </c>
      <c r="B3189">
        <v>1527.9</v>
      </c>
    </row>
    <row r="3190" spans="1:2">
      <c r="A3190" s="14">
        <v>39357</v>
      </c>
      <c r="B3190">
        <v>1530.33</v>
      </c>
    </row>
    <row r="3191" spans="1:2">
      <c r="A3191" s="14">
        <v>39358</v>
      </c>
      <c r="B3191">
        <v>1529.09</v>
      </c>
    </row>
    <row r="3192" spans="1:2">
      <c r="A3192" s="14">
        <v>39359</v>
      </c>
      <c r="B3192">
        <v>1530.62</v>
      </c>
    </row>
    <row r="3193" spans="1:2">
      <c r="A3193" s="14">
        <v>39360</v>
      </c>
      <c r="B3193">
        <v>1521.96</v>
      </c>
    </row>
    <row r="3194" spans="1:2">
      <c r="A3194" s="14">
        <v>39364</v>
      </c>
      <c r="B3194">
        <v>1521.7</v>
      </c>
    </row>
    <row r="3195" spans="1:2">
      <c r="A3195" s="14">
        <v>39365</v>
      </c>
      <c r="B3195">
        <v>1521.71</v>
      </c>
    </row>
    <row r="3196" spans="1:2">
      <c r="A3196" s="14">
        <v>39366</v>
      </c>
      <c r="B3196">
        <v>1520.98</v>
      </c>
    </row>
    <row r="3197" spans="1:2">
      <c r="A3197" s="14">
        <v>39367</v>
      </c>
      <c r="B3197">
        <v>1518.58</v>
      </c>
    </row>
    <row r="3198" spans="1:2">
      <c r="A3198" s="14">
        <v>39370</v>
      </c>
      <c r="B3198">
        <v>1520.15</v>
      </c>
    </row>
    <row r="3199" spans="1:2">
      <c r="A3199" s="14">
        <v>39371</v>
      </c>
      <c r="B3199">
        <v>1522.01</v>
      </c>
    </row>
    <row r="3200" spans="1:2">
      <c r="A3200" s="14">
        <v>39372</v>
      </c>
      <c r="B3200">
        <v>1531.26</v>
      </c>
    </row>
    <row r="3201" spans="1:2">
      <c r="A3201" s="14">
        <v>39373</v>
      </c>
      <c r="B3201">
        <v>1535.04</v>
      </c>
    </row>
    <row r="3202" spans="1:2">
      <c r="A3202" s="14">
        <v>39374</v>
      </c>
      <c r="B3202">
        <v>1542.77</v>
      </c>
    </row>
    <row r="3203" spans="1:2">
      <c r="A3203" s="14">
        <v>39377</v>
      </c>
      <c r="B3203">
        <v>1543.57</v>
      </c>
    </row>
    <row r="3204" spans="1:2">
      <c r="A3204" s="14">
        <v>39378</v>
      </c>
      <c r="B3204">
        <v>1543.09</v>
      </c>
    </row>
    <row r="3205" spans="1:2">
      <c r="A3205" s="14">
        <v>39379</v>
      </c>
      <c r="B3205">
        <v>1548.92</v>
      </c>
    </row>
    <row r="3206" spans="1:2">
      <c r="A3206" s="14">
        <v>39380</v>
      </c>
      <c r="B3206">
        <v>1547.57</v>
      </c>
    </row>
    <row r="3207" spans="1:2">
      <c r="A3207" s="14">
        <v>39381</v>
      </c>
      <c r="B3207">
        <v>1545.5</v>
      </c>
    </row>
    <row r="3208" spans="1:2">
      <c r="A3208" s="14">
        <v>39384</v>
      </c>
      <c r="B3208">
        <v>1546.27</v>
      </c>
    </row>
    <row r="3209" spans="1:2">
      <c r="A3209" s="14">
        <v>39385</v>
      </c>
      <c r="B3209">
        <v>1545.92</v>
      </c>
    </row>
    <row r="3210" spans="1:2">
      <c r="A3210" s="14">
        <v>39386</v>
      </c>
      <c r="B3210">
        <v>1538.95</v>
      </c>
    </row>
    <row r="3211" spans="1:2">
      <c r="A3211" s="14">
        <v>39387</v>
      </c>
      <c r="B3211">
        <v>1548.22</v>
      </c>
    </row>
    <row r="3212" spans="1:2">
      <c r="A3212" s="14">
        <v>39388</v>
      </c>
      <c r="B3212">
        <v>1554.73</v>
      </c>
    </row>
    <row r="3213" spans="1:2">
      <c r="A3213" s="14">
        <v>39391</v>
      </c>
      <c r="B3213">
        <v>1553.35</v>
      </c>
    </row>
    <row r="3214" spans="1:2">
      <c r="A3214" s="14">
        <v>39392</v>
      </c>
      <c r="B3214">
        <v>1550.85</v>
      </c>
    </row>
    <row r="3215" spans="1:2">
      <c r="A3215" s="14">
        <v>39393</v>
      </c>
      <c r="B3215">
        <v>1553.5</v>
      </c>
    </row>
    <row r="3216" spans="1:2">
      <c r="A3216" s="14">
        <v>39394</v>
      </c>
      <c r="B3216">
        <v>1558.13</v>
      </c>
    </row>
    <row r="3217" spans="1:2">
      <c r="A3217" s="14">
        <v>39395</v>
      </c>
      <c r="B3217">
        <v>1562.13</v>
      </c>
    </row>
    <row r="3218" spans="1:2">
      <c r="A3218" s="14">
        <v>39399</v>
      </c>
      <c r="B3218">
        <v>1559.61</v>
      </c>
    </row>
    <row r="3219" spans="1:2">
      <c r="A3219" s="14">
        <v>39400</v>
      </c>
      <c r="B3219">
        <v>1558.97</v>
      </c>
    </row>
    <row r="3220" spans="1:2">
      <c r="A3220" s="14">
        <v>39401</v>
      </c>
      <c r="B3220">
        <v>1568.32</v>
      </c>
    </row>
    <row r="3221" spans="1:2">
      <c r="A3221" s="14">
        <v>39402</v>
      </c>
      <c r="B3221">
        <v>1569.42</v>
      </c>
    </row>
    <row r="3222" spans="1:2">
      <c r="A3222" s="14">
        <v>39405</v>
      </c>
      <c r="B3222">
        <v>1576.01</v>
      </c>
    </row>
    <row r="3223" spans="1:2">
      <c r="A3223" s="14">
        <v>39406</v>
      </c>
      <c r="B3223">
        <v>1577.5</v>
      </c>
    </row>
    <row r="3224" spans="1:2">
      <c r="A3224" s="14">
        <v>39407</v>
      </c>
      <c r="B3224">
        <v>1581.14</v>
      </c>
    </row>
    <row r="3225" spans="1:2">
      <c r="A3225" s="14">
        <v>39409</v>
      </c>
      <c r="B3225">
        <v>1581.71</v>
      </c>
    </row>
    <row r="3226" spans="1:2">
      <c r="A3226" s="14">
        <v>39412</v>
      </c>
      <c r="B3226">
        <v>1594.97</v>
      </c>
    </row>
    <row r="3227" spans="1:2">
      <c r="A3227" s="14">
        <v>39413</v>
      </c>
      <c r="B3227">
        <v>1587.35</v>
      </c>
    </row>
    <row r="3228" spans="1:2">
      <c r="A3228" s="14">
        <v>39414</v>
      </c>
      <c r="B3228">
        <v>1581.34</v>
      </c>
    </row>
    <row r="3229" spans="1:2">
      <c r="A3229" s="14">
        <v>39415</v>
      </c>
      <c r="B3229">
        <v>1587.66</v>
      </c>
    </row>
    <row r="3230" spans="1:2">
      <c r="A3230" s="14">
        <v>39416</v>
      </c>
      <c r="B3230">
        <v>1586.18</v>
      </c>
    </row>
    <row r="3231" spans="1:2">
      <c r="A3231" s="14">
        <v>39419</v>
      </c>
      <c r="B3231">
        <v>1593.52</v>
      </c>
    </row>
    <row r="3232" spans="1:2">
      <c r="A3232" s="14">
        <v>39420</v>
      </c>
      <c r="B3232">
        <v>1594.36</v>
      </c>
    </row>
    <row r="3233" spans="1:2">
      <c r="A3233" s="14">
        <v>39421</v>
      </c>
      <c r="B3233">
        <v>1592.85</v>
      </c>
    </row>
    <row r="3234" spans="1:2">
      <c r="A3234" s="14">
        <v>39422</v>
      </c>
      <c r="B3234">
        <v>1585.53</v>
      </c>
    </row>
    <row r="3235" spans="1:2">
      <c r="A3235" s="14">
        <v>39423</v>
      </c>
      <c r="B3235">
        <v>1575.91</v>
      </c>
    </row>
    <row r="3236" spans="1:2">
      <c r="A3236" s="14">
        <v>39426</v>
      </c>
      <c r="B3236">
        <v>1574.08</v>
      </c>
    </row>
    <row r="3237" spans="1:2">
      <c r="A3237" s="14">
        <v>39427</v>
      </c>
      <c r="B3237">
        <v>1587.38</v>
      </c>
    </row>
    <row r="3238" spans="1:2">
      <c r="A3238" s="14">
        <v>39428</v>
      </c>
      <c r="B3238">
        <v>1580.34</v>
      </c>
    </row>
    <row r="3239" spans="1:2">
      <c r="A3239" s="14">
        <v>39429</v>
      </c>
      <c r="B3239">
        <v>1573.58</v>
      </c>
    </row>
    <row r="3240" spans="1:2">
      <c r="A3240" s="14">
        <v>39430</v>
      </c>
      <c r="B3240">
        <v>1568.32</v>
      </c>
    </row>
    <row r="3241" spans="1:2">
      <c r="A3241" s="14">
        <v>39433</v>
      </c>
      <c r="B3241">
        <v>1572.45</v>
      </c>
    </row>
    <row r="3242" spans="1:2">
      <c r="A3242" s="14">
        <v>39434</v>
      </c>
      <c r="B3242">
        <v>1578.74</v>
      </c>
    </row>
    <row r="3243" spans="1:2">
      <c r="A3243" s="14">
        <v>39435</v>
      </c>
      <c r="B3243">
        <v>1582.48</v>
      </c>
    </row>
    <row r="3244" spans="1:2">
      <c r="A3244" s="14">
        <v>39436</v>
      </c>
      <c r="B3244">
        <v>1586.91</v>
      </c>
    </row>
    <row r="3245" spans="1:2">
      <c r="A3245" s="14">
        <v>39437</v>
      </c>
      <c r="B3245">
        <v>1575.95</v>
      </c>
    </row>
    <row r="3246" spans="1:2">
      <c r="A3246" s="14">
        <v>39440</v>
      </c>
      <c r="B3246">
        <v>1572.65</v>
      </c>
    </row>
    <row r="3247" spans="1:2">
      <c r="A3247" s="14">
        <v>39442</v>
      </c>
      <c r="B3247">
        <v>1567.51</v>
      </c>
    </row>
    <row r="3248" spans="1:2">
      <c r="A3248" s="14">
        <v>39443</v>
      </c>
      <c r="B3248">
        <v>1573.81</v>
      </c>
    </row>
    <row r="3249" spans="1:2">
      <c r="A3249" s="14">
        <v>39444</v>
      </c>
      <c r="B3249">
        <v>1582.17</v>
      </c>
    </row>
    <row r="3250" spans="1:2">
      <c r="A3250" s="14">
        <v>39447</v>
      </c>
      <c r="B3250">
        <v>1587.45</v>
      </c>
    </row>
    <row r="3251" spans="1:2">
      <c r="A3251" s="14">
        <v>39449</v>
      </c>
      <c r="B3251">
        <v>1599.7</v>
      </c>
    </row>
    <row r="3252" spans="1:2">
      <c r="A3252" s="14">
        <v>39450</v>
      </c>
      <c r="B3252">
        <v>1599.63</v>
      </c>
    </row>
    <row r="3253" spans="1:2">
      <c r="A3253" s="14">
        <v>39451</v>
      </c>
      <c r="B3253">
        <v>1604.45</v>
      </c>
    </row>
    <row r="3254" spans="1:2">
      <c r="A3254" s="14">
        <v>39454</v>
      </c>
      <c r="B3254">
        <v>1606.11</v>
      </c>
    </row>
    <row r="3255" spans="1:2">
      <c r="A3255" s="14">
        <v>39455</v>
      </c>
      <c r="B3255">
        <v>1605.75</v>
      </c>
    </row>
    <row r="3256" spans="1:2">
      <c r="A3256" s="14">
        <v>39456</v>
      </c>
      <c r="B3256">
        <v>1610.17</v>
      </c>
    </row>
    <row r="3257" spans="1:2">
      <c r="A3257" s="14">
        <v>39457</v>
      </c>
      <c r="B3257">
        <v>1603.01</v>
      </c>
    </row>
    <row r="3258" spans="1:2">
      <c r="A3258" s="14">
        <v>39458</v>
      </c>
      <c r="B3258">
        <v>1609.62</v>
      </c>
    </row>
    <row r="3259" spans="1:2">
      <c r="A3259" s="14">
        <v>39461</v>
      </c>
      <c r="B3259">
        <v>1611.4</v>
      </c>
    </row>
    <row r="3260" spans="1:2">
      <c r="A3260" s="14">
        <v>39462</v>
      </c>
      <c r="B3260">
        <v>1617.85</v>
      </c>
    </row>
    <row r="3261" spans="1:2">
      <c r="A3261" s="14">
        <v>39463</v>
      </c>
      <c r="B3261">
        <v>1617.35</v>
      </c>
    </row>
    <row r="3262" spans="1:2">
      <c r="A3262" s="14">
        <v>39464</v>
      </c>
      <c r="B3262">
        <v>1623.52</v>
      </c>
    </row>
    <row r="3263" spans="1:2">
      <c r="A3263" s="14">
        <v>39465</v>
      </c>
      <c r="B3263">
        <v>1623.8</v>
      </c>
    </row>
    <row r="3264" spans="1:2">
      <c r="A3264" s="14">
        <v>39469</v>
      </c>
      <c r="B3264">
        <v>1638.32</v>
      </c>
    </row>
    <row r="3265" spans="1:2">
      <c r="A3265" s="14">
        <v>39470</v>
      </c>
      <c r="B3265">
        <v>1642.98</v>
      </c>
    </row>
    <row r="3266" spans="1:2">
      <c r="A3266" s="14">
        <v>39471</v>
      </c>
      <c r="B3266">
        <v>1625.15</v>
      </c>
    </row>
    <row r="3267" spans="1:2">
      <c r="A3267" s="14">
        <v>39472</v>
      </c>
      <c r="B3267">
        <v>1630.04</v>
      </c>
    </row>
    <row r="3268" spans="1:2">
      <c r="A3268" s="14">
        <v>39475</v>
      </c>
      <c r="B3268">
        <v>1630.7</v>
      </c>
    </row>
    <row r="3269" spans="1:2">
      <c r="A3269" s="14">
        <v>39476</v>
      </c>
      <c r="B3269">
        <v>1625.59</v>
      </c>
    </row>
    <row r="3270" spans="1:2">
      <c r="A3270" s="14">
        <v>39477</v>
      </c>
      <c r="B3270">
        <v>1620.01</v>
      </c>
    </row>
    <row r="3271" spans="1:2">
      <c r="A3271" s="14">
        <v>39478</v>
      </c>
      <c r="B3271">
        <v>1627.75</v>
      </c>
    </row>
    <row r="3272" spans="1:2">
      <c r="A3272" s="14">
        <v>39479</v>
      </c>
      <c r="B3272">
        <v>1632.25</v>
      </c>
    </row>
    <row r="3273" spans="1:2">
      <c r="A3273" s="14">
        <v>39482</v>
      </c>
      <c r="B3273">
        <v>1629.88</v>
      </c>
    </row>
    <row r="3274" spans="1:2">
      <c r="A3274" s="14">
        <v>39483</v>
      </c>
      <c r="B3274">
        <v>1635.71</v>
      </c>
    </row>
    <row r="3275" spans="1:2">
      <c r="A3275" s="14">
        <v>39484</v>
      </c>
      <c r="B3275">
        <v>1634.06</v>
      </c>
    </row>
    <row r="3276" spans="1:2">
      <c r="A3276" s="14">
        <v>39485</v>
      </c>
      <c r="B3276">
        <v>1625.49</v>
      </c>
    </row>
    <row r="3277" spans="1:2">
      <c r="A3277" s="14">
        <v>39486</v>
      </c>
      <c r="B3277">
        <v>1631.32</v>
      </c>
    </row>
    <row r="3278" spans="1:2">
      <c r="A3278" s="14">
        <v>39489</v>
      </c>
      <c r="B3278">
        <v>1634.88</v>
      </c>
    </row>
    <row r="3279" spans="1:2">
      <c r="A3279" s="14">
        <v>39490</v>
      </c>
      <c r="B3279">
        <v>1630.11</v>
      </c>
    </row>
    <row r="3280" spans="1:2">
      <c r="A3280" s="14">
        <v>39491</v>
      </c>
      <c r="B3280">
        <v>1629.91</v>
      </c>
    </row>
    <row r="3281" spans="1:2">
      <c r="A3281" s="14">
        <v>39492</v>
      </c>
      <c r="B3281">
        <v>1621.73</v>
      </c>
    </row>
    <row r="3282" spans="1:2">
      <c r="A3282" s="14">
        <v>39493</v>
      </c>
      <c r="B3282">
        <v>1624.17</v>
      </c>
    </row>
    <row r="3283" spans="1:2">
      <c r="A3283" s="14">
        <v>39497</v>
      </c>
      <c r="B3283">
        <v>1616.85</v>
      </c>
    </row>
    <row r="3284" spans="1:2">
      <c r="A3284" s="14">
        <v>39498</v>
      </c>
      <c r="B3284">
        <v>1613.5</v>
      </c>
    </row>
    <row r="3285" spans="1:2">
      <c r="A3285" s="14">
        <v>39499</v>
      </c>
      <c r="B3285">
        <v>1624.56</v>
      </c>
    </row>
    <row r="3286" spans="1:2">
      <c r="A3286" s="14">
        <v>39500</v>
      </c>
      <c r="B3286">
        <v>1624.11</v>
      </c>
    </row>
    <row r="3287" spans="1:2">
      <c r="A3287" s="14">
        <v>39503</v>
      </c>
      <c r="B3287">
        <v>1615.51</v>
      </c>
    </row>
    <row r="3288" spans="1:2">
      <c r="A3288" s="14">
        <v>39504</v>
      </c>
      <c r="B3288">
        <v>1618.59</v>
      </c>
    </row>
    <row r="3289" spans="1:2">
      <c r="A3289" s="14">
        <v>39505</v>
      </c>
      <c r="B3289">
        <v>1620.17</v>
      </c>
    </row>
    <row r="3290" spans="1:2">
      <c r="A3290" s="14">
        <v>39506</v>
      </c>
      <c r="B3290">
        <v>1630.74</v>
      </c>
    </row>
    <row r="3291" spans="1:2">
      <c r="A3291" s="14">
        <v>39507</v>
      </c>
      <c r="B3291">
        <v>1646.3</v>
      </c>
    </row>
    <row r="3292" spans="1:2">
      <c r="A3292" s="14">
        <v>39510</v>
      </c>
      <c r="B3292">
        <v>1646.94</v>
      </c>
    </row>
    <row r="3293" spans="1:2">
      <c r="A3293" s="14">
        <v>39511</v>
      </c>
      <c r="B3293">
        <v>1644.15</v>
      </c>
    </row>
    <row r="3294" spans="1:2">
      <c r="A3294" s="14">
        <v>39512</v>
      </c>
      <c r="B3294">
        <v>1635.84</v>
      </c>
    </row>
    <row r="3295" spans="1:2">
      <c r="A3295" s="14">
        <v>39513</v>
      </c>
      <c r="B3295">
        <v>1641.34</v>
      </c>
    </row>
    <row r="3296" spans="1:2">
      <c r="A3296" s="14">
        <v>39514</v>
      </c>
      <c r="B3296">
        <v>1646.27</v>
      </c>
    </row>
    <row r="3297" spans="1:2">
      <c r="A3297" s="14">
        <v>39517</v>
      </c>
      <c r="B3297">
        <v>1654.73</v>
      </c>
    </row>
    <row r="3298" spans="1:2">
      <c r="A3298" s="14">
        <v>39518</v>
      </c>
      <c r="B3298">
        <v>1640.2</v>
      </c>
    </row>
    <row r="3299" spans="1:2">
      <c r="A3299" s="14">
        <v>39519</v>
      </c>
      <c r="B3299">
        <v>1650.74</v>
      </c>
    </row>
    <row r="3300" spans="1:2">
      <c r="A3300" s="14">
        <v>39520</v>
      </c>
      <c r="B3300">
        <v>1648.59</v>
      </c>
    </row>
    <row r="3301" spans="1:2">
      <c r="A3301" s="14">
        <v>39521</v>
      </c>
      <c r="B3301">
        <v>1660.72</v>
      </c>
    </row>
    <row r="3302" spans="1:2">
      <c r="A3302" s="14">
        <v>39524</v>
      </c>
      <c r="B3302">
        <v>1669.27</v>
      </c>
    </row>
    <row r="3303" spans="1:2">
      <c r="A3303" s="14">
        <v>39525</v>
      </c>
      <c r="B3303">
        <v>1658.09</v>
      </c>
    </row>
    <row r="3304" spans="1:2">
      <c r="A3304" s="14">
        <v>39526</v>
      </c>
      <c r="B3304">
        <v>1665.78</v>
      </c>
    </row>
    <row r="3305" spans="1:2">
      <c r="A3305" s="14">
        <v>39527</v>
      </c>
      <c r="B3305">
        <v>1668.21</v>
      </c>
    </row>
    <row r="3306" spans="1:2">
      <c r="A3306" s="14">
        <v>39531</v>
      </c>
      <c r="B3306">
        <v>1651.14</v>
      </c>
    </row>
    <row r="3307" spans="1:2">
      <c r="A3307" s="14">
        <v>39532</v>
      </c>
      <c r="B3307">
        <v>1652.52</v>
      </c>
    </row>
    <row r="3308" spans="1:2">
      <c r="A3308" s="14">
        <v>39533</v>
      </c>
      <c r="B3308">
        <v>1653.07</v>
      </c>
    </row>
    <row r="3309" spans="1:2">
      <c r="A3309" s="14">
        <v>39534</v>
      </c>
      <c r="B3309">
        <v>1650.02</v>
      </c>
    </row>
    <row r="3310" spans="1:2">
      <c r="A3310" s="14">
        <v>39535</v>
      </c>
      <c r="B3310">
        <v>1653.95</v>
      </c>
    </row>
    <row r="3311" spans="1:2">
      <c r="A3311" s="14">
        <v>39538</v>
      </c>
      <c r="B3311">
        <v>1657.72</v>
      </c>
    </row>
    <row r="3312" spans="1:2">
      <c r="A3312" s="14">
        <v>39539</v>
      </c>
      <c r="B3312">
        <v>1647.22</v>
      </c>
    </row>
    <row r="3313" spans="1:2">
      <c r="A3313" s="14">
        <v>39540</v>
      </c>
      <c r="B3313">
        <v>1643.31</v>
      </c>
    </row>
    <row r="3314" spans="1:2">
      <c r="A3314" s="14">
        <v>39541</v>
      </c>
      <c r="B3314">
        <v>1642.44</v>
      </c>
    </row>
    <row r="3315" spans="1:2">
      <c r="A3315" s="14">
        <v>39542</v>
      </c>
      <c r="B3315">
        <v>1651.29</v>
      </c>
    </row>
    <row r="3316" spans="1:2">
      <c r="A3316" s="14">
        <v>39545</v>
      </c>
      <c r="B3316">
        <v>1644.79</v>
      </c>
    </row>
    <row r="3317" spans="1:2">
      <c r="A3317" s="14">
        <v>39546</v>
      </c>
      <c r="B3317">
        <v>1645.31</v>
      </c>
    </row>
    <row r="3318" spans="1:2">
      <c r="A3318" s="14">
        <v>39547</v>
      </c>
      <c r="B3318">
        <v>1654.07</v>
      </c>
    </row>
    <row r="3319" spans="1:2">
      <c r="A3319" s="14">
        <v>39548</v>
      </c>
      <c r="B3319">
        <v>1649.18</v>
      </c>
    </row>
    <row r="3320" spans="1:2">
      <c r="A3320" s="14">
        <v>39549</v>
      </c>
      <c r="B3320">
        <v>1654.53</v>
      </c>
    </row>
    <row r="3321" spans="1:2">
      <c r="A3321" s="14">
        <v>39552</v>
      </c>
      <c r="B3321">
        <v>1652.72</v>
      </c>
    </row>
    <row r="3322" spans="1:2">
      <c r="A3322" s="14">
        <v>39553</v>
      </c>
      <c r="B3322">
        <v>1646.85</v>
      </c>
    </row>
    <row r="3323" spans="1:2">
      <c r="A3323" s="14">
        <v>39554</v>
      </c>
      <c r="B3323">
        <v>1636.18</v>
      </c>
    </row>
    <row r="3324" spans="1:2">
      <c r="A3324" s="14">
        <v>39555</v>
      </c>
      <c r="B3324">
        <v>1632.11</v>
      </c>
    </row>
    <row r="3325" spans="1:2">
      <c r="A3325" s="14">
        <v>39556</v>
      </c>
      <c r="B3325">
        <v>1629.77</v>
      </c>
    </row>
    <row r="3326" spans="1:2">
      <c r="A3326" s="14">
        <v>39559</v>
      </c>
      <c r="B3326">
        <v>1632.96</v>
      </c>
    </row>
    <row r="3327" spans="1:2">
      <c r="A3327" s="14">
        <v>39560</v>
      </c>
      <c r="B3327">
        <v>1632</v>
      </c>
    </row>
    <row r="3328" spans="1:2">
      <c r="A3328" s="14">
        <v>39561</v>
      </c>
      <c r="B3328">
        <v>1631.48</v>
      </c>
    </row>
    <row r="3329" spans="1:2">
      <c r="A3329" s="14">
        <v>39562</v>
      </c>
      <c r="B3329">
        <v>1622.67</v>
      </c>
    </row>
    <row r="3330" spans="1:2">
      <c r="A3330" s="14">
        <v>39563</v>
      </c>
      <c r="B3330">
        <v>1619.54</v>
      </c>
    </row>
    <row r="3331" spans="1:2">
      <c r="A3331" s="14">
        <v>39566</v>
      </c>
      <c r="B3331">
        <v>1622.89</v>
      </c>
    </row>
    <row r="3332" spans="1:2">
      <c r="A3332" s="14">
        <v>39567</v>
      </c>
      <c r="B3332">
        <v>1624.25</v>
      </c>
    </row>
    <row r="3333" spans="1:2">
      <c r="A3333" s="14">
        <v>39568</v>
      </c>
      <c r="B3333">
        <v>1629.23</v>
      </c>
    </row>
    <row r="3334" spans="1:2">
      <c r="A3334" s="14">
        <v>39569</v>
      </c>
      <c r="B3334">
        <v>1629.09</v>
      </c>
    </row>
    <row r="3335" spans="1:2">
      <c r="A3335" s="14">
        <v>39570</v>
      </c>
      <c r="B3335">
        <v>1621.77</v>
      </c>
    </row>
    <row r="3336" spans="1:2">
      <c r="A3336" s="14">
        <v>39573</v>
      </c>
      <c r="B3336">
        <v>1622.63</v>
      </c>
    </row>
    <row r="3337" spans="1:2">
      <c r="A3337" s="14">
        <v>39574</v>
      </c>
      <c r="B3337">
        <v>1619.89</v>
      </c>
    </row>
    <row r="3338" spans="1:2">
      <c r="A3338" s="14">
        <v>39575</v>
      </c>
      <c r="B3338">
        <v>1622.59</v>
      </c>
    </row>
    <row r="3339" spans="1:2">
      <c r="A3339" s="14">
        <v>39576</v>
      </c>
      <c r="B3339">
        <v>1629.37</v>
      </c>
    </row>
    <row r="3340" spans="1:2">
      <c r="A3340" s="14">
        <v>39577</v>
      </c>
      <c r="B3340">
        <v>1632.24</v>
      </c>
    </row>
    <row r="3341" spans="1:2">
      <c r="A3341" s="14">
        <v>39580</v>
      </c>
      <c r="B3341">
        <v>1631.52</v>
      </c>
    </row>
    <row r="3342" spans="1:2">
      <c r="A3342" s="14">
        <v>39581</v>
      </c>
      <c r="B3342">
        <v>1619.75</v>
      </c>
    </row>
    <row r="3343" spans="1:2">
      <c r="A3343" s="14">
        <v>39582</v>
      </c>
      <c r="B3343">
        <v>1616.52</v>
      </c>
    </row>
    <row r="3344" spans="1:2">
      <c r="A3344" s="14">
        <v>39583</v>
      </c>
      <c r="B3344">
        <v>1623.87</v>
      </c>
    </row>
    <row r="3345" spans="1:2">
      <c r="A3345" s="14">
        <v>39584</v>
      </c>
      <c r="B3345">
        <v>1623.54</v>
      </c>
    </row>
    <row r="3346" spans="1:2">
      <c r="A3346" s="14">
        <v>39587</v>
      </c>
      <c r="B3346">
        <v>1625.64</v>
      </c>
    </row>
    <row r="3347" spans="1:2">
      <c r="A3347" s="14">
        <v>39588</v>
      </c>
      <c r="B3347">
        <v>1631.22</v>
      </c>
    </row>
    <row r="3348" spans="1:2">
      <c r="A3348" s="14">
        <v>39589</v>
      </c>
      <c r="B3348">
        <v>1627.12</v>
      </c>
    </row>
    <row r="3349" spans="1:2">
      <c r="A3349" s="14">
        <v>39590</v>
      </c>
      <c r="B3349">
        <v>1618.56</v>
      </c>
    </row>
    <row r="3350" spans="1:2">
      <c r="A3350" s="14">
        <v>39591</v>
      </c>
      <c r="B3350">
        <v>1625.82</v>
      </c>
    </row>
    <row r="3351" spans="1:2">
      <c r="A3351" s="14">
        <v>39595</v>
      </c>
      <c r="B3351">
        <v>1618.9</v>
      </c>
    </row>
    <row r="3352" spans="1:2">
      <c r="A3352" s="14">
        <v>39596</v>
      </c>
      <c r="B3352">
        <v>1611.94</v>
      </c>
    </row>
    <row r="3353" spans="1:2">
      <c r="A3353" s="14">
        <v>39597</v>
      </c>
      <c r="B3353">
        <v>1606.71</v>
      </c>
    </row>
    <row r="3354" spans="1:2">
      <c r="A3354" s="14">
        <v>39598</v>
      </c>
      <c r="B3354">
        <v>1610.21</v>
      </c>
    </row>
    <row r="3355" spans="1:2">
      <c r="A3355" s="14">
        <v>39601</v>
      </c>
      <c r="B3355">
        <v>1617.12</v>
      </c>
    </row>
    <row r="3356" spans="1:2">
      <c r="A3356" s="14">
        <v>39602</v>
      </c>
      <c r="B3356">
        <v>1623.91</v>
      </c>
    </row>
    <row r="3357" spans="1:2">
      <c r="A3357" s="14">
        <v>39603</v>
      </c>
      <c r="B3357">
        <v>1620.69</v>
      </c>
    </row>
    <row r="3358" spans="1:2">
      <c r="A3358" s="14">
        <v>39604</v>
      </c>
      <c r="B3358">
        <v>1614.69</v>
      </c>
    </row>
    <row r="3359" spans="1:2">
      <c r="A3359" s="14">
        <v>39605</v>
      </c>
      <c r="B3359">
        <v>1621.92</v>
      </c>
    </row>
    <row r="3360" spans="1:2">
      <c r="A3360" s="14">
        <v>39608</v>
      </c>
      <c r="B3360">
        <v>1614.36</v>
      </c>
    </row>
    <row r="3361" spans="1:2">
      <c r="A3361" s="14">
        <v>39609</v>
      </c>
      <c r="B3361">
        <v>1604.5</v>
      </c>
    </row>
    <row r="3362" spans="1:2">
      <c r="A3362" s="14">
        <v>39610</v>
      </c>
      <c r="B3362">
        <v>1607.56</v>
      </c>
    </row>
    <row r="3363" spans="1:2">
      <c r="A3363" s="14">
        <v>39611</v>
      </c>
      <c r="B3363">
        <v>1596.8</v>
      </c>
    </row>
    <row r="3364" spans="1:2">
      <c r="A3364" s="14">
        <v>39612</v>
      </c>
      <c r="B3364">
        <v>1592.94</v>
      </c>
    </row>
    <row r="3365" spans="1:2">
      <c r="A3365" s="14">
        <v>39615</v>
      </c>
      <c r="B3365">
        <v>1594.9</v>
      </c>
    </row>
    <row r="3366" spans="1:2">
      <c r="A3366" s="14">
        <v>39616</v>
      </c>
      <c r="B3366">
        <v>1597.38</v>
      </c>
    </row>
    <row r="3367" spans="1:2">
      <c r="A3367" s="14">
        <v>39617</v>
      </c>
      <c r="B3367">
        <v>1603.67</v>
      </c>
    </row>
    <row r="3368" spans="1:2">
      <c r="A3368" s="14">
        <v>39618</v>
      </c>
      <c r="B3368">
        <v>1599.27</v>
      </c>
    </row>
    <row r="3369" spans="1:2">
      <c r="A3369" s="14">
        <v>39619</v>
      </c>
      <c r="B3369">
        <v>1605.69</v>
      </c>
    </row>
    <row r="3370" spans="1:2">
      <c r="A3370" s="14">
        <v>39622</v>
      </c>
      <c r="B3370">
        <v>1603.07</v>
      </c>
    </row>
    <row r="3371" spans="1:2">
      <c r="A3371" s="14">
        <v>39623</v>
      </c>
      <c r="B3371">
        <v>1609.24</v>
      </c>
    </row>
    <row r="3372" spans="1:2">
      <c r="A3372" s="14">
        <v>39624</v>
      </c>
      <c r="B3372">
        <v>1609.3</v>
      </c>
    </row>
    <row r="3373" spans="1:2">
      <c r="A3373" s="14">
        <v>39625</v>
      </c>
      <c r="B3373">
        <v>1617.88</v>
      </c>
    </row>
    <row r="3374" spans="1:2">
      <c r="A3374" s="14">
        <v>39626</v>
      </c>
      <c r="B3374">
        <v>1621.51</v>
      </c>
    </row>
    <row r="3375" spans="1:2">
      <c r="A3375" s="14">
        <v>39629</v>
      </c>
      <c r="B3375">
        <v>1622.86</v>
      </c>
    </row>
    <row r="3376" spans="1:2">
      <c r="A3376" s="14">
        <v>39630</v>
      </c>
      <c r="B3376">
        <v>1622.35</v>
      </c>
    </row>
    <row r="3377" spans="1:2">
      <c r="A3377" s="14">
        <v>39631</v>
      </c>
      <c r="B3377">
        <v>1626.11</v>
      </c>
    </row>
    <row r="3378" spans="1:2">
      <c r="A3378" s="14">
        <v>39632</v>
      </c>
      <c r="B3378">
        <v>1626.34</v>
      </c>
    </row>
    <row r="3379" spans="1:2">
      <c r="A3379" s="14">
        <v>39636</v>
      </c>
      <c r="B3379">
        <v>1630.65</v>
      </c>
    </row>
    <row r="3380" spans="1:2">
      <c r="A3380" s="14">
        <v>39637</v>
      </c>
      <c r="B3380">
        <v>1634.31</v>
      </c>
    </row>
    <row r="3381" spans="1:2">
      <c r="A3381" s="14">
        <v>39638</v>
      </c>
      <c r="B3381">
        <v>1637.96</v>
      </c>
    </row>
    <row r="3382" spans="1:2">
      <c r="A3382" s="14">
        <v>39639</v>
      </c>
      <c r="B3382">
        <v>1639</v>
      </c>
    </row>
    <row r="3383" spans="1:2">
      <c r="A3383" s="14">
        <v>39640</v>
      </c>
      <c r="B3383">
        <v>1627.24</v>
      </c>
    </row>
    <row r="3384" spans="1:2">
      <c r="A3384" s="14">
        <v>39643</v>
      </c>
      <c r="B3384">
        <v>1634.05</v>
      </c>
    </row>
    <row r="3385" spans="1:2">
      <c r="A3385" s="14">
        <v>39644</v>
      </c>
      <c r="B3385">
        <v>1637.44</v>
      </c>
    </row>
    <row r="3386" spans="1:2">
      <c r="A3386" s="14">
        <v>39645</v>
      </c>
      <c r="B3386">
        <v>1630.72</v>
      </c>
    </row>
    <row r="3387" spans="1:2">
      <c r="A3387" s="14">
        <v>39646</v>
      </c>
      <c r="B3387">
        <v>1622.21</v>
      </c>
    </row>
    <row r="3388" spans="1:2">
      <c r="A3388" s="14">
        <v>39647</v>
      </c>
      <c r="B3388">
        <v>1618.82</v>
      </c>
    </row>
    <row r="3389" spans="1:2">
      <c r="A3389" s="14">
        <v>39650</v>
      </c>
      <c r="B3389">
        <v>1619.87</v>
      </c>
    </row>
    <row r="3390" spans="1:2">
      <c r="A3390" s="14">
        <v>39651</v>
      </c>
      <c r="B3390">
        <v>1617.16</v>
      </c>
    </row>
    <row r="3391" spans="1:2">
      <c r="A3391" s="14">
        <v>39652</v>
      </c>
      <c r="B3391">
        <v>1612.46</v>
      </c>
    </row>
    <row r="3392" spans="1:2">
      <c r="A3392" s="14">
        <v>39653</v>
      </c>
      <c r="B3392">
        <v>1624.02</v>
      </c>
    </row>
    <row r="3393" spans="1:2">
      <c r="A3393" s="14">
        <v>39654</v>
      </c>
      <c r="B3393">
        <v>1616.96</v>
      </c>
    </row>
    <row r="3394" spans="1:2">
      <c r="A3394" s="14">
        <v>39657</v>
      </c>
      <c r="B3394">
        <v>1625.83</v>
      </c>
    </row>
    <row r="3395" spans="1:2">
      <c r="A3395" s="14">
        <v>39658</v>
      </c>
      <c r="B3395">
        <v>1623.88</v>
      </c>
    </row>
    <row r="3396" spans="1:2">
      <c r="A3396" s="14">
        <v>39659</v>
      </c>
      <c r="B3396">
        <v>1623.32</v>
      </c>
    </row>
    <row r="3397" spans="1:2">
      <c r="A3397" s="14">
        <v>39660</v>
      </c>
      <c r="B3397">
        <v>1629.72</v>
      </c>
    </row>
    <row r="3398" spans="1:2">
      <c r="A3398" s="14">
        <v>39661</v>
      </c>
      <c r="B3398">
        <v>1632.42</v>
      </c>
    </row>
    <row r="3399" spans="1:2">
      <c r="A3399" s="14">
        <v>39664</v>
      </c>
      <c r="B3399">
        <v>1631.15</v>
      </c>
    </row>
    <row r="3400" spans="1:2">
      <c r="A3400" s="14">
        <v>39665</v>
      </c>
      <c r="B3400">
        <v>1628.99</v>
      </c>
    </row>
    <row r="3401" spans="1:2">
      <c r="A3401" s="14">
        <v>39666</v>
      </c>
      <c r="B3401">
        <v>1625.69</v>
      </c>
    </row>
    <row r="3402" spans="1:2">
      <c r="A3402" s="14">
        <v>39667</v>
      </c>
      <c r="B3402">
        <v>1636.85</v>
      </c>
    </row>
    <row r="3403" spans="1:2">
      <c r="A3403" s="14">
        <v>39668</v>
      </c>
      <c r="B3403">
        <v>1635.04</v>
      </c>
    </row>
    <row r="3404" spans="1:2">
      <c r="A3404" s="14">
        <v>39671</v>
      </c>
      <c r="B3404">
        <v>1630.99</v>
      </c>
    </row>
    <row r="3405" spans="1:2">
      <c r="A3405" s="14">
        <v>39672</v>
      </c>
      <c r="B3405">
        <v>1638.65</v>
      </c>
    </row>
    <row r="3406" spans="1:2">
      <c r="A3406" s="14">
        <v>39673</v>
      </c>
      <c r="B3406">
        <v>1635.8</v>
      </c>
    </row>
    <row r="3407" spans="1:2">
      <c r="A3407" s="14">
        <v>39674</v>
      </c>
      <c r="B3407">
        <v>1640.54</v>
      </c>
    </row>
    <row r="3408" spans="1:2">
      <c r="A3408" s="14">
        <v>39675</v>
      </c>
      <c r="B3408">
        <v>1643.96</v>
      </c>
    </row>
    <row r="3409" spans="1:2">
      <c r="A3409" s="14">
        <v>39678</v>
      </c>
      <c r="B3409">
        <v>1647.77</v>
      </c>
    </row>
    <row r="3410" spans="1:2">
      <c r="A3410" s="14">
        <v>39679</v>
      </c>
      <c r="B3410">
        <v>1646.65</v>
      </c>
    </row>
    <row r="3411" spans="1:2">
      <c r="A3411" s="14">
        <v>39680</v>
      </c>
      <c r="B3411">
        <v>1650.64</v>
      </c>
    </row>
    <row r="3412" spans="1:2">
      <c r="A3412" s="14">
        <v>39681</v>
      </c>
      <c r="B3412">
        <v>1647.19</v>
      </c>
    </row>
    <row r="3413" spans="1:2">
      <c r="A3413" s="14">
        <v>39682</v>
      </c>
      <c r="B3413">
        <v>1644.41</v>
      </c>
    </row>
    <row r="3414" spans="1:2">
      <c r="A3414" s="14">
        <v>39685</v>
      </c>
      <c r="B3414">
        <v>1651.48</v>
      </c>
    </row>
    <row r="3415" spans="1:2">
      <c r="A3415" s="14">
        <v>39686</v>
      </c>
      <c r="B3415">
        <v>1651.52</v>
      </c>
    </row>
    <row r="3416" spans="1:2">
      <c r="A3416" s="14">
        <v>39687</v>
      </c>
      <c r="B3416">
        <v>1653.28</v>
      </c>
    </row>
    <row r="3417" spans="1:2">
      <c r="A3417" s="14">
        <v>39688</v>
      </c>
      <c r="B3417">
        <v>1651.54</v>
      </c>
    </row>
    <row r="3418" spans="1:2">
      <c r="A3418" s="14">
        <v>39689</v>
      </c>
      <c r="B3418">
        <v>1650.08</v>
      </c>
    </row>
    <row r="3419" spans="1:2">
      <c r="A3419" s="14">
        <v>39693</v>
      </c>
      <c r="B3419">
        <v>1657.15</v>
      </c>
    </row>
    <row r="3420" spans="1:2">
      <c r="A3420" s="14">
        <v>39694</v>
      </c>
      <c r="B3420">
        <v>1661.14</v>
      </c>
    </row>
    <row r="3421" spans="1:2">
      <c r="A3421" s="14">
        <v>39695</v>
      </c>
      <c r="B3421">
        <v>1665.32</v>
      </c>
    </row>
    <row r="3422" spans="1:2">
      <c r="A3422" s="14">
        <v>39696</v>
      </c>
      <c r="B3422">
        <v>1663.5</v>
      </c>
    </row>
    <row r="3423" spans="1:2">
      <c r="A3423" s="14">
        <v>39699</v>
      </c>
      <c r="B3423">
        <v>1662.68</v>
      </c>
    </row>
    <row r="3424" spans="1:2">
      <c r="A3424" s="14">
        <v>39700</v>
      </c>
      <c r="B3424">
        <v>1669.18</v>
      </c>
    </row>
    <row r="3425" spans="1:2">
      <c r="A3425" s="14">
        <v>39701</v>
      </c>
      <c r="B3425">
        <v>1666.14</v>
      </c>
    </row>
    <row r="3426" spans="1:2">
      <c r="A3426" s="14">
        <v>39702</v>
      </c>
      <c r="B3426">
        <v>1668.31</v>
      </c>
    </row>
    <row r="3427" spans="1:2">
      <c r="A3427" s="14">
        <v>39703</v>
      </c>
      <c r="B3427">
        <v>1660.21</v>
      </c>
    </row>
    <row r="3428" spans="1:2">
      <c r="A3428" s="14">
        <v>39706</v>
      </c>
      <c r="B3428">
        <v>1685</v>
      </c>
    </row>
    <row r="3429" spans="1:2">
      <c r="A3429" s="14">
        <v>39707</v>
      </c>
      <c r="B3429">
        <v>1682.89</v>
      </c>
    </row>
    <row r="3430" spans="1:2">
      <c r="A3430" s="14">
        <v>39708</v>
      </c>
      <c r="B3430">
        <v>1692.07</v>
      </c>
    </row>
    <row r="3431" spans="1:2">
      <c r="A3431" s="14">
        <v>39709</v>
      </c>
      <c r="B3431">
        <v>1690.83</v>
      </c>
    </row>
    <row r="3432" spans="1:2">
      <c r="A3432" s="14">
        <v>39710</v>
      </c>
      <c r="B3432">
        <v>1658.61</v>
      </c>
    </row>
    <row r="3433" spans="1:2">
      <c r="A3433" s="14">
        <v>39713</v>
      </c>
      <c r="B3433">
        <v>1654.85</v>
      </c>
    </row>
    <row r="3434" spans="1:2">
      <c r="A3434" s="14">
        <v>39714</v>
      </c>
      <c r="B3434">
        <v>1654.62</v>
      </c>
    </row>
    <row r="3435" spans="1:2">
      <c r="A3435" s="14">
        <v>39715</v>
      </c>
      <c r="B3435">
        <v>1662.32</v>
      </c>
    </row>
    <row r="3436" spans="1:2">
      <c r="A3436" s="14">
        <v>39716</v>
      </c>
      <c r="B3436">
        <v>1654.52</v>
      </c>
    </row>
    <row r="3437" spans="1:2">
      <c r="A3437" s="14">
        <v>39717</v>
      </c>
      <c r="B3437">
        <v>1658.98</v>
      </c>
    </row>
    <row r="3438" spans="1:2">
      <c r="A3438" s="14">
        <v>39720</v>
      </c>
      <c r="B3438">
        <v>1680.08</v>
      </c>
    </row>
    <row r="3439" spans="1:2">
      <c r="A3439" s="14">
        <v>39721</v>
      </c>
      <c r="B3439">
        <v>1660.18</v>
      </c>
    </row>
    <row r="3440" spans="1:2">
      <c r="A3440" s="14">
        <v>39722</v>
      </c>
      <c r="B3440">
        <v>1667.89</v>
      </c>
    </row>
    <row r="3441" spans="1:2">
      <c r="A3441" s="14">
        <v>39723</v>
      </c>
      <c r="B3441">
        <v>1679.2</v>
      </c>
    </row>
    <row r="3442" spans="1:2">
      <c r="A3442" s="14">
        <v>39724</v>
      </c>
      <c r="B3442">
        <v>1679.89</v>
      </c>
    </row>
    <row r="3443" spans="1:2">
      <c r="A3443" s="14">
        <v>39727</v>
      </c>
      <c r="B3443">
        <v>1700.65</v>
      </c>
    </row>
    <row r="3444" spans="1:2">
      <c r="A3444" s="14">
        <v>39728</v>
      </c>
      <c r="B3444">
        <v>1693.1</v>
      </c>
    </row>
    <row r="3445" spans="1:2">
      <c r="A3445" s="14">
        <v>39729</v>
      </c>
      <c r="B3445">
        <v>1676.11</v>
      </c>
    </row>
    <row r="3446" spans="1:2">
      <c r="A3446" s="14">
        <v>39730</v>
      </c>
      <c r="B3446">
        <v>1665.96</v>
      </c>
    </row>
    <row r="3447" spans="1:2">
      <c r="A3447" s="14">
        <v>39731</v>
      </c>
      <c r="B3447">
        <v>1667.66</v>
      </c>
    </row>
    <row r="3448" spans="1:2">
      <c r="A3448" s="14">
        <v>39735</v>
      </c>
      <c r="B3448">
        <v>1654.58</v>
      </c>
    </row>
    <row r="3449" spans="1:2">
      <c r="A3449" s="14">
        <v>39736</v>
      </c>
      <c r="B3449">
        <v>1656.37</v>
      </c>
    </row>
    <row r="3450" spans="1:2">
      <c r="A3450" s="14">
        <v>39737</v>
      </c>
      <c r="B3450">
        <v>1660.46</v>
      </c>
    </row>
    <row r="3451" spans="1:2">
      <c r="A3451" s="14">
        <v>39738</v>
      </c>
      <c r="B3451">
        <v>1656.96</v>
      </c>
    </row>
    <row r="3452" spans="1:2">
      <c r="A3452" s="14">
        <v>39741</v>
      </c>
      <c r="B3452">
        <v>1659.83</v>
      </c>
    </row>
    <row r="3453" spans="1:2">
      <c r="A3453" s="14">
        <v>39742</v>
      </c>
      <c r="B3453">
        <v>1673.57</v>
      </c>
    </row>
    <row r="3454" spans="1:2">
      <c r="A3454" s="14">
        <v>39743</v>
      </c>
      <c r="B3454">
        <v>1679.07</v>
      </c>
    </row>
    <row r="3455" spans="1:2">
      <c r="A3455" s="14">
        <v>39744</v>
      </c>
      <c r="B3455">
        <v>1686.38</v>
      </c>
    </row>
    <row r="3456" spans="1:2">
      <c r="A3456" s="14">
        <v>39745</v>
      </c>
      <c r="B3456">
        <v>1676.57</v>
      </c>
    </row>
    <row r="3457" spans="1:2">
      <c r="A3457" s="14">
        <v>39748</v>
      </c>
      <c r="B3457">
        <v>1674.73</v>
      </c>
    </row>
    <row r="3458" spans="1:2">
      <c r="A3458" s="14">
        <v>39749</v>
      </c>
      <c r="B3458">
        <v>1668.75</v>
      </c>
    </row>
    <row r="3459" spans="1:2">
      <c r="A3459" s="14">
        <v>39750</v>
      </c>
      <c r="B3459">
        <v>1665.4</v>
      </c>
    </row>
    <row r="3460" spans="1:2">
      <c r="A3460" s="14">
        <v>39751</v>
      </c>
      <c r="B3460">
        <v>1661.52</v>
      </c>
    </row>
    <row r="3461" spans="1:2">
      <c r="A3461" s="14">
        <v>39752</v>
      </c>
      <c r="B3461">
        <v>1658.35</v>
      </c>
    </row>
    <row r="3462" spans="1:2">
      <c r="A3462" s="14">
        <v>39755</v>
      </c>
      <c r="B3462">
        <v>1665.53</v>
      </c>
    </row>
    <row r="3463" spans="1:2">
      <c r="A3463" s="14">
        <v>39756</v>
      </c>
      <c r="B3463">
        <v>1676.81</v>
      </c>
    </row>
    <row r="3464" spans="1:2">
      <c r="A3464" s="14">
        <v>39757</v>
      </c>
      <c r="B3464">
        <v>1681.87</v>
      </c>
    </row>
    <row r="3465" spans="1:2">
      <c r="A3465" s="14">
        <v>39758</v>
      </c>
      <c r="B3465">
        <v>1682.11</v>
      </c>
    </row>
    <row r="3466" spans="1:2">
      <c r="A3466" s="14">
        <v>39759</v>
      </c>
      <c r="B3466">
        <v>1677.15</v>
      </c>
    </row>
    <row r="3467" spans="1:2">
      <c r="A3467" s="14">
        <v>39762</v>
      </c>
      <c r="B3467">
        <v>1682.46</v>
      </c>
    </row>
    <row r="3468" spans="1:2">
      <c r="A3468" s="14">
        <v>39764</v>
      </c>
      <c r="B3468">
        <v>1690.31</v>
      </c>
    </row>
    <row r="3469" spans="1:2">
      <c r="A3469" s="14">
        <v>39765</v>
      </c>
      <c r="B3469">
        <v>1685.34</v>
      </c>
    </row>
    <row r="3470" spans="1:2">
      <c r="A3470" s="14">
        <v>39766</v>
      </c>
      <c r="B3470">
        <v>1691.32</v>
      </c>
    </row>
    <row r="3471" spans="1:2">
      <c r="A3471" s="14">
        <v>39769</v>
      </c>
      <c r="B3471">
        <v>1695.83</v>
      </c>
    </row>
    <row r="3472" spans="1:2">
      <c r="A3472" s="14">
        <v>39770</v>
      </c>
      <c r="B3472">
        <v>1705.47</v>
      </c>
    </row>
    <row r="3473" spans="1:2">
      <c r="A3473" s="14">
        <v>39771</v>
      </c>
      <c r="B3473">
        <v>1715.91</v>
      </c>
    </row>
    <row r="3474" spans="1:2">
      <c r="A3474" s="14">
        <v>39772</v>
      </c>
      <c r="B3474">
        <v>1734.09</v>
      </c>
    </row>
    <row r="3475" spans="1:2">
      <c r="A3475" s="14">
        <v>39773</v>
      </c>
      <c r="B3475">
        <v>1731.83</v>
      </c>
    </row>
    <row r="3476" spans="1:2">
      <c r="A3476" s="14">
        <v>39776</v>
      </c>
      <c r="B3476">
        <v>1719.28</v>
      </c>
    </row>
    <row r="3477" spans="1:2">
      <c r="A3477" s="14">
        <v>39777</v>
      </c>
      <c r="B3477">
        <v>1734.67</v>
      </c>
    </row>
    <row r="3478" spans="1:2">
      <c r="A3478" s="14">
        <v>39778</v>
      </c>
      <c r="B3478">
        <v>1740.26</v>
      </c>
    </row>
    <row r="3479" spans="1:2">
      <c r="A3479" s="14">
        <v>39780</v>
      </c>
      <c r="B3479">
        <v>1746.36</v>
      </c>
    </row>
    <row r="3480" spans="1:2">
      <c r="A3480" s="14">
        <v>39783</v>
      </c>
      <c r="B3480">
        <v>1766.36</v>
      </c>
    </row>
    <row r="3481" spans="1:2">
      <c r="A3481" s="14">
        <v>39784</v>
      </c>
      <c r="B3481">
        <v>1769.35</v>
      </c>
    </row>
    <row r="3482" spans="1:2">
      <c r="A3482" s="14">
        <v>39785</v>
      </c>
      <c r="B3482">
        <v>1772.44</v>
      </c>
    </row>
    <row r="3483" spans="1:2">
      <c r="A3483" s="14">
        <v>39786</v>
      </c>
      <c r="B3483">
        <v>1781.06</v>
      </c>
    </row>
    <row r="3484" spans="1:2">
      <c r="A3484" s="14">
        <v>39787</v>
      </c>
      <c r="B3484">
        <v>1771.57</v>
      </c>
    </row>
    <row r="3485" spans="1:2">
      <c r="A3485" s="14">
        <v>39790</v>
      </c>
      <c r="B3485">
        <v>1767.48</v>
      </c>
    </row>
    <row r="3486" spans="1:2">
      <c r="A3486" s="14">
        <v>39791</v>
      </c>
      <c r="B3486">
        <v>1775.32</v>
      </c>
    </row>
    <row r="3487" spans="1:2">
      <c r="A3487" s="14">
        <v>39792</v>
      </c>
      <c r="B3487">
        <v>1773.66</v>
      </c>
    </row>
    <row r="3488" spans="1:2">
      <c r="A3488" s="14">
        <v>39793</v>
      </c>
      <c r="B3488">
        <v>1778.84</v>
      </c>
    </row>
    <row r="3489" spans="1:2">
      <c r="A3489" s="14">
        <v>39794</v>
      </c>
      <c r="B3489">
        <v>1781.9</v>
      </c>
    </row>
    <row r="3490" spans="1:2">
      <c r="A3490" s="14">
        <v>39797</v>
      </c>
      <c r="B3490">
        <v>1787.05</v>
      </c>
    </row>
    <row r="3491" spans="1:2">
      <c r="A3491" s="14">
        <v>39798</v>
      </c>
      <c r="B3491">
        <v>1801.48</v>
      </c>
    </row>
    <row r="3492" spans="1:2">
      <c r="A3492" s="14">
        <v>39799</v>
      </c>
      <c r="B3492">
        <v>1811.98</v>
      </c>
    </row>
    <row r="3493" spans="1:2">
      <c r="A3493" s="14">
        <v>39800</v>
      </c>
      <c r="B3493">
        <v>1822.67</v>
      </c>
    </row>
    <row r="3494" spans="1:2">
      <c r="A3494" s="14">
        <v>39801</v>
      </c>
      <c r="B3494">
        <v>1817.32</v>
      </c>
    </row>
    <row r="3495" spans="1:2">
      <c r="A3495" s="14">
        <v>39804</v>
      </c>
      <c r="B3495">
        <v>1814.63</v>
      </c>
    </row>
    <row r="3496" spans="1:2">
      <c r="A3496" s="14">
        <v>39805</v>
      </c>
      <c r="B3496">
        <v>1813.13</v>
      </c>
    </row>
    <row r="3497" spans="1:2">
      <c r="A3497" s="14">
        <v>39806</v>
      </c>
      <c r="B3497">
        <v>1810.55</v>
      </c>
    </row>
    <row r="3498" spans="1:2">
      <c r="A3498" s="14">
        <v>39808</v>
      </c>
      <c r="B3498">
        <v>1814.78</v>
      </c>
    </row>
    <row r="3499" spans="1:2">
      <c r="A3499" s="14">
        <v>39811</v>
      </c>
      <c r="B3499">
        <v>1817.73</v>
      </c>
    </row>
    <row r="3500" spans="1:2">
      <c r="A3500" s="14">
        <v>39812</v>
      </c>
      <c r="B3500">
        <v>1819.12</v>
      </c>
    </row>
    <row r="3501" spans="1:2">
      <c r="A3501" s="14">
        <v>39813</v>
      </c>
      <c r="B3501">
        <v>1805.52</v>
      </c>
    </row>
    <row r="3502" spans="1:2">
      <c r="A3502" s="14">
        <v>39815</v>
      </c>
      <c r="B3502">
        <v>1790.07</v>
      </c>
    </row>
    <row r="3503" spans="1:2">
      <c r="A3503" s="14">
        <v>39818</v>
      </c>
      <c r="B3503">
        <v>1784.01</v>
      </c>
    </row>
    <row r="3504" spans="1:2">
      <c r="A3504" s="14">
        <v>39819</v>
      </c>
      <c r="B3504">
        <v>1782.41</v>
      </c>
    </row>
    <row r="3505" spans="1:2">
      <c r="A3505" s="14">
        <v>39820</v>
      </c>
      <c r="B3505">
        <v>1783.96</v>
      </c>
    </row>
    <row r="3506" spans="1:2">
      <c r="A3506" s="14">
        <v>39821</v>
      </c>
      <c r="B3506">
        <v>1787.56</v>
      </c>
    </row>
    <row r="3507" spans="1:2">
      <c r="A3507" s="14">
        <v>39822</v>
      </c>
      <c r="B3507">
        <v>1790.32</v>
      </c>
    </row>
    <row r="3508" spans="1:2">
      <c r="A3508" s="14">
        <v>39825</v>
      </c>
      <c r="B3508">
        <v>1798.94</v>
      </c>
    </row>
    <row r="3509" spans="1:2">
      <c r="A3509" s="14">
        <v>39826</v>
      </c>
      <c r="B3509">
        <v>1798.31</v>
      </c>
    </row>
    <row r="3510" spans="1:2">
      <c r="A3510" s="14">
        <v>39827</v>
      </c>
      <c r="B3510">
        <v>1806.75</v>
      </c>
    </row>
    <row r="3511" spans="1:2">
      <c r="A3511" s="14">
        <v>39828</v>
      </c>
      <c r="B3511">
        <v>1807.04</v>
      </c>
    </row>
    <row r="3512" spans="1:2">
      <c r="A3512" s="14">
        <v>39829</v>
      </c>
      <c r="B3512">
        <v>1799.94</v>
      </c>
    </row>
    <row r="3513" spans="1:2">
      <c r="A3513" s="14">
        <v>39833</v>
      </c>
      <c r="B3513">
        <v>1796.95</v>
      </c>
    </row>
    <row r="3514" spans="1:2">
      <c r="A3514" s="14">
        <v>39834</v>
      </c>
      <c r="B3514">
        <v>1779.81</v>
      </c>
    </row>
    <row r="3515" spans="1:2">
      <c r="A3515" s="14">
        <v>39835</v>
      </c>
      <c r="B3515">
        <v>1774.74</v>
      </c>
    </row>
    <row r="3516" spans="1:2">
      <c r="A3516" s="14">
        <v>39836</v>
      </c>
      <c r="B3516">
        <v>1770.78</v>
      </c>
    </row>
    <row r="3517" spans="1:2">
      <c r="A3517" s="14">
        <v>39839</v>
      </c>
      <c r="B3517">
        <v>1768.15</v>
      </c>
    </row>
    <row r="3518" spans="1:2">
      <c r="A3518" s="14">
        <v>39840</v>
      </c>
      <c r="B3518">
        <v>1778.65</v>
      </c>
    </row>
    <row r="3519" spans="1:2">
      <c r="A3519" s="14">
        <v>39841</v>
      </c>
      <c r="B3519">
        <v>1766.14</v>
      </c>
    </row>
    <row r="3520" spans="1:2">
      <c r="A3520" s="14">
        <v>39842</v>
      </c>
      <c r="B3520">
        <v>1754.98</v>
      </c>
    </row>
    <row r="3521" spans="1:2">
      <c r="A3521" s="14">
        <v>39843</v>
      </c>
      <c r="B3521">
        <v>1752.87</v>
      </c>
    </row>
    <row r="3522" spans="1:2">
      <c r="A3522" s="14">
        <v>39846</v>
      </c>
      <c r="B3522">
        <v>1764.27</v>
      </c>
    </row>
    <row r="3523" spans="1:2">
      <c r="A3523" s="14">
        <v>39847</v>
      </c>
      <c r="B3523">
        <v>1753.61</v>
      </c>
    </row>
    <row r="3524" spans="1:2">
      <c r="A3524" s="14">
        <v>39848</v>
      </c>
      <c r="B3524">
        <v>1749.14</v>
      </c>
    </row>
    <row r="3525" spans="1:2">
      <c r="A3525" s="14">
        <v>39849</v>
      </c>
      <c r="B3525">
        <v>1751.57</v>
      </c>
    </row>
    <row r="3526" spans="1:2">
      <c r="A3526" s="14">
        <v>39850</v>
      </c>
      <c r="B3526">
        <v>1745.99</v>
      </c>
    </row>
    <row r="3527" spans="1:2">
      <c r="A3527" s="14">
        <v>39853</v>
      </c>
      <c r="B3527">
        <v>1743.57</v>
      </c>
    </row>
    <row r="3528" spans="1:2">
      <c r="A3528" s="14">
        <v>39854</v>
      </c>
      <c r="B3528">
        <v>1759.51</v>
      </c>
    </row>
    <row r="3529" spans="1:2">
      <c r="A3529" s="14">
        <v>39855</v>
      </c>
      <c r="B3529">
        <v>1764.12</v>
      </c>
    </row>
    <row r="3530" spans="1:2">
      <c r="A3530" s="14">
        <v>39856</v>
      </c>
      <c r="B3530">
        <v>1767.59</v>
      </c>
    </row>
    <row r="3531" spans="1:2">
      <c r="A3531" s="14">
        <v>39857</v>
      </c>
      <c r="B3531">
        <v>1752.37</v>
      </c>
    </row>
    <row r="3532" spans="1:2">
      <c r="A3532" s="14">
        <v>39861</v>
      </c>
      <c r="B3532">
        <v>1770.5</v>
      </c>
    </row>
    <row r="3533" spans="1:2">
      <c r="A3533" s="14">
        <v>39862</v>
      </c>
      <c r="B3533">
        <v>1763.4</v>
      </c>
    </row>
    <row r="3534" spans="1:2">
      <c r="A3534" s="14">
        <v>39863</v>
      </c>
      <c r="B3534">
        <v>1752.39</v>
      </c>
    </row>
    <row r="3535" spans="1:2">
      <c r="A3535" s="14">
        <v>39864</v>
      </c>
      <c r="B3535">
        <v>1760.27</v>
      </c>
    </row>
    <row r="3536" spans="1:2">
      <c r="A3536" s="14">
        <v>39867</v>
      </c>
      <c r="B3536">
        <v>1760.32</v>
      </c>
    </row>
    <row r="3537" spans="1:2">
      <c r="A3537" s="14">
        <v>39868</v>
      </c>
      <c r="B3537">
        <v>1758.85</v>
      </c>
    </row>
    <row r="3538" spans="1:2">
      <c r="A3538" s="14">
        <v>39869</v>
      </c>
      <c r="B3538">
        <v>1747.53</v>
      </c>
    </row>
    <row r="3539" spans="1:2">
      <c r="A3539" s="14">
        <v>39870</v>
      </c>
      <c r="B3539">
        <v>1745.53</v>
      </c>
    </row>
    <row r="3540" spans="1:2">
      <c r="A3540" s="14">
        <v>39871</v>
      </c>
      <c r="B3540">
        <v>1743.65</v>
      </c>
    </row>
    <row r="3541" spans="1:2">
      <c r="A3541" s="14">
        <v>39874</v>
      </c>
      <c r="B3541">
        <v>1755.04</v>
      </c>
    </row>
    <row r="3542" spans="1:2">
      <c r="A3542" s="14">
        <v>39875</v>
      </c>
      <c r="B3542">
        <v>1752</v>
      </c>
    </row>
    <row r="3543" spans="1:2">
      <c r="A3543" s="14">
        <v>39876</v>
      </c>
      <c r="B3543">
        <v>1746.53</v>
      </c>
    </row>
    <row r="3544" spans="1:2">
      <c r="A3544" s="14">
        <v>39877</v>
      </c>
      <c r="B3544">
        <v>1762.86</v>
      </c>
    </row>
    <row r="3545" spans="1:2">
      <c r="A3545" s="14">
        <v>39878</v>
      </c>
      <c r="B3545">
        <v>1761.31</v>
      </c>
    </row>
    <row r="3546" spans="1:2">
      <c r="A3546" s="14">
        <v>39881</v>
      </c>
      <c r="B3546">
        <v>1755.72</v>
      </c>
    </row>
    <row r="3547" spans="1:2">
      <c r="A3547" s="14">
        <v>39882</v>
      </c>
      <c r="B3547">
        <v>1747.45</v>
      </c>
    </row>
    <row r="3548" spans="1:2">
      <c r="A3548" s="14">
        <v>39883</v>
      </c>
      <c r="B3548">
        <v>1752.67</v>
      </c>
    </row>
    <row r="3549" spans="1:2">
      <c r="A3549" s="14">
        <v>39884</v>
      </c>
      <c r="B3549">
        <v>1756.01</v>
      </c>
    </row>
    <row r="3550" spans="1:2">
      <c r="A3550" s="14">
        <v>39885</v>
      </c>
      <c r="B3550">
        <v>1756.9</v>
      </c>
    </row>
    <row r="3551" spans="1:2">
      <c r="A3551" s="14">
        <v>39888</v>
      </c>
      <c r="B3551">
        <v>1751.88</v>
      </c>
    </row>
    <row r="3552" spans="1:2">
      <c r="A3552" s="14">
        <v>39889</v>
      </c>
      <c r="B3552">
        <v>1747.35</v>
      </c>
    </row>
    <row r="3553" spans="1:2">
      <c r="A3553" s="14">
        <v>39890</v>
      </c>
      <c r="B3553">
        <v>1784.33</v>
      </c>
    </row>
    <row r="3554" spans="1:2">
      <c r="A3554" s="14">
        <v>39891</v>
      </c>
      <c r="B3554">
        <v>1780.14</v>
      </c>
    </row>
    <row r="3555" spans="1:2">
      <c r="A3555" s="14">
        <v>39892</v>
      </c>
      <c r="B3555">
        <v>1778.6</v>
      </c>
    </row>
    <row r="3556" spans="1:2">
      <c r="A3556" s="14">
        <v>39895</v>
      </c>
      <c r="B3556">
        <v>1775.91</v>
      </c>
    </row>
    <row r="3557" spans="1:2">
      <c r="A3557" s="14">
        <v>39896</v>
      </c>
      <c r="B3557">
        <v>1777.72</v>
      </c>
    </row>
    <row r="3558" spans="1:2">
      <c r="A3558" s="14">
        <v>39897</v>
      </c>
      <c r="B3558">
        <v>1768.82</v>
      </c>
    </row>
    <row r="3559" spans="1:2">
      <c r="A3559" s="14">
        <v>39898</v>
      </c>
      <c r="B3559">
        <v>1774.06</v>
      </c>
    </row>
    <row r="3560" spans="1:2">
      <c r="A3560" s="14">
        <v>39899</v>
      </c>
      <c r="B3560">
        <v>1773.22</v>
      </c>
    </row>
    <row r="3561" spans="1:2">
      <c r="A3561" s="14">
        <v>39902</v>
      </c>
      <c r="B3561">
        <v>1777.83</v>
      </c>
    </row>
    <row r="3562" spans="1:2">
      <c r="A3562" s="14">
        <v>39903</v>
      </c>
      <c r="B3562">
        <v>1781.64</v>
      </c>
    </row>
    <row r="3563" spans="1:2">
      <c r="A3563" s="14">
        <v>39904</v>
      </c>
      <c r="B3563">
        <v>1785.39</v>
      </c>
    </row>
    <row r="3564" spans="1:2">
      <c r="A3564" s="14">
        <v>39905</v>
      </c>
      <c r="B3564">
        <v>1776.83</v>
      </c>
    </row>
    <row r="3565" spans="1:2">
      <c r="A3565" s="14">
        <v>39906</v>
      </c>
      <c r="B3565">
        <v>1763.06</v>
      </c>
    </row>
    <row r="3566" spans="1:2">
      <c r="A3566" s="14">
        <v>39909</v>
      </c>
      <c r="B3566">
        <v>1760.53</v>
      </c>
    </row>
    <row r="3567" spans="1:2">
      <c r="A3567" s="14">
        <v>39910</v>
      </c>
      <c r="B3567">
        <v>1763.77</v>
      </c>
    </row>
    <row r="3568" spans="1:2">
      <c r="A3568" s="14">
        <v>39911</v>
      </c>
      <c r="B3568">
        <v>1768.21</v>
      </c>
    </row>
    <row r="3569" spans="1:2">
      <c r="A3569" s="14">
        <v>39912</v>
      </c>
      <c r="B3569">
        <v>1761.49</v>
      </c>
    </row>
    <row r="3570" spans="1:2">
      <c r="A3570" s="14">
        <v>39916</v>
      </c>
      <c r="B3570">
        <v>1769.81</v>
      </c>
    </row>
    <row r="3571" spans="1:2">
      <c r="A3571" s="14">
        <v>39917</v>
      </c>
      <c r="B3571">
        <v>1774.26</v>
      </c>
    </row>
    <row r="3572" spans="1:2">
      <c r="A3572" s="14">
        <v>39918</v>
      </c>
      <c r="B3572">
        <v>1775.9</v>
      </c>
    </row>
    <row r="3573" spans="1:2">
      <c r="A3573" s="14">
        <v>39919</v>
      </c>
      <c r="B3573">
        <v>1769.91</v>
      </c>
    </row>
    <row r="3574" spans="1:2">
      <c r="A3574" s="14">
        <v>39920</v>
      </c>
      <c r="B3574">
        <v>1760.76</v>
      </c>
    </row>
    <row r="3575" spans="1:2">
      <c r="A3575" s="14">
        <v>39923</v>
      </c>
      <c r="B3575">
        <v>1769.34</v>
      </c>
    </row>
    <row r="3576" spans="1:2">
      <c r="A3576" s="14">
        <v>39924</v>
      </c>
      <c r="B3576">
        <v>1764.14</v>
      </c>
    </row>
    <row r="3577" spans="1:2">
      <c r="A3577" s="14">
        <v>39925</v>
      </c>
      <c r="B3577">
        <v>1758.57</v>
      </c>
    </row>
    <row r="3578" spans="1:2">
      <c r="A3578" s="14">
        <v>39926</v>
      </c>
      <c r="B3578">
        <v>1761.65</v>
      </c>
    </row>
    <row r="3579" spans="1:2">
      <c r="A3579" s="14">
        <v>39927</v>
      </c>
      <c r="B3579">
        <v>1756.2</v>
      </c>
    </row>
    <row r="3580" spans="1:2">
      <c r="A3580" s="14">
        <v>39930</v>
      </c>
      <c r="B3580">
        <v>1763.24</v>
      </c>
    </row>
    <row r="3581" spans="1:2">
      <c r="A3581" s="14">
        <v>39931</v>
      </c>
      <c r="B3581">
        <v>1755.68</v>
      </c>
    </row>
    <row r="3582" spans="1:2">
      <c r="A3582" s="14">
        <v>39932</v>
      </c>
      <c r="B3582">
        <v>1749.97</v>
      </c>
    </row>
    <row r="3583" spans="1:2">
      <c r="A3583" s="14">
        <v>39933</v>
      </c>
      <c r="B3583">
        <v>1749.14</v>
      </c>
    </row>
    <row r="3584" spans="1:2">
      <c r="A3584" s="14">
        <v>39934</v>
      </c>
      <c r="B3584">
        <v>1746.58</v>
      </c>
    </row>
    <row r="3585" spans="1:2">
      <c r="A3585" s="14">
        <v>39937</v>
      </c>
      <c r="B3585">
        <v>1747.95</v>
      </c>
    </row>
    <row r="3586" spans="1:2">
      <c r="A3586" s="14">
        <v>39938</v>
      </c>
      <c r="B3586">
        <v>1747.84</v>
      </c>
    </row>
    <row r="3587" spans="1:2">
      <c r="A3587" s="14">
        <v>39939</v>
      </c>
      <c r="B3587">
        <v>1747.94</v>
      </c>
    </row>
    <row r="3588" spans="1:2">
      <c r="A3588" s="14">
        <v>39940</v>
      </c>
      <c r="B3588">
        <v>1737.95</v>
      </c>
    </row>
    <row r="3589" spans="1:2">
      <c r="A3589" s="14">
        <v>39941</v>
      </c>
      <c r="B3589">
        <v>1738.15</v>
      </c>
    </row>
    <row r="3590" spans="1:2">
      <c r="A3590" s="14">
        <v>39944</v>
      </c>
      <c r="B3590">
        <v>1747.94</v>
      </c>
    </row>
    <row r="3591" spans="1:2">
      <c r="A3591" s="14">
        <v>39945</v>
      </c>
      <c r="B3591">
        <v>1749.18</v>
      </c>
    </row>
    <row r="3592" spans="1:2">
      <c r="A3592" s="14">
        <v>39946</v>
      </c>
      <c r="B3592">
        <v>1754.8</v>
      </c>
    </row>
    <row r="3593" spans="1:2">
      <c r="A3593" s="14">
        <v>39947</v>
      </c>
      <c r="B3593">
        <v>1755.42</v>
      </c>
    </row>
    <row r="3594" spans="1:2">
      <c r="A3594" s="14">
        <v>39948</v>
      </c>
      <c r="B3594">
        <v>1753.9</v>
      </c>
    </row>
    <row r="3595" spans="1:2">
      <c r="A3595" s="14">
        <v>39951</v>
      </c>
      <c r="B3595">
        <v>1746.59</v>
      </c>
    </row>
    <row r="3596" spans="1:2">
      <c r="A3596" s="14">
        <v>39952</v>
      </c>
      <c r="B3596">
        <v>1744.81</v>
      </c>
    </row>
    <row r="3597" spans="1:2">
      <c r="A3597" s="14">
        <v>39953</v>
      </c>
      <c r="B3597">
        <v>1749.79</v>
      </c>
    </row>
    <row r="3598" spans="1:2">
      <c r="A3598" s="14">
        <v>39954</v>
      </c>
      <c r="B3598">
        <v>1739.16</v>
      </c>
    </row>
    <row r="3599" spans="1:2">
      <c r="A3599" s="14">
        <v>39955</v>
      </c>
      <c r="B3599">
        <v>1732.66</v>
      </c>
    </row>
    <row r="3600" spans="1:2">
      <c r="A3600" s="14">
        <v>39959</v>
      </c>
      <c r="B3600">
        <v>1728.9</v>
      </c>
    </row>
    <row r="3601" spans="1:2">
      <c r="A3601" s="14">
        <v>39960</v>
      </c>
      <c r="B3601">
        <v>1716.58</v>
      </c>
    </row>
    <row r="3602" spans="1:2">
      <c r="A3602" s="14">
        <v>39961</v>
      </c>
      <c r="B3602">
        <v>1717.54</v>
      </c>
    </row>
    <row r="3603" spans="1:2">
      <c r="A3603" s="14">
        <v>39962</v>
      </c>
      <c r="B3603">
        <v>1731.49</v>
      </c>
    </row>
    <row r="3604" spans="1:2">
      <c r="A3604" s="14">
        <v>39965</v>
      </c>
      <c r="B3604">
        <v>1713.96</v>
      </c>
    </row>
    <row r="3605" spans="1:2">
      <c r="A3605" s="14">
        <v>39966</v>
      </c>
      <c r="B3605">
        <v>1718.42</v>
      </c>
    </row>
    <row r="3606" spans="1:2">
      <c r="A3606" s="14">
        <v>39967</v>
      </c>
      <c r="B3606">
        <v>1724.46</v>
      </c>
    </row>
    <row r="3607" spans="1:2">
      <c r="A3607" s="14">
        <v>39968</v>
      </c>
      <c r="B3607">
        <v>1713.05</v>
      </c>
    </row>
    <row r="3608" spans="1:2">
      <c r="A3608" s="14">
        <v>39969</v>
      </c>
      <c r="B3608">
        <v>1696.43</v>
      </c>
    </row>
    <row r="3609" spans="1:2">
      <c r="A3609" s="14">
        <v>39972</v>
      </c>
      <c r="B3609">
        <v>1693.9</v>
      </c>
    </row>
    <row r="3610" spans="1:2">
      <c r="A3610" s="14">
        <v>39973</v>
      </c>
      <c r="B3610">
        <v>1697.76</v>
      </c>
    </row>
    <row r="3611" spans="1:2">
      <c r="A3611" s="14">
        <v>39974</v>
      </c>
      <c r="B3611">
        <v>1692.01</v>
      </c>
    </row>
    <row r="3612" spans="1:2">
      <c r="A3612" s="14">
        <v>39975</v>
      </c>
      <c r="B3612">
        <v>1697.74</v>
      </c>
    </row>
    <row r="3613" spans="1:2">
      <c r="A3613" s="14">
        <v>39976</v>
      </c>
      <c r="B3613">
        <v>1702.94</v>
      </c>
    </row>
    <row r="3614" spans="1:2">
      <c r="A3614" s="14">
        <v>39979</v>
      </c>
      <c r="B3614">
        <v>1709.21</v>
      </c>
    </row>
    <row r="3615" spans="1:2">
      <c r="A3615" s="14">
        <v>39980</v>
      </c>
      <c r="B3615">
        <v>1712.39</v>
      </c>
    </row>
    <row r="3616" spans="1:2">
      <c r="A3616" s="14">
        <v>39981</v>
      </c>
      <c r="B3616">
        <v>1715.33</v>
      </c>
    </row>
    <row r="3617" spans="1:2">
      <c r="A3617" s="14">
        <v>39982</v>
      </c>
      <c r="B3617">
        <v>1701.27</v>
      </c>
    </row>
    <row r="3618" spans="1:2">
      <c r="A3618" s="14">
        <v>39983</v>
      </c>
      <c r="B3618">
        <v>1705.61</v>
      </c>
    </row>
    <row r="3619" spans="1:2">
      <c r="A3619" s="14">
        <v>39986</v>
      </c>
      <c r="B3619">
        <v>1714.56</v>
      </c>
    </row>
    <row r="3620" spans="1:2">
      <c r="A3620" s="14">
        <v>39987</v>
      </c>
      <c r="B3620">
        <v>1718.28</v>
      </c>
    </row>
    <row r="3621" spans="1:2">
      <c r="A3621" s="14">
        <v>39988</v>
      </c>
      <c r="B3621">
        <v>1714.85</v>
      </c>
    </row>
    <row r="3622" spans="1:2">
      <c r="A3622" s="14">
        <v>39989</v>
      </c>
      <c r="B3622">
        <v>1725.57</v>
      </c>
    </row>
    <row r="3623" spans="1:2">
      <c r="A3623" s="14">
        <v>39990</v>
      </c>
      <c r="B3623">
        <v>1728.87</v>
      </c>
    </row>
    <row r="3624" spans="1:2">
      <c r="A3624" s="14">
        <v>39993</v>
      </c>
      <c r="B3624">
        <v>1729.54</v>
      </c>
    </row>
    <row r="3625" spans="1:2">
      <c r="A3625" s="14">
        <v>39994</v>
      </c>
      <c r="B3625">
        <v>1727.82</v>
      </c>
    </row>
    <row r="3626" spans="1:2">
      <c r="A3626" s="14">
        <v>39995</v>
      </c>
      <c r="B3626">
        <v>1728.17</v>
      </c>
    </row>
    <row r="3627" spans="1:2">
      <c r="A3627" s="14">
        <v>39996</v>
      </c>
      <c r="B3627">
        <v>1733.62</v>
      </c>
    </row>
    <row r="3628" spans="1:2">
      <c r="A3628" s="14">
        <v>40000</v>
      </c>
      <c r="B3628">
        <v>1734.55</v>
      </c>
    </row>
    <row r="3629" spans="1:2">
      <c r="A3629" s="14">
        <v>40001</v>
      </c>
      <c r="B3629">
        <v>1737.58</v>
      </c>
    </row>
    <row r="3630" spans="1:2">
      <c r="A3630" s="14">
        <v>40002</v>
      </c>
      <c r="B3630">
        <v>1750.31</v>
      </c>
    </row>
    <row r="3631" spans="1:2">
      <c r="A3631" s="14">
        <v>40003</v>
      </c>
      <c r="B3631">
        <v>1740.15</v>
      </c>
    </row>
    <row r="3632" spans="1:2">
      <c r="A3632" s="14">
        <v>40004</v>
      </c>
      <c r="B3632">
        <v>1749.22</v>
      </c>
    </row>
    <row r="3633" spans="1:2">
      <c r="A3633" s="14">
        <v>40007</v>
      </c>
      <c r="B3633">
        <v>1746.16</v>
      </c>
    </row>
    <row r="3634" spans="1:2">
      <c r="A3634" s="14">
        <v>40008</v>
      </c>
      <c r="B3634">
        <v>1738.48</v>
      </c>
    </row>
    <row r="3635" spans="1:2">
      <c r="A3635" s="14">
        <v>40009</v>
      </c>
      <c r="B3635">
        <v>1726.13</v>
      </c>
    </row>
    <row r="3636" spans="1:2">
      <c r="A3636" s="14">
        <v>40010</v>
      </c>
      <c r="B3636">
        <v>1729.84</v>
      </c>
    </row>
    <row r="3637" spans="1:2">
      <c r="A3637" s="14">
        <v>40011</v>
      </c>
      <c r="B3637">
        <v>1723.5</v>
      </c>
    </row>
    <row r="3638" spans="1:2">
      <c r="A3638" s="14">
        <v>40014</v>
      </c>
      <c r="B3638">
        <v>1729.95</v>
      </c>
    </row>
    <row r="3639" spans="1:2">
      <c r="A3639" s="14">
        <v>40015</v>
      </c>
      <c r="B3639">
        <v>1738.21</v>
      </c>
    </row>
    <row r="3640" spans="1:2">
      <c r="A3640" s="14">
        <v>40016</v>
      </c>
      <c r="B3640">
        <v>1731.85</v>
      </c>
    </row>
    <row r="3641" spans="1:2">
      <c r="A3641" s="14">
        <v>40017</v>
      </c>
      <c r="B3641">
        <v>1719.52</v>
      </c>
    </row>
    <row r="3642" spans="1:2">
      <c r="A3642" s="14">
        <v>40018</v>
      </c>
      <c r="B3642">
        <v>1722.76</v>
      </c>
    </row>
    <row r="3643" spans="1:2">
      <c r="A3643" s="14">
        <v>40021</v>
      </c>
      <c r="B3643">
        <v>1719.7</v>
      </c>
    </row>
    <row r="3644" spans="1:2">
      <c r="A3644" s="14">
        <v>40022</v>
      </c>
      <c r="B3644">
        <v>1720.41</v>
      </c>
    </row>
    <row r="3645" spans="1:2">
      <c r="A3645" s="14">
        <v>40023</v>
      </c>
      <c r="B3645">
        <v>1720.64</v>
      </c>
    </row>
    <row r="3646" spans="1:2">
      <c r="A3646" s="14">
        <v>40024</v>
      </c>
      <c r="B3646">
        <v>1722.76</v>
      </c>
    </row>
    <row r="3647" spans="1:2">
      <c r="A3647" s="14">
        <v>40025</v>
      </c>
      <c r="B3647">
        <v>1735.05</v>
      </c>
    </row>
    <row r="3648" spans="1:2">
      <c r="A3648" s="14">
        <v>40028</v>
      </c>
      <c r="B3648">
        <v>1724.35</v>
      </c>
    </row>
    <row r="3649" spans="1:2">
      <c r="A3649" s="14">
        <v>40029</v>
      </c>
      <c r="B3649">
        <v>1721.74</v>
      </c>
    </row>
    <row r="3650" spans="1:2">
      <c r="A3650" s="14">
        <v>40030</v>
      </c>
      <c r="B3650">
        <v>1715.98</v>
      </c>
    </row>
    <row r="3651" spans="1:2">
      <c r="A3651" s="14">
        <v>40031</v>
      </c>
      <c r="B3651">
        <v>1718.55</v>
      </c>
    </row>
    <row r="3652" spans="1:2">
      <c r="A3652" s="14">
        <v>40032</v>
      </c>
      <c r="B3652">
        <v>1709.84</v>
      </c>
    </row>
    <row r="3653" spans="1:2">
      <c r="A3653" s="14">
        <v>40035</v>
      </c>
      <c r="B3653">
        <v>1717.79</v>
      </c>
    </row>
    <row r="3654" spans="1:2">
      <c r="A3654" s="14">
        <v>40036</v>
      </c>
      <c r="B3654">
        <v>1722.96</v>
      </c>
    </row>
    <row r="3655" spans="1:2">
      <c r="A3655" s="14">
        <v>40037</v>
      </c>
      <c r="B3655">
        <v>1722.6</v>
      </c>
    </row>
    <row r="3656" spans="1:2">
      <c r="A3656" s="14">
        <v>40038</v>
      </c>
      <c r="B3656">
        <v>1731.32</v>
      </c>
    </row>
    <row r="3657" spans="1:2">
      <c r="A3657" s="14">
        <v>40039</v>
      </c>
      <c r="B3657">
        <v>1734.7</v>
      </c>
    </row>
    <row r="3658" spans="1:2">
      <c r="A3658" s="14">
        <v>40042</v>
      </c>
      <c r="B3658">
        <v>1740.87</v>
      </c>
    </row>
    <row r="3659" spans="1:2">
      <c r="A3659" s="14">
        <v>40043</v>
      </c>
      <c r="B3659">
        <v>1737.97</v>
      </c>
    </row>
    <row r="3660" spans="1:2">
      <c r="A3660" s="14">
        <v>40044</v>
      </c>
      <c r="B3660">
        <v>1743.11</v>
      </c>
    </row>
    <row r="3661" spans="1:2">
      <c r="A3661" s="14">
        <v>40045</v>
      </c>
      <c r="B3661">
        <v>1745.03</v>
      </c>
    </row>
    <row r="3662" spans="1:2">
      <c r="A3662" s="14">
        <v>40046</v>
      </c>
      <c r="B3662">
        <v>1734.42</v>
      </c>
    </row>
    <row r="3663" spans="1:2">
      <c r="A3663" s="14">
        <v>40049</v>
      </c>
      <c r="B3663">
        <v>1740.67</v>
      </c>
    </row>
    <row r="3664" spans="1:2">
      <c r="A3664" s="14">
        <v>40050</v>
      </c>
      <c r="B3664">
        <v>1744.05</v>
      </c>
    </row>
    <row r="3665" spans="1:2">
      <c r="A3665" s="14">
        <v>40051</v>
      </c>
      <c r="B3665">
        <v>1745.79</v>
      </c>
    </row>
    <row r="3666" spans="1:2">
      <c r="A3666" s="14">
        <v>40052</v>
      </c>
      <c r="B3666">
        <v>1744.22</v>
      </c>
    </row>
    <row r="3667" spans="1:2">
      <c r="A3667" s="14">
        <v>40053</v>
      </c>
      <c r="B3667">
        <v>1745.68</v>
      </c>
    </row>
    <row r="3668" spans="1:2">
      <c r="A3668" s="14">
        <v>40056</v>
      </c>
      <c r="B3668">
        <v>1750.5</v>
      </c>
    </row>
    <row r="3669" spans="1:2">
      <c r="A3669" s="14">
        <v>40057</v>
      </c>
      <c r="B3669">
        <v>1753.56</v>
      </c>
    </row>
    <row r="3670" spans="1:2">
      <c r="A3670" s="14">
        <v>40058</v>
      </c>
      <c r="B3670">
        <v>1760.02</v>
      </c>
    </row>
    <row r="3671" spans="1:2">
      <c r="A3671" s="14">
        <v>40059</v>
      </c>
      <c r="B3671">
        <v>1757.59</v>
      </c>
    </row>
    <row r="3672" spans="1:2">
      <c r="A3672" s="14">
        <v>40060</v>
      </c>
      <c r="B3672">
        <v>1749.02</v>
      </c>
    </row>
    <row r="3673" spans="1:2">
      <c r="A3673" s="14">
        <v>40064</v>
      </c>
      <c r="B3673">
        <v>1747.67</v>
      </c>
    </row>
    <row r="3674" spans="1:2">
      <c r="A3674" s="14">
        <v>40065</v>
      </c>
      <c r="B3674">
        <v>1747.03</v>
      </c>
    </row>
    <row r="3675" spans="1:2">
      <c r="A3675" s="14">
        <v>40066</v>
      </c>
      <c r="B3675">
        <v>1758.38</v>
      </c>
    </row>
    <row r="3676" spans="1:2">
      <c r="A3676" s="14">
        <v>40067</v>
      </c>
      <c r="B3676">
        <v>1758.2</v>
      </c>
    </row>
    <row r="3677" spans="1:2">
      <c r="A3677" s="14">
        <v>40070</v>
      </c>
      <c r="B3677">
        <v>1753.95</v>
      </c>
    </row>
    <row r="3678" spans="1:2">
      <c r="A3678" s="14">
        <v>40071</v>
      </c>
      <c r="B3678">
        <v>1750.31</v>
      </c>
    </row>
    <row r="3679" spans="1:2">
      <c r="A3679" s="14">
        <v>40072</v>
      </c>
      <c r="B3679">
        <v>1747.84</v>
      </c>
    </row>
    <row r="3680" spans="1:2">
      <c r="A3680" s="14">
        <v>40073</v>
      </c>
      <c r="B3680">
        <v>1754.24</v>
      </c>
    </row>
    <row r="3681" spans="1:2">
      <c r="A3681" s="14">
        <v>40074</v>
      </c>
      <c r="B3681">
        <v>1747.99</v>
      </c>
    </row>
    <row r="3682" spans="1:2">
      <c r="A3682" s="14">
        <v>40077</v>
      </c>
      <c r="B3682">
        <v>1747.73</v>
      </c>
    </row>
    <row r="3683" spans="1:2">
      <c r="A3683" s="14">
        <v>40078</v>
      </c>
      <c r="B3683">
        <v>1750.62</v>
      </c>
    </row>
    <row r="3684" spans="1:2">
      <c r="A3684" s="14">
        <v>40079</v>
      </c>
      <c r="B3684">
        <v>1754.58</v>
      </c>
    </row>
    <row r="3685" spans="1:2">
      <c r="A3685" s="14">
        <v>40080</v>
      </c>
      <c r="B3685">
        <v>1757.02</v>
      </c>
    </row>
    <row r="3686" spans="1:2">
      <c r="A3686" s="14">
        <v>40081</v>
      </c>
      <c r="B3686">
        <v>1759.95</v>
      </c>
    </row>
    <row r="3687" spans="1:2">
      <c r="A3687" s="14">
        <v>40084</v>
      </c>
      <c r="B3687">
        <v>1763.25</v>
      </c>
    </row>
    <row r="3688" spans="1:2">
      <c r="A3688" s="14">
        <v>40085</v>
      </c>
      <c r="B3688">
        <v>1763.93</v>
      </c>
    </row>
    <row r="3689" spans="1:2">
      <c r="A3689" s="14">
        <v>40086</v>
      </c>
      <c r="B3689">
        <v>1764.12</v>
      </c>
    </row>
    <row r="3690" spans="1:2">
      <c r="A3690" s="14">
        <v>40087</v>
      </c>
      <c r="B3690">
        <v>1773.88</v>
      </c>
    </row>
    <row r="3691" spans="1:2">
      <c r="A3691" s="14">
        <v>40088</v>
      </c>
      <c r="B3691">
        <v>1771.58</v>
      </c>
    </row>
    <row r="3692" spans="1:2">
      <c r="A3692" s="14">
        <v>40091</v>
      </c>
      <c r="B3692">
        <v>1771.47</v>
      </c>
    </row>
    <row r="3693" spans="1:2">
      <c r="A3693" s="14">
        <v>40092</v>
      </c>
      <c r="B3693">
        <v>1769.26</v>
      </c>
    </row>
    <row r="3694" spans="1:2">
      <c r="A3694" s="14">
        <v>40093</v>
      </c>
      <c r="B3694">
        <v>1775.86</v>
      </c>
    </row>
    <row r="3695" spans="1:2">
      <c r="A3695" s="14">
        <v>40094</v>
      </c>
      <c r="B3695">
        <v>1768.98</v>
      </c>
    </row>
    <row r="3696" spans="1:2">
      <c r="A3696" s="14">
        <v>40095</v>
      </c>
      <c r="B3696">
        <v>1757.82</v>
      </c>
    </row>
    <row r="3697" spans="1:2">
      <c r="A3697" s="14">
        <v>40099</v>
      </c>
      <c r="B3697">
        <v>1765.59</v>
      </c>
    </row>
    <row r="3698" spans="1:2">
      <c r="A3698" s="14">
        <v>40100</v>
      </c>
      <c r="B3698">
        <v>1756.86</v>
      </c>
    </row>
    <row r="3699" spans="1:2">
      <c r="A3699" s="14">
        <v>40101</v>
      </c>
      <c r="B3699">
        <v>1752.92</v>
      </c>
    </row>
    <row r="3700" spans="1:2">
      <c r="A3700" s="14">
        <v>40102</v>
      </c>
      <c r="B3700">
        <v>1757.06</v>
      </c>
    </row>
    <row r="3701" spans="1:2">
      <c r="A3701" s="14">
        <v>40105</v>
      </c>
      <c r="B3701">
        <v>1758.9</v>
      </c>
    </row>
    <row r="3702" spans="1:2">
      <c r="A3702" s="14">
        <v>40106</v>
      </c>
      <c r="B3702">
        <v>1764.29</v>
      </c>
    </row>
    <row r="3703" spans="1:2">
      <c r="A3703" s="14">
        <v>40107</v>
      </c>
      <c r="B3703">
        <v>1757.67</v>
      </c>
    </row>
    <row r="3704" spans="1:2">
      <c r="A3704" s="14">
        <v>40108</v>
      </c>
      <c r="B3704">
        <v>1757.32</v>
      </c>
    </row>
    <row r="3705" spans="1:2">
      <c r="A3705" s="14">
        <v>40109</v>
      </c>
      <c r="B3705">
        <v>1752.64</v>
      </c>
    </row>
    <row r="3706" spans="1:2">
      <c r="A3706" s="14">
        <v>40112</v>
      </c>
      <c r="B3706">
        <v>1746.97</v>
      </c>
    </row>
    <row r="3707" spans="1:2">
      <c r="A3707" s="14">
        <v>40113</v>
      </c>
      <c r="B3707">
        <v>1755.94</v>
      </c>
    </row>
    <row r="3708" spans="1:2">
      <c r="A3708" s="14">
        <v>40114</v>
      </c>
      <c r="B3708">
        <v>1760.38</v>
      </c>
    </row>
    <row r="3709" spans="1:2">
      <c r="A3709" s="14">
        <v>40115</v>
      </c>
      <c r="B3709">
        <v>1753.15</v>
      </c>
    </row>
    <row r="3710" spans="1:2">
      <c r="A3710" s="14">
        <v>40116</v>
      </c>
      <c r="B3710">
        <v>1763.26</v>
      </c>
    </row>
    <row r="3711" spans="1:2">
      <c r="A3711" s="14">
        <v>40119</v>
      </c>
      <c r="B3711">
        <v>1761.46</v>
      </c>
    </row>
    <row r="3712" spans="1:2">
      <c r="A3712" s="14">
        <v>40120</v>
      </c>
      <c r="B3712">
        <v>1757.7</v>
      </c>
    </row>
    <row r="3713" spans="1:2">
      <c r="A3713" s="14">
        <v>40121</v>
      </c>
      <c r="B3713">
        <v>1753</v>
      </c>
    </row>
    <row r="3714" spans="1:2">
      <c r="A3714" s="14">
        <v>40122</v>
      </c>
      <c r="B3714">
        <v>1755.46</v>
      </c>
    </row>
    <row r="3715" spans="1:2">
      <c r="A3715" s="14">
        <v>40123</v>
      </c>
      <c r="B3715">
        <v>1758.24</v>
      </c>
    </row>
    <row r="3716" spans="1:2">
      <c r="A3716" s="14">
        <v>40126</v>
      </c>
      <c r="B3716">
        <v>1759.08</v>
      </c>
    </row>
    <row r="3717" spans="1:2">
      <c r="A3717" s="14">
        <v>40127</v>
      </c>
      <c r="B3717">
        <v>1759.09</v>
      </c>
    </row>
    <row r="3718" spans="1:2">
      <c r="A3718" s="14">
        <v>40129</v>
      </c>
      <c r="B3718">
        <v>1762.57</v>
      </c>
    </row>
    <row r="3719" spans="1:2">
      <c r="A3719" s="14">
        <v>40130</v>
      </c>
      <c r="B3719">
        <v>1763.9</v>
      </c>
    </row>
    <row r="3720" spans="1:2">
      <c r="A3720" s="14">
        <v>40133</v>
      </c>
      <c r="B3720">
        <v>1772.44</v>
      </c>
    </row>
    <row r="3721" spans="1:2">
      <c r="A3721" s="14">
        <v>40134</v>
      </c>
      <c r="B3721">
        <v>1773.39</v>
      </c>
    </row>
    <row r="3722" spans="1:2">
      <c r="A3722" s="14">
        <v>40135</v>
      </c>
      <c r="B3722">
        <v>1770.41</v>
      </c>
    </row>
    <row r="3723" spans="1:2">
      <c r="A3723" s="14">
        <v>40136</v>
      </c>
      <c r="B3723">
        <v>1772.91</v>
      </c>
    </row>
    <row r="3724" spans="1:2">
      <c r="A3724" s="14">
        <v>40137</v>
      </c>
      <c r="B3724">
        <v>1772.14</v>
      </c>
    </row>
    <row r="3725" spans="1:2">
      <c r="A3725" s="14">
        <v>40140</v>
      </c>
      <c r="B3725">
        <v>1772.39</v>
      </c>
    </row>
    <row r="3726" spans="1:2">
      <c r="A3726" s="14">
        <v>40141</v>
      </c>
      <c r="B3726">
        <v>1777.01</v>
      </c>
    </row>
    <row r="3727" spans="1:2">
      <c r="A3727" s="14">
        <v>40142</v>
      </c>
      <c r="B3727">
        <v>1779.7</v>
      </c>
    </row>
    <row r="3728" spans="1:2">
      <c r="A3728" s="14">
        <v>40144</v>
      </c>
      <c r="B3728">
        <v>1785.7</v>
      </c>
    </row>
    <row r="3729" spans="1:2">
      <c r="A3729" s="14">
        <v>40147</v>
      </c>
      <c r="B3729">
        <v>1787.81</v>
      </c>
    </row>
    <row r="3730" spans="1:2">
      <c r="A3730" s="14">
        <v>40148</v>
      </c>
      <c r="B3730">
        <v>1782.92</v>
      </c>
    </row>
    <row r="3731" spans="1:2">
      <c r="A3731" s="14">
        <v>40149</v>
      </c>
      <c r="B3731">
        <v>1779.31</v>
      </c>
    </row>
    <row r="3732" spans="1:2">
      <c r="A3732" s="14">
        <v>40150</v>
      </c>
      <c r="B3732">
        <v>1775.11</v>
      </c>
    </row>
    <row r="3733" spans="1:2">
      <c r="A3733" s="14">
        <v>40151</v>
      </c>
      <c r="B3733">
        <v>1765.48</v>
      </c>
    </row>
    <row r="3734" spans="1:2">
      <c r="A3734" s="14">
        <v>40154</v>
      </c>
      <c r="B3734">
        <v>1769.89</v>
      </c>
    </row>
    <row r="3735" spans="1:2">
      <c r="A3735" s="14">
        <v>40155</v>
      </c>
      <c r="B3735">
        <v>1774.82</v>
      </c>
    </row>
    <row r="3736" spans="1:2">
      <c r="A3736" s="14">
        <v>40156</v>
      </c>
      <c r="B3736">
        <v>1772.78</v>
      </c>
    </row>
    <row r="3737" spans="1:2">
      <c r="A3737" s="14">
        <v>40157</v>
      </c>
      <c r="B3737">
        <v>1767.82</v>
      </c>
    </row>
    <row r="3738" spans="1:2">
      <c r="A3738" s="14">
        <v>40158</v>
      </c>
      <c r="B3738">
        <v>1763.78</v>
      </c>
    </row>
    <row r="3739" spans="1:2">
      <c r="A3739" s="14">
        <v>40161</v>
      </c>
      <c r="B3739">
        <v>1762.84</v>
      </c>
    </row>
    <row r="3740" spans="1:2">
      <c r="A3740" s="14">
        <v>40162</v>
      </c>
      <c r="B3740">
        <v>1758.27</v>
      </c>
    </row>
    <row r="3741" spans="1:2">
      <c r="A3741" s="14">
        <v>40163</v>
      </c>
      <c r="B3741">
        <v>1759.38</v>
      </c>
    </row>
    <row r="3742" spans="1:2">
      <c r="A3742" s="14">
        <v>40164</v>
      </c>
      <c r="B3742">
        <v>1769.27</v>
      </c>
    </row>
    <row r="3743" spans="1:2">
      <c r="A3743" s="14">
        <v>40165</v>
      </c>
      <c r="B3743">
        <v>1764.39</v>
      </c>
    </row>
    <row r="3744" spans="1:2">
      <c r="A3744" s="14">
        <v>40168</v>
      </c>
      <c r="B3744">
        <v>1754.73</v>
      </c>
    </row>
    <row r="3745" spans="1:2">
      <c r="A3745" s="14">
        <v>40169</v>
      </c>
      <c r="B3745">
        <v>1750.42</v>
      </c>
    </row>
    <row r="3746" spans="1:2">
      <c r="A3746" s="14">
        <v>40170</v>
      </c>
      <c r="B3746">
        <v>1749.29</v>
      </c>
    </row>
    <row r="3747" spans="1:2">
      <c r="A3747" s="14">
        <v>40171</v>
      </c>
      <c r="B3747">
        <v>1743.94</v>
      </c>
    </row>
    <row r="3748" spans="1:2">
      <c r="A3748" s="14">
        <v>40175</v>
      </c>
      <c r="B3748">
        <v>1741.24</v>
      </c>
    </row>
    <row r="3749" spans="1:2">
      <c r="A3749" s="14">
        <v>40176</v>
      </c>
      <c r="B3749">
        <v>1743.51</v>
      </c>
    </row>
    <row r="3750" spans="1:2">
      <c r="A3750" s="14">
        <v>40177</v>
      </c>
      <c r="B3750">
        <v>1746</v>
      </c>
    </row>
    <row r="3751" spans="1:2">
      <c r="A3751" s="14">
        <v>40178</v>
      </c>
      <c r="B3751">
        <v>1741.11</v>
      </c>
    </row>
    <row r="3752" spans="1:2">
      <c r="A3752" s="14">
        <v>40182</v>
      </c>
      <c r="B3752">
        <v>1742.6</v>
      </c>
    </row>
    <row r="3753" spans="1:2">
      <c r="A3753" s="14">
        <v>40183</v>
      </c>
      <c r="B3753">
        <v>1749.88</v>
      </c>
    </row>
    <row r="3754" spans="1:2">
      <c r="A3754" s="14">
        <v>40184</v>
      </c>
      <c r="B3754">
        <v>1746.49</v>
      </c>
    </row>
    <row r="3755" spans="1:2">
      <c r="A3755" s="14">
        <v>40185</v>
      </c>
      <c r="B3755">
        <v>1745.02</v>
      </c>
    </row>
    <row r="3756" spans="1:2">
      <c r="A3756" s="14">
        <v>40186</v>
      </c>
      <c r="B3756">
        <v>1747.09</v>
      </c>
    </row>
    <row r="3757" spans="1:2">
      <c r="A3757" s="14">
        <v>40189</v>
      </c>
      <c r="B3757">
        <v>1746.99</v>
      </c>
    </row>
    <row r="3758" spans="1:2">
      <c r="A3758" s="14">
        <v>40190</v>
      </c>
      <c r="B3758">
        <v>1754.89</v>
      </c>
    </row>
    <row r="3759" spans="1:2">
      <c r="A3759" s="14">
        <v>40191</v>
      </c>
      <c r="B3759">
        <v>1749.61</v>
      </c>
    </row>
    <row r="3760" spans="1:2">
      <c r="A3760" s="14">
        <v>40192</v>
      </c>
      <c r="B3760">
        <v>1754.59</v>
      </c>
    </row>
    <row r="3761" spans="1:2">
      <c r="A3761" s="14">
        <v>40193</v>
      </c>
      <c r="B3761">
        <v>1759.31</v>
      </c>
    </row>
    <row r="3762" spans="1:2">
      <c r="A3762" s="14">
        <v>40197</v>
      </c>
      <c r="B3762">
        <v>1757.35</v>
      </c>
    </row>
    <row r="3763" spans="1:2">
      <c r="A3763" s="14">
        <v>40198</v>
      </c>
      <c r="B3763">
        <v>1761.39</v>
      </c>
    </row>
    <row r="3764" spans="1:2">
      <c r="A3764" s="14">
        <v>40199</v>
      </c>
      <c r="B3764">
        <v>1765.65</v>
      </c>
    </row>
    <row r="3765" spans="1:2">
      <c r="A3765" s="14">
        <v>40200</v>
      </c>
      <c r="B3765">
        <v>1766.91</v>
      </c>
    </row>
    <row r="3766" spans="1:2">
      <c r="A3766" s="14">
        <v>40203</v>
      </c>
      <c r="B3766">
        <v>1764.72</v>
      </c>
    </row>
    <row r="3767" spans="1:2">
      <c r="A3767" s="14">
        <v>40204</v>
      </c>
      <c r="B3767">
        <v>1764.68</v>
      </c>
    </row>
    <row r="3768" spans="1:2">
      <c r="A3768" s="14">
        <v>40205</v>
      </c>
      <c r="B3768">
        <v>1763.53</v>
      </c>
    </row>
    <row r="3769" spans="1:2">
      <c r="A3769" s="14">
        <v>40206</v>
      </c>
      <c r="B3769">
        <v>1763.82</v>
      </c>
    </row>
    <row r="3770" spans="1:2">
      <c r="A3770" s="14">
        <v>40207</v>
      </c>
      <c r="B3770">
        <v>1768.63</v>
      </c>
    </row>
    <row r="3771" spans="1:2">
      <c r="A3771" s="14">
        <v>40210</v>
      </c>
      <c r="B3771">
        <v>1765.12</v>
      </c>
    </row>
    <row r="3772" spans="1:2">
      <c r="A3772" s="14">
        <v>40211</v>
      </c>
      <c r="B3772">
        <v>1766.69</v>
      </c>
    </row>
    <row r="3773" spans="1:2">
      <c r="A3773" s="14">
        <v>40212</v>
      </c>
      <c r="B3773">
        <v>1761.54</v>
      </c>
    </row>
    <row r="3774" spans="1:2">
      <c r="A3774" s="14">
        <v>40213</v>
      </c>
      <c r="B3774">
        <v>1769.81</v>
      </c>
    </row>
    <row r="3775" spans="1:2">
      <c r="A3775" s="14">
        <v>40214</v>
      </c>
      <c r="B3775">
        <v>1775.86</v>
      </c>
    </row>
    <row r="3776" spans="1:2">
      <c r="A3776" s="14">
        <v>40217</v>
      </c>
      <c r="B3776">
        <v>1772.53</v>
      </c>
    </row>
    <row r="3777" spans="1:2">
      <c r="A3777" s="14">
        <v>40218</v>
      </c>
      <c r="B3777">
        <v>1768.83</v>
      </c>
    </row>
    <row r="3778" spans="1:2">
      <c r="A3778" s="14">
        <v>40219</v>
      </c>
      <c r="B3778">
        <v>1763.62</v>
      </c>
    </row>
    <row r="3779" spans="1:2">
      <c r="A3779" s="14">
        <v>40220</v>
      </c>
      <c r="B3779">
        <v>1762.03</v>
      </c>
    </row>
    <row r="3780" spans="1:2">
      <c r="A3780" s="14">
        <v>40221</v>
      </c>
      <c r="B3780">
        <v>1765.15</v>
      </c>
    </row>
    <row r="3781" spans="1:2">
      <c r="A3781" s="14">
        <v>40225</v>
      </c>
      <c r="B3781">
        <v>1767.98</v>
      </c>
    </row>
    <row r="3782" spans="1:2">
      <c r="A3782" s="14">
        <v>40226</v>
      </c>
      <c r="B3782">
        <v>1761.08</v>
      </c>
    </row>
    <row r="3783" spans="1:2">
      <c r="A3783" s="14">
        <v>40227</v>
      </c>
      <c r="B3783">
        <v>1756.86</v>
      </c>
    </row>
    <row r="3784" spans="1:2">
      <c r="A3784" s="14">
        <v>40228</v>
      </c>
      <c r="B3784">
        <v>1757.57</v>
      </c>
    </row>
    <row r="3785" spans="1:2">
      <c r="A3785" s="14">
        <v>40231</v>
      </c>
      <c r="B3785">
        <v>1757.53</v>
      </c>
    </row>
    <row r="3786" spans="1:2">
      <c r="A3786" s="14">
        <v>40232</v>
      </c>
      <c r="B3786">
        <v>1765.99</v>
      </c>
    </row>
    <row r="3787" spans="1:2">
      <c r="A3787" s="14">
        <v>40233</v>
      </c>
      <c r="B3787">
        <v>1765.81</v>
      </c>
    </row>
    <row r="3788" spans="1:2">
      <c r="A3788" s="14">
        <v>40234</v>
      </c>
      <c r="B3788">
        <v>1770.92</v>
      </c>
    </row>
    <row r="3789" spans="1:2">
      <c r="A3789" s="14">
        <v>40235</v>
      </c>
      <c r="B3789">
        <v>1775.62</v>
      </c>
    </row>
    <row r="3790" spans="1:2">
      <c r="A3790" s="14">
        <v>40238</v>
      </c>
      <c r="B3790">
        <v>1774.59</v>
      </c>
    </row>
    <row r="3791" spans="1:2">
      <c r="A3791" s="14">
        <v>40239</v>
      </c>
      <c r="B3791">
        <v>1774.55</v>
      </c>
    </row>
    <row r="3792" spans="1:2">
      <c r="A3792" s="14">
        <v>40240</v>
      </c>
      <c r="B3792">
        <v>1774.04</v>
      </c>
    </row>
    <row r="3793" spans="1:2">
      <c r="A3793" s="14">
        <v>40241</v>
      </c>
      <c r="B3793">
        <v>1774.73</v>
      </c>
    </row>
    <row r="3794" spans="1:2">
      <c r="A3794" s="14">
        <v>40242</v>
      </c>
      <c r="B3794">
        <v>1768.5</v>
      </c>
    </row>
    <row r="3795" spans="1:2">
      <c r="A3795" s="14">
        <v>40245</v>
      </c>
      <c r="B3795">
        <v>1767.1</v>
      </c>
    </row>
    <row r="3796" spans="1:2">
      <c r="A3796" s="14">
        <v>40246</v>
      </c>
      <c r="B3796">
        <v>1768.05</v>
      </c>
    </row>
    <row r="3797" spans="1:2">
      <c r="A3797" s="14">
        <v>40247</v>
      </c>
      <c r="B3797">
        <v>1766.08</v>
      </c>
    </row>
    <row r="3798" spans="1:2">
      <c r="A3798" s="14">
        <v>40248</v>
      </c>
      <c r="B3798">
        <v>1765.64</v>
      </c>
    </row>
    <row r="3799" spans="1:2">
      <c r="A3799" s="14">
        <v>40249</v>
      </c>
      <c r="B3799">
        <v>1766.3</v>
      </c>
    </row>
    <row r="3800" spans="1:2">
      <c r="A3800" s="14">
        <v>40252</v>
      </c>
      <c r="B3800">
        <v>1767.17</v>
      </c>
    </row>
    <row r="3801" spans="1:2">
      <c r="A3801" s="14">
        <v>40253</v>
      </c>
      <c r="B3801">
        <v>1771.86</v>
      </c>
    </row>
    <row r="3802" spans="1:2">
      <c r="A3802" s="14">
        <v>40254</v>
      </c>
      <c r="B3802">
        <v>1772</v>
      </c>
    </row>
    <row r="3803" spans="1:2">
      <c r="A3803" s="14">
        <v>40255</v>
      </c>
      <c r="B3803">
        <v>1769.3</v>
      </c>
    </row>
    <row r="3804" spans="1:2">
      <c r="A3804" s="14">
        <v>40256</v>
      </c>
      <c r="B3804">
        <v>1767.72</v>
      </c>
    </row>
    <row r="3805" spans="1:2">
      <c r="A3805" s="14">
        <v>40259</v>
      </c>
      <c r="B3805">
        <v>1770.41</v>
      </c>
    </row>
    <row r="3806" spans="1:2">
      <c r="A3806" s="14">
        <v>40260</v>
      </c>
      <c r="B3806">
        <v>1769.64</v>
      </c>
    </row>
    <row r="3807" spans="1:2">
      <c r="A3807" s="14">
        <v>40261</v>
      </c>
      <c r="B3807">
        <v>1757.54</v>
      </c>
    </row>
    <row r="3808" spans="1:2">
      <c r="A3808" s="14">
        <v>40262</v>
      </c>
      <c r="B3808">
        <v>1752.95</v>
      </c>
    </row>
    <row r="3809" spans="1:2">
      <c r="A3809" s="14">
        <v>40263</v>
      </c>
      <c r="B3809">
        <v>1756.61</v>
      </c>
    </row>
    <row r="3810" spans="1:2">
      <c r="A3810" s="14">
        <v>40266</v>
      </c>
      <c r="B3810">
        <v>1757.1</v>
      </c>
    </row>
    <row r="3811" spans="1:2">
      <c r="A3811" s="14">
        <v>40267</v>
      </c>
      <c r="B3811">
        <v>1756.89</v>
      </c>
    </row>
    <row r="3812" spans="1:2">
      <c r="A3812" s="14">
        <v>40268</v>
      </c>
      <c r="B3812">
        <v>1760.58</v>
      </c>
    </row>
    <row r="3813" spans="1:2">
      <c r="A3813" s="14">
        <v>40269</v>
      </c>
      <c r="B3813">
        <v>1758.72</v>
      </c>
    </row>
    <row r="3814" spans="1:2">
      <c r="A3814" s="14">
        <v>40270</v>
      </c>
      <c r="B3814">
        <v>1751.5</v>
      </c>
    </row>
    <row r="3815" spans="1:2">
      <c r="A3815" s="14">
        <v>40273</v>
      </c>
      <c r="B3815">
        <v>1747.23</v>
      </c>
    </row>
    <row r="3816" spans="1:2">
      <c r="A3816" s="14">
        <v>40274</v>
      </c>
      <c r="B3816">
        <v>1749</v>
      </c>
    </row>
    <row r="3817" spans="1:2">
      <c r="A3817" s="14">
        <v>40275</v>
      </c>
      <c r="B3817">
        <v>1757.95</v>
      </c>
    </row>
    <row r="3818" spans="1:2">
      <c r="A3818" s="14">
        <v>40276</v>
      </c>
      <c r="B3818">
        <v>1756.28</v>
      </c>
    </row>
    <row r="3819" spans="1:2">
      <c r="A3819" s="14">
        <v>40277</v>
      </c>
      <c r="B3819">
        <v>1756.88</v>
      </c>
    </row>
    <row r="3820" spans="1:2">
      <c r="A3820" s="14">
        <v>40280</v>
      </c>
      <c r="B3820">
        <v>1761.11</v>
      </c>
    </row>
    <row r="3821" spans="1:2">
      <c r="A3821" s="14">
        <v>40281</v>
      </c>
      <c r="B3821">
        <v>1763.79</v>
      </c>
    </row>
    <row r="3822" spans="1:2">
      <c r="A3822" s="14">
        <v>40282</v>
      </c>
      <c r="B3822">
        <v>1760.45</v>
      </c>
    </row>
    <row r="3823" spans="1:2">
      <c r="A3823" s="14">
        <v>40283</v>
      </c>
      <c r="B3823">
        <v>1761.83</v>
      </c>
    </row>
    <row r="3824" spans="1:2">
      <c r="A3824" s="14">
        <v>40284</v>
      </c>
      <c r="B3824">
        <v>1768.55</v>
      </c>
    </row>
    <row r="3825" spans="1:2">
      <c r="A3825" s="14">
        <v>40287</v>
      </c>
      <c r="B3825">
        <v>1765.58</v>
      </c>
    </row>
    <row r="3826" spans="1:2">
      <c r="A3826" s="14">
        <v>40288</v>
      </c>
      <c r="B3826">
        <v>1765.72</v>
      </c>
    </row>
    <row r="3827" spans="1:2">
      <c r="A3827" s="14">
        <v>40289</v>
      </c>
      <c r="B3827">
        <v>1770.39</v>
      </c>
    </row>
    <row r="3828" spans="1:2">
      <c r="A3828" s="14">
        <v>40290</v>
      </c>
      <c r="B3828">
        <v>1767.49</v>
      </c>
    </row>
    <row r="3829" spans="1:2">
      <c r="A3829" s="14">
        <v>40291</v>
      </c>
      <c r="B3829">
        <v>1763.62</v>
      </c>
    </row>
    <row r="3830" spans="1:2">
      <c r="A3830" s="14">
        <v>40294</v>
      </c>
      <c r="B3830">
        <v>1764.56</v>
      </c>
    </row>
    <row r="3831" spans="1:2">
      <c r="A3831" s="14">
        <v>40295</v>
      </c>
      <c r="B3831">
        <v>1775.52</v>
      </c>
    </row>
    <row r="3832" spans="1:2">
      <c r="A3832" s="14">
        <v>40296</v>
      </c>
      <c r="B3832">
        <v>1768.93</v>
      </c>
    </row>
    <row r="3833" spans="1:2">
      <c r="A3833" s="14">
        <v>40297</v>
      </c>
      <c r="B3833">
        <v>1773.52</v>
      </c>
    </row>
    <row r="3834" spans="1:2">
      <c r="A3834" s="14">
        <v>40298</v>
      </c>
      <c r="B3834">
        <v>1779.03</v>
      </c>
    </row>
    <row r="3835" spans="1:2">
      <c r="A3835" s="14">
        <v>40301</v>
      </c>
      <c r="B3835">
        <v>1775.67</v>
      </c>
    </row>
    <row r="3836" spans="1:2">
      <c r="A3836" s="14">
        <v>40302</v>
      </c>
      <c r="B3836">
        <v>1783.64</v>
      </c>
    </row>
    <row r="3837" spans="1:2">
      <c r="A3837" s="14">
        <v>40303</v>
      </c>
      <c r="B3837">
        <v>1789.23</v>
      </c>
    </row>
    <row r="3838" spans="1:2">
      <c r="A3838" s="14">
        <v>40304</v>
      </c>
      <c r="B3838">
        <v>1804.54</v>
      </c>
    </row>
    <row r="3839" spans="1:2">
      <c r="A3839" s="14">
        <v>40305</v>
      </c>
      <c r="B3839">
        <v>1798.8</v>
      </c>
    </row>
    <row r="3840" spans="1:2">
      <c r="A3840" s="14">
        <v>40308</v>
      </c>
      <c r="B3840">
        <v>1790.94</v>
      </c>
    </row>
    <row r="3841" spans="1:2">
      <c r="A3841" s="14">
        <v>40309</v>
      </c>
      <c r="B3841">
        <v>1791.02</v>
      </c>
    </row>
    <row r="3842" spans="1:2">
      <c r="A3842" s="14">
        <v>40310</v>
      </c>
      <c r="B3842">
        <v>1788.47</v>
      </c>
    </row>
    <row r="3843" spans="1:2">
      <c r="A3843" s="14">
        <v>40311</v>
      </c>
      <c r="B3843">
        <v>1789.45</v>
      </c>
    </row>
    <row r="3844" spans="1:2">
      <c r="A3844" s="14">
        <v>40312</v>
      </c>
      <c r="B3844">
        <v>1800.28</v>
      </c>
    </row>
    <row r="3845" spans="1:2">
      <c r="A3845" s="14">
        <v>40315</v>
      </c>
      <c r="B3845">
        <v>1798.17</v>
      </c>
    </row>
    <row r="3846" spans="1:2">
      <c r="A3846" s="14">
        <v>40316</v>
      </c>
      <c r="B3846">
        <v>1805.99</v>
      </c>
    </row>
    <row r="3847" spans="1:2">
      <c r="A3847" s="14">
        <v>40317</v>
      </c>
      <c r="B3847">
        <v>1806.04</v>
      </c>
    </row>
    <row r="3848" spans="1:2">
      <c r="A3848" s="14">
        <v>40318</v>
      </c>
      <c r="B3848">
        <v>1813.91</v>
      </c>
    </row>
    <row r="3849" spans="1:2">
      <c r="A3849" s="14">
        <v>40319</v>
      </c>
      <c r="B3849">
        <v>1817.66</v>
      </c>
    </row>
    <row r="3850" spans="1:2">
      <c r="A3850" s="14">
        <v>40322</v>
      </c>
      <c r="B3850">
        <v>1815.4</v>
      </c>
    </row>
    <row r="3851" spans="1:2">
      <c r="A3851" s="14">
        <v>40323</v>
      </c>
      <c r="B3851">
        <v>1819.66</v>
      </c>
    </row>
    <row r="3852" spans="1:2">
      <c r="A3852" s="14">
        <v>40324</v>
      </c>
      <c r="B3852">
        <v>1813.53</v>
      </c>
    </row>
    <row r="3853" spans="1:2">
      <c r="A3853" s="14">
        <v>40325</v>
      </c>
      <c r="B3853">
        <v>1804.24</v>
      </c>
    </row>
    <row r="3854" spans="1:2">
      <c r="A3854" s="14">
        <v>40326</v>
      </c>
      <c r="B3854">
        <v>1809.46</v>
      </c>
    </row>
    <row r="3855" spans="1:2">
      <c r="A3855" s="14">
        <v>40329</v>
      </c>
      <c r="B3855">
        <v>1809.46</v>
      </c>
    </row>
    <row r="3856" spans="1:2">
      <c r="A3856" s="14">
        <v>40330</v>
      </c>
      <c r="B3856">
        <v>1810.21</v>
      </c>
    </row>
    <row r="3857" spans="1:2">
      <c r="A3857" s="14">
        <v>40331</v>
      </c>
      <c r="B3857">
        <v>1807.11</v>
      </c>
    </row>
    <row r="3858" spans="1:2">
      <c r="A3858" s="14">
        <v>40332</v>
      </c>
      <c r="B3858">
        <v>1804.33</v>
      </c>
    </row>
    <row r="3859" spans="1:2">
      <c r="A3859" s="14">
        <v>40333</v>
      </c>
      <c r="B3859">
        <v>1820.16</v>
      </c>
    </row>
    <row r="3860" spans="1:2">
      <c r="A3860" s="14">
        <v>40336</v>
      </c>
      <c r="B3860">
        <v>1820.57</v>
      </c>
    </row>
    <row r="3861" spans="1:2">
      <c r="A3861" s="14">
        <v>40337</v>
      </c>
      <c r="B3861">
        <v>1822.21</v>
      </c>
    </row>
    <row r="3862" spans="1:2">
      <c r="A3862" s="14">
        <v>40338</v>
      </c>
      <c r="B3862">
        <v>1820.72</v>
      </c>
    </row>
    <row r="3863" spans="1:2">
      <c r="A3863" s="14">
        <v>40339</v>
      </c>
      <c r="B3863">
        <v>1810.05</v>
      </c>
    </row>
    <row r="3864" spans="1:2">
      <c r="A3864" s="14">
        <v>40340</v>
      </c>
      <c r="B3864">
        <v>1819.29</v>
      </c>
    </row>
    <row r="3865" spans="1:2">
      <c r="A3865" s="14">
        <v>40343</v>
      </c>
      <c r="B3865">
        <v>1814.68</v>
      </c>
    </row>
    <row r="3866" spans="1:2">
      <c r="A3866" s="14">
        <v>40344</v>
      </c>
      <c r="B3866">
        <v>1812.43</v>
      </c>
    </row>
    <row r="3867" spans="1:2">
      <c r="A3867" s="14">
        <v>40345</v>
      </c>
      <c r="B3867">
        <v>1814.87</v>
      </c>
    </row>
    <row r="3868" spans="1:2">
      <c r="A3868" s="14">
        <v>40346</v>
      </c>
      <c r="B3868">
        <v>1822.11</v>
      </c>
    </row>
    <row r="3869" spans="1:2">
      <c r="A3869" s="14">
        <v>40347</v>
      </c>
      <c r="B3869">
        <v>1819.36</v>
      </c>
    </row>
    <row r="3870" spans="1:2">
      <c r="A3870" s="14">
        <v>40350</v>
      </c>
      <c r="B3870">
        <v>1818.4</v>
      </c>
    </row>
    <row r="3871" spans="1:2">
      <c r="A3871" s="14">
        <v>40351</v>
      </c>
      <c r="B3871">
        <v>1824.67</v>
      </c>
    </row>
    <row r="3872" spans="1:2">
      <c r="A3872" s="14">
        <v>40352</v>
      </c>
      <c r="B3872">
        <v>1829.3</v>
      </c>
    </row>
    <row r="3873" spans="1:2">
      <c r="A3873" s="14">
        <v>40353</v>
      </c>
      <c r="B3873">
        <v>1828.39</v>
      </c>
    </row>
    <row r="3874" spans="1:2">
      <c r="A3874" s="14">
        <v>40354</v>
      </c>
      <c r="B3874">
        <v>1830.12</v>
      </c>
    </row>
    <row r="3875" spans="1:2">
      <c r="A3875" s="14">
        <v>40357</v>
      </c>
      <c r="B3875">
        <v>1836.9</v>
      </c>
    </row>
    <row r="3876" spans="1:2">
      <c r="A3876" s="14">
        <v>40358</v>
      </c>
      <c r="B3876">
        <v>1841.92</v>
      </c>
    </row>
    <row r="3877" spans="1:2">
      <c r="A3877" s="14">
        <v>40359</v>
      </c>
      <c r="B3877">
        <v>1843.06</v>
      </c>
    </row>
    <row r="3878" spans="1:2">
      <c r="A3878" s="14">
        <v>40360</v>
      </c>
      <c r="B3878">
        <v>1844.68</v>
      </c>
    </row>
    <row r="3879" spans="1:2">
      <c r="A3879" s="14">
        <v>40361</v>
      </c>
      <c r="B3879">
        <v>1840.52</v>
      </c>
    </row>
    <row r="3880" spans="1:2">
      <c r="A3880" s="14">
        <v>40365</v>
      </c>
      <c r="B3880">
        <v>1845.68</v>
      </c>
    </row>
    <row r="3881" spans="1:2">
      <c r="A3881" s="14">
        <v>40366</v>
      </c>
      <c r="B3881">
        <v>1842.2</v>
      </c>
    </row>
    <row r="3882" spans="1:2">
      <c r="A3882" s="14">
        <v>40367</v>
      </c>
      <c r="B3882">
        <v>1839.31</v>
      </c>
    </row>
    <row r="3883" spans="1:2">
      <c r="A3883" s="14">
        <v>40368</v>
      </c>
      <c r="B3883">
        <v>1836.17</v>
      </c>
    </row>
    <row r="3884" spans="1:2">
      <c r="A3884" s="14">
        <v>40371</v>
      </c>
      <c r="B3884">
        <v>1837.23</v>
      </c>
    </row>
    <row r="3885" spans="1:2">
      <c r="A3885" s="14">
        <v>40372</v>
      </c>
      <c r="B3885">
        <v>1831.92</v>
      </c>
    </row>
    <row r="3886" spans="1:2">
      <c r="A3886" s="14">
        <v>40373</v>
      </c>
      <c r="B3886">
        <v>1838.65</v>
      </c>
    </row>
    <row r="3887" spans="1:2">
      <c r="A3887" s="14">
        <v>40374</v>
      </c>
      <c r="B3887">
        <v>1844.95</v>
      </c>
    </row>
    <row r="3888" spans="1:2">
      <c r="A3888" s="14">
        <v>40375</v>
      </c>
      <c r="B3888">
        <v>1848.26</v>
      </c>
    </row>
    <row r="3889" spans="1:2">
      <c r="A3889" s="14">
        <v>40378</v>
      </c>
      <c r="B3889">
        <v>1846.62</v>
      </c>
    </row>
    <row r="3890" spans="1:2">
      <c r="A3890" s="14">
        <v>40379</v>
      </c>
      <c r="B3890">
        <v>1849.29</v>
      </c>
    </row>
    <row r="3891" spans="1:2">
      <c r="A3891" s="14">
        <v>40380</v>
      </c>
      <c r="B3891">
        <v>1853.45</v>
      </c>
    </row>
    <row r="3892" spans="1:2">
      <c r="A3892" s="14">
        <v>40381</v>
      </c>
      <c r="B3892">
        <v>1850.24</v>
      </c>
    </row>
    <row r="3893" spans="1:2">
      <c r="A3893" s="14">
        <v>40382</v>
      </c>
      <c r="B3893">
        <v>1844.73</v>
      </c>
    </row>
    <row r="3894" spans="1:2">
      <c r="A3894" s="14">
        <v>40385</v>
      </c>
      <c r="B3894">
        <v>1844.93</v>
      </c>
    </row>
    <row r="3895" spans="1:2">
      <c r="A3895" s="14">
        <v>40386</v>
      </c>
      <c r="B3895">
        <v>1840.01</v>
      </c>
    </row>
    <row r="3896" spans="1:2">
      <c r="A3896" s="14">
        <v>40387</v>
      </c>
      <c r="B3896">
        <v>1844.74</v>
      </c>
    </row>
    <row r="3897" spans="1:2">
      <c r="A3897" s="14">
        <v>40388</v>
      </c>
      <c r="B3897">
        <v>1846.35</v>
      </c>
    </row>
    <row r="3898" spans="1:2">
      <c r="A3898" s="14">
        <v>40389</v>
      </c>
      <c r="B3898">
        <v>1855.63</v>
      </c>
    </row>
    <row r="3899" spans="1:2">
      <c r="A3899" s="14">
        <v>40392</v>
      </c>
      <c r="B3899">
        <v>1850.41</v>
      </c>
    </row>
    <row r="3900" spans="1:2">
      <c r="A3900" s="14">
        <v>40393</v>
      </c>
      <c r="B3900">
        <v>1855.89</v>
      </c>
    </row>
    <row r="3901" spans="1:2">
      <c r="A3901" s="14">
        <v>40394</v>
      </c>
      <c r="B3901">
        <v>1851.98</v>
      </c>
    </row>
    <row r="3902" spans="1:2">
      <c r="A3902" s="14">
        <v>40395</v>
      </c>
      <c r="B3902">
        <v>1854.89</v>
      </c>
    </row>
    <row r="3903" spans="1:2">
      <c r="A3903" s="14">
        <v>40396</v>
      </c>
      <c r="B3903">
        <v>1861.55</v>
      </c>
    </row>
    <row r="3904" spans="1:2">
      <c r="A3904" s="14">
        <v>40399</v>
      </c>
      <c r="B3904">
        <v>1860.87</v>
      </c>
    </row>
    <row r="3905" spans="1:2">
      <c r="A3905" s="14">
        <v>40400</v>
      </c>
      <c r="B3905">
        <v>1863.4</v>
      </c>
    </row>
    <row r="3906" spans="1:2">
      <c r="A3906" s="14">
        <v>40401</v>
      </c>
      <c r="B3906">
        <v>1871.34</v>
      </c>
    </row>
    <row r="3907" spans="1:2">
      <c r="A3907" s="14">
        <v>40402</v>
      </c>
      <c r="B3907">
        <v>1868.99</v>
      </c>
    </row>
    <row r="3908" spans="1:2">
      <c r="A3908" s="14">
        <v>40403</v>
      </c>
      <c r="B3908">
        <v>1872.21</v>
      </c>
    </row>
    <row r="3909" spans="1:2">
      <c r="A3909" s="14">
        <v>40406</v>
      </c>
      <c r="B3909">
        <v>1882.64</v>
      </c>
    </row>
    <row r="3910" spans="1:2">
      <c r="A3910" s="14">
        <v>40407</v>
      </c>
      <c r="B3910">
        <v>1877.44</v>
      </c>
    </row>
    <row r="3911" spans="1:2">
      <c r="A3911" s="14">
        <v>40408</v>
      </c>
      <c r="B3911">
        <v>1878.28</v>
      </c>
    </row>
    <row r="3912" spans="1:2">
      <c r="A3912" s="14">
        <v>40409</v>
      </c>
      <c r="B3912">
        <v>1883.7</v>
      </c>
    </row>
    <row r="3913" spans="1:2">
      <c r="A3913" s="14">
        <v>40410</v>
      </c>
      <c r="B3913">
        <v>1880.52</v>
      </c>
    </row>
    <row r="3914" spans="1:2">
      <c r="A3914" s="14">
        <v>40413</v>
      </c>
      <c r="B3914">
        <v>1881.78</v>
      </c>
    </row>
    <row r="3915" spans="1:2">
      <c r="A3915" s="14">
        <v>40414</v>
      </c>
      <c r="B3915">
        <v>1890.68</v>
      </c>
    </row>
    <row r="3916" spans="1:2">
      <c r="A3916" s="14">
        <v>40415</v>
      </c>
      <c r="B3916">
        <v>1886.85</v>
      </c>
    </row>
    <row r="3917" spans="1:2">
      <c r="A3917" s="14">
        <v>40416</v>
      </c>
      <c r="B3917">
        <v>1890.35</v>
      </c>
    </row>
    <row r="3918" spans="1:2">
      <c r="A3918" s="14">
        <v>40417</v>
      </c>
      <c r="B3918">
        <v>1877.28</v>
      </c>
    </row>
    <row r="3919" spans="1:2">
      <c r="A3919" s="14">
        <v>40420</v>
      </c>
      <c r="B3919">
        <v>1887.33</v>
      </c>
    </row>
    <row r="3920" spans="1:2">
      <c r="A3920" s="14">
        <v>40421</v>
      </c>
      <c r="B3920">
        <v>1892.89</v>
      </c>
    </row>
    <row r="3921" spans="1:2">
      <c r="A3921" s="14">
        <v>40422</v>
      </c>
      <c r="B3921">
        <v>1883.42</v>
      </c>
    </row>
    <row r="3922" spans="1:2">
      <c r="A3922" s="14">
        <v>40423</v>
      </c>
      <c r="B3922">
        <v>1879.87</v>
      </c>
    </row>
    <row r="3923" spans="1:2">
      <c r="A3923" s="14">
        <v>40424</v>
      </c>
      <c r="B3923">
        <v>1873.79</v>
      </c>
    </row>
    <row r="3924" spans="1:2">
      <c r="A3924" s="14">
        <v>40428</v>
      </c>
      <c r="B3924">
        <v>1883.25</v>
      </c>
    </row>
    <row r="3925" spans="1:2">
      <c r="A3925" s="14">
        <v>40429</v>
      </c>
      <c r="B3925">
        <v>1878.68</v>
      </c>
    </row>
    <row r="3926" spans="1:2">
      <c r="A3926" s="14">
        <v>40430</v>
      </c>
      <c r="B3926">
        <v>1868.44</v>
      </c>
    </row>
    <row r="3927" spans="1:2">
      <c r="A3927" s="14">
        <v>40431</v>
      </c>
      <c r="B3927">
        <v>1865.85</v>
      </c>
    </row>
    <row r="3928" spans="1:2">
      <c r="A3928" s="14">
        <v>40434</v>
      </c>
      <c r="B3928">
        <v>1871.34</v>
      </c>
    </row>
    <row r="3929" spans="1:2">
      <c r="A3929" s="14">
        <v>40435</v>
      </c>
      <c r="B3929">
        <v>1877.92</v>
      </c>
    </row>
    <row r="3930" spans="1:2">
      <c r="A3930" s="14">
        <v>40436</v>
      </c>
      <c r="B3930">
        <v>1873.7</v>
      </c>
    </row>
    <row r="3931" spans="1:2">
      <c r="A3931" s="14">
        <v>40437</v>
      </c>
      <c r="B3931">
        <v>1870.76</v>
      </c>
    </row>
    <row r="3932" spans="1:2">
      <c r="A3932" s="14">
        <v>40438</v>
      </c>
      <c r="B3932">
        <v>1872.33</v>
      </c>
    </row>
    <row r="3933" spans="1:2">
      <c r="A3933" s="14">
        <v>40441</v>
      </c>
      <c r="B3933">
        <v>1875.72</v>
      </c>
    </row>
    <row r="3934" spans="1:2">
      <c r="A3934" s="14">
        <v>40442</v>
      </c>
      <c r="B3934">
        <v>1885.36</v>
      </c>
    </row>
    <row r="3935" spans="1:2">
      <c r="A3935" s="14">
        <v>40443</v>
      </c>
      <c r="B3935">
        <v>1887.9</v>
      </c>
    </row>
    <row r="3936" spans="1:2">
      <c r="A3936" s="14">
        <v>40444</v>
      </c>
      <c r="B3936">
        <v>1887.99</v>
      </c>
    </row>
    <row r="3937" spans="1:2">
      <c r="A3937" s="14">
        <v>40445</v>
      </c>
      <c r="B3937">
        <v>1883.25</v>
      </c>
    </row>
    <row r="3938" spans="1:2">
      <c r="A3938" s="14">
        <v>40448</v>
      </c>
      <c r="B3938">
        <v>1891.65</v>
      </c>
    </row>
    <row r="3939" spans="1:2">
      <c r="A3939" s="14">
        <v>40449</v>
      </c>
      <c r="B3939">
        <v>1896.89</v>
      </c>
    </row>
    <row r="3940" spans="1:2">
      <c r="A3940" s="14">
        <v>40450</v>
      </c>
      <c r="B3940">
        <v>1893.14</v>
      </c>
    </row>
    <row r="3941" spans="1:2">
      <c r="A3941" s="14">
        <v>40451</v>
      </c>
      <c r="B3941">
        <v>1893.29</v>
      </c>
    </row>
    <row r="3942" spans="1:2">
      <c r="A3942" s="14">
        <v>40452</v>
      </c>
      <c r="B3942">
        <v>1892.32</v>
      </c>
    </row>
    <row r="3943" spans="1:2">
      <c r="A3943" s="14">
        <v>40455</v>
      </c>
      <c r="B3943">
        <v>1896.01</v>
      </c>
    </row>
    <row r="3944" spans="1:2">
      <c r="A3944" s="14">
        <v>40456</v>
      </c>
      <c r="B3944">
        <v>1896.53</v>
      </c>
    </row>
    <row r="3945" spans="1:2">
      <c r="A3945" s="14">
        <v>40457</v>
      </c>
      <c r="B3945">
        <v>1902.27</v>
      </c>
    </row>
    <row r="3946" spans="1:2">
      <c r="A3946" s="14">
        <v>40458</v>
      </c>
      <c r="B3946">
        <v>1901.97</v>
      </c>
    </row>
    <row r="3947" spans="1:2">
      <c r="A3947" s="14">
        <v>40459</v>
      </c>
      <c r="B3947">
        <v>1902.57</v>
      </c>
    </row>
    <row r="3948" spans="1:2">
      <c r="A3948" s="14">
        <v>40463</v>
      </c>
      <c r="B3948">
        <v>1899.3</v>
      </c>
    </row>
    <row r="3949" spans="1:2">
      <c r="A3949" s="14">
        <v>40464</v>
      </c>
      <c r="B3949">
        <v>1898.76</v>
      </c>
    </row>
    <row r="3950" spans="1:2">
      <c r="A3950" s="14">
        <v>40465</v>
      </c>
      <c r="B3950">
        <v>1893.1</v>
      </c>
    </row>
    <row r="3951" spans="1:2">
      <c r="A3951" s="14">
        <v>40466</v>
      </c>
      <c r="B3951">
        <v>1887.67</v>
      </c>
    </row>
    <row r="3952" spans="1:2">
      <c r="A3952" s="14">
        <v>40469</v>
      </c>
      <c r="B3952">
        <v>1895.01</v>
      </c>
    </row>
    <row r="3953" spans="1:2">
      <c r="A3953" s="14">
        <v>40470</v>
      </c>
      <c r="B3953">
        <v>1896.85</v>
      </c>
    </row>
    <row r="3954" spans="1:2">
      <c r="A3954" s="14">
        <v>40471</v>
      </c>
      <c r="B3954">
        <v>1897.71</v>
      </c>
    </row>
    <row r="3955" spans="1:2">
      <c r="A3955" s="14">
        <v>40472</v>
      </c>
      <c r="B3955">
        <v>1893.5</v>
      </c>
    </row>
    <row r="3956" spans="1:2">
      <c r="A3956" s="14">
        <v>40473</v>
      </c>
      <c r="B3956">
        <v>1892.23</v>
      </c>
    </row>
    <row r="3957" spans="1:2">
      <c r="A3957" s="14">
        <v>40476</v>
      </c>
      <c r="B3957">
        <v>1893.03</v>
      </c>
    </row>
    <row r="3958" spans="1:2">
      <c r="A3958" s="14">
        <v>40477</v>
      </c>
      <c r="B3958">
        <v>1885.32</v>
      </c>
    </row>
    <row r="3959" spans="1:2">
      <c r="A3959" s="14">
        <v>40478</v>
      </c>
      <c r="B3959">
        <v>1880.09</v>
      </c>
    </row>
    <row r="3960" spans="1:2">
      <c r="A3960" s="14">
        <v>40479</v>
      </c>
      <c r="B3960">
        <v>1884.72</v>
      </c>
    </row>
    <row r="3961" spans="1:2">
      <c r="A3961" s="14">
        <v>40480</v>
      </c>
      <c r="B3961">
        <v>1890.3</v>
      </c>
    </row>
    <row r="3962" spans="1:2">
      <c r="A3962" s="14">
        <v>40483</v>
      </c>
      <c r="B3962">
        <v>1889.98</v>
      </c>
    </row>
    <row r="3963" spans="1:2">
      <c r="A3963" s="14">
        <v>40484</v>
      </c>
      <c r="B3963">
        <v>1893.87</v>
      </c>
    </row>
    <row r="3964" spans="1:2">
      <c r="A3964" s="14">
        <v>40485</v>
      </c>
      <c r="B3964">
        <v>1890.59</v>
      </c>
    </row>
    <row r="3965" spans="1:2">
      <c r="A3965" s="14">
        <v>40486</v>
      </c>
      <c r="B3965">
        <v>1899.35</v>
      </c>
    </row>
    <row r="3966" spans="1:2">
      <c r="A3966" s="14">
        <v>40487</v>
      </c>
      <c r="B3966">
        <v>1893.58</v>
      </c>
    </row>
    <row r="3967" spans="1:2">
      <c r="A3967" s="14">
        <v>40490</v>
      </c>
      <c r="B3967">
        <v>1891.7</v>
      </c>
    </row>
    <row r="3968" spans="1:2">
      <c r="A3968" s="14">
        <v>40491</v>
      </c>
      <c r="B3968">
        <v>1881.66</v>
      </c>
    </row>
    <row r="3969" spans="1:2">
      <c r="A3969" s="14">
        <v>40492</v>
      </c>
      <c r="B3969">
        <v>1884.95</v>
      </c>
    </row>
    <row r="3970" spans="1:2">
      <c r="A3970" s="14">
        <v>40494</v>
      </c>
      <c r="B3970">
        <v>1875.92</v>
      </c>
    </row>
    <row r="3971" spans="1:2">
      <c r="A3971" s="14">
        <v>40497</v>
      </c>
      <c r="B3971">
        <v>1864.31</v>
      </c>
    </row>
    <row r="3972" spans="1:2">
      <c r="A3972" s="14">
        <v>40498</v>
      </c>
      <c r="B3972">
        <v>1870.23</v>
      </c>
    </row>
    <row r="3973" spans="1:2">
      <c r="A3973" s="14">
        <v>40499</v>
      </c>
      <c r="B3973">
        <v>1869.21</v>
      </c>
    </row>
    <row r="3974" spans="1:2">
      <c r="A3974" s="14">
        <v>40500</v>
      </c>
      <c r="B3974">
        <v>1866.62</v>
      </c>
    </row>
    <row r="3975" spans="1:2">
      <c r="A3975" s="14">
        <v>40501</v>
      </c>
      <c r="B3975">
        <v>1867.6</v>
      </c>
    </row>
    <row r="3976" spans="1:2">
      <c r="A3976" s="14">
        <v>40504</v>
      </c>
      <c r="B3976">
        <v>1873.85</v>
      </c>
    </row>
    <row r="3977" spans="1:2">
      <c r="A3977" s="14">
        <v>40505</v>
      </c>
      <c r="B3977">
        <v>1877.74</v>
      </c>
    </row>
    <row r="3978" spans="1:2">
      <c r="A3978" s="14">
        <v>40506</v>
      </c>
      <c r="B3978">
        <v>1864.95</v>
      </c>
    </row>
    <row r="3979" spans="1:2">
      <c r="A3979" s="14">
        <v>40508</v>
      </c>
      <c r="B3979">
        <v>1869.83</v>
      </c>
    </row>
    <row r="3980" spans="1:2">
      <c r="A3980" s="14">
        <v>40511</v>
      </c>
      <c r="B3980">
        <v>1873.84</v>
      </c>
    </row>
    <row r="3981" spans="1:2">
      <c r="A3981" s="14">
        <v>40512</v>
      </c>
      <c r="B3981">
        <v>1877.09</v>
      </c>
    </row>
    <row r="3982" spans="1:2">
      <c r="A3982" s="14">
        <v>40513</v>
      </c>
      <c r="B3982">
        <v>1863.05</v>
      </c>
    </row>
    <row r="3983" spans="1:2">
      <c r="A3983" s="14">
        <v>40514</v>
      </c>
      <c r="B3983">
        <v>1859.53</v>
      </c>
    </row>
    <row r="3984" spans="1:2">
      <c r="A3984" s="14">
        <v>40515</v>
      </c>
      <c r="B3984">
        <v>1860.3</v>
      </c>
    </row>
    <row r="3985" spans="1:2">
      <c r="A3985" s="14">
        <v>40518</v>
      </c>
      <c r="B3985">
        <v>1867.99</v>
      </c>
    </row>
    <row r="3986" spans="1:2">
      <c r="A3986" s="14">
        <v>40519</v>
      </c>
      <c r="B3986">
        <v>1848.62</v>
      </c>
    </row>
    <row r="3987" spans="1:2">
      <c r="A3987" s="14">
        <v>40520</v>
      </c>
      <c r="B3987">
        <v>1841.97</v>
      </c>
    </row>
    <row r="3988" spans="1:2">
      <c r="A3988" s="14">
        <v>40521</v>
      </c>
      <c r="B3988">
        <v>1842.09</v>
      </c>
    </row>
    <row r="3989" spans="1:2">
      <c r="A3989" s="14">
        <v>40522</v>
      </c>
      <c r="B3989">
        <v>1837.86</v>
      </c>
    </row>
    <row r="3990" spans="1:2">
      <c r="A3990" s="14">
        <v>40525</v>
      </c>
      <c r="B3990">
        <v>1841.66</v>
      </c>
    </row>
    <row r="3991" spans="1:2">
      <c r="A3991" s="14">
        <v>40526</v>
      </c>
      <c r="B3991">
        <v>1828.19</v>
      </c>
    </row>
    <row r="3992" spans="1:2">
      <c r="A3992" s="14">
        <v>40527</v>
      </c>
      <c r="B3992">
        <v>1824.06</v>
      </c>
    </row>
    <row r="3993" spans="1:2">
      <c r="A3993" s="14">
        <v>40528</v>
      </c>
      <c r="B3993">
        <v>1827.35</v>
      </c>
    </row>
    <row r="3994" spans="1:2">
      <c r="A3994" s="14">
        <v>40529</v>
      </c>
      <c r="B3994">
        <v>1839.53</v>
      </c>
    </row>
    <row r="3995" spans="1:2">
      <c r="A3995" s="14">
        <v>40532</v>
      </c>
      <c r="B3995">
        <v>1838.17</v>
      </c>
    </row>
    <row r="3996" spans="1:2">
      <c r="A3996" s="14">
        <v>40533</v>
      </c>
      <c r="B3996">
        <v>1839.36</v>
      </c>
    </row>
    <row r="3997" spans="1:2">
      <c r="A3997" s="14">
        <v>40534</v>
      </c>
      <c r="B3997">
        <v>1836.93</v>
      </c>
    </row>
    <row r="3998" spans="1:2">
      <c r="A3998" s="14">
        <v>40535</v>
      </c>
      <c r="B3998">
        <v>1832.74</v>
      </c>
    </row>
    <row r="3999" spans="1:2">
      <c r="A3999" s="14">
        <v>40539</v>
      </c>
      <c r="B3999">
        <v>1836.33</v>
      </c>
    </row>
    <row r="4000" spans="1:2">
      <c r="A4000" s="14">
        <v>40540</v>
      </c>
      <c r="B4000">
        <v>1826.33</v>
      </c>
    </row>
    <row r="4001" spans="1:2">
      <c r="A4001" s="14">
        <v>40541</v>
      </c>
      <c r="B4001">
        <v>1839.55</v>
      </c>
    </row>
    <row r="4002" spans="1:2">
      <c r="A4002" s="14">
        <v>40542</v>
      </c>
      <c r="B4002">
        <v>1837.08</v>
      </c>
    </row>
    <row r="4003" spans="1:2">
      <c r="A4003" s="14">
        <v>40543</v>
      </c>
      <c r="B4003">
        <v>1843.32</v>
      </c>
    </row>
    <row r="4004" spans="1:2">
      <c r="A4004" s="14">
        <v>40546</v>
      </c>
      <c r="B4004">
        <v>1840.9</v>
      </c>
    </row>
    <row r="4005" spans="1:2">
      <c r="A4005" s="14">
        <v>40547</v>
      </c>
      <c r="B4005">
        <v>1839.69</v>
      </c>
    </row>
    <row r="4006" spans="1:2">
      <c r="A4006" s="14">
        <v>40548</v>
      </c>
      <c r="B4006">
        <v>1827.84</v>
      </c>
    </row>
    <row r="4007" spans="1:2">
      <c r="A4007" s="14">
        <v>40549</v>
      </c>
      <c r="B4007">
        <v>1832.86</v>
      </c>
    </row>
    <row r="4008" spans="1:2">
      <c r="A4008" s="14">
        <v>40550</v>
      </c>
      <c r="B4008">
        <v>1841.14</v>
      </c>
    </row>
    <row r="4009" spans="1:2">
      <c r="A4009" s="14">
        <v>40553</v>
      </c>
      <c r="B4009">
        <v>1843.49</v>
      </c>
    </row>
    <row r="4010" spans="1:2">
      <c r="A4010" s="14">
        <v>40554</v>
      </c>
      <c r="B4010">
        <v>1841.29</v>
      </c>
    </row>
    <row r="4011" spans="1:2">
      <c r="A4011" s="14">
        <v>40555</v>
      </c>
      <c r="B4011">
        <v>1840.21</v>
      </c>
    </row>
    <row r="4012" spans="1:2">
      <c r="A4012" s="14">
        <v>40556</v>
      </c>
      <c r="B4012">
        <v>1844.7</v>
      </c>
    </row>
    <row r="4013" spans="1:2">
      <c r="A4013" s="14">
        <v>40557</v>
      </c>
      <c r="B4013">
        <v>1842.04</v>
      </c>
    </row>
    <row r="4014" spans="1:2">
      <c r="A4014" s="14">
        <v>40561</v>
      </c>
      <c r="B4014">
        <v>1840.12</v>
      </c>
    </row>
    <row r="4015" spans="1:2">
      <c r="A4015" s="14">
        <v>40562</v>
      </c>
      <c r="B4015">
        <v>1842.89</v>
      </c>
    </row>
    <row r="4016" spans="1:2">
      <c r="A4016" s="14">
        <v>40563</v>
      </c>
      <c r="B4016">
        <v>1833.04</v>
      </c>
    </row>
    <row r="4017" spans="1:2">
      <c r="A4017" s="14">
        <v>40564</v>
      </c>
      <c r="B4017">
        <v>1836.53</v>
      </c>
    </row>
    <row r="4018" spans="1:2">
      <c r="A4018" s="14">
        <v>40567</v>
      </c>
      <c r="B4018">
        <v>1837.88</v>
      </c>
    </row>
    <row r="4019" spans="1:2">
      <c r="A4019" s="14">
        <v>40568</v>
      </c>
      <c r="B4019">
        <v>1845.34</v>
      </c>
    </row>
    <row r="4020" spans="1:2">
      <c r="A4020" s="14">
        <v>40569</v>
      </c>
      <c r="B4020">
        <v>1837.18</v>
      </c>
    </row>
    <row r="4021" spans="1:2">
      <c r="A4021" s="14">
        <v>40570</v>
      </c>
      <c r="B4021">
        <v>1841.78</v>
      </c>
    </row>
    <row r="4022" spans="1:2">
      <c r="A4022" s="14">
        <v>40571</v>
      </c>
      <c r="B4022">
        <v>1846.19</v>
      </c>
    </row>
    <row r="4023" spans="1:2">
      <c r="A4023" s="14">
        <v>40574</v>
      </c>
      <c r="B4023">
        <v>1842.86</v>
      </c>
    </row>
    <row r="4024" spans="1:2">
      <c r="A4024" s="14">
        <v>40575</v>
      </c>
      <c r="B4024">
        <v>1837.83</v>
      </c>
    </row>
    <row r="4025" spans="1:2">
      <c r="A4025" s="14">
        <v>40576</v>
      </c>
      <c r="B4025">
        <v>1832.98</v>
      </c>
    </row>
    <row r="4026" spans="1:2">
      <c r="A4026" s="14">
        <v>40577</v>
      </c>
      <c r="B4026">
        <v>1828.91</v>
      </c>
    </row>
    <row r="4027" spans="1:2">
      <c r="A4027" s="14">
        <v>40578</v>
      </c>
      <c r="B4027">
        <v>1819.91</v>
      </c>
    </row>
    <row r="4028" spans="1:2">
      <c r="A4028" s="14">
        <v>40581</v>
      </c>
      <c r="B4028">
        <v>1821.01</v>
      </c>
    </row>
    <row r="4029" spans="1:2">
      <c r="A4029" s="14">
        <v>40582</v>
      </c>
      <c r="B4029">
        <v>1813.75</v>
      </c>
    </row>
    <row r="4030" spans="1:2">
      <c r="A4030" s="14">
        <v>40583</v>
      </c>
      <c r="B4030">
        <v>1820.2</v>
      </c>
    </row>
    <row r="4031" spans="1:2">
      <c r="A4031" s="14">
        <v>40584</v>
      </c>
      <c r="B4031">
        <v>1814.21</v>
      </c>
    </row>
    <row r="4032" spans="1:2">
      <c r="A4032" s="14">
        <v>40585</v>
      </c>
      <c r="B4032">
        <v>1818.21</v>
      </c>
    </row>
    <row r="4033" spans="1:2">
      <c r="A4033" s="14">
        <v>40588</v>
      </c>
      <c r="B4033">
        <v>1820.69</v>
      </c>
    </row>
    <row r="4034" spans="1:2">
      <c r="A4034" s="14">
        <v>40589</v>
      </c>
      <c r="B4034">
        <v>1821.23</v>
      </c>
    </row>
    <row r="4035" spans="1:2">
      <c r="A4035" s="14">
        <v>40590</v>
      </c>
      <c r="B4035">
        <v>1820.44</v>
      </c>
    </row>
    <row r="4036" spans="1:2">
      <c r="A4036" s="14">
        <v>40591</v>
      </c>
      <c r="B4036">
        <v>1824.86</v>
      </c>
    </row>
    <row r="4037" spans="1:2">
      <c r="A4037" s="14">
        <v>40592</v>
      </c>
      <c r="B4037">
        <v>1824.07</v>
      </c>
    </row>
    <row r="4038" spans="1:2">
      <c r="A4038" s="14">
        <v>40596</v>
      </c>
      <c r="B4038">
        <v>1835.11</v>
      </c>
    </row>
    <row r="4039" spans="1:2">
      <c r="A4039" s="14">
        <v>40597</v>
      </c>
      <c r="B4039">
        <v>1833.54</v>
      </c>
    </row>
    <row r="4040" spans="1:2">
      <c r="A4040" s="14">
        <v>40598</v>
      </c>
      <c r="B4040">
        <v>1837.33</v>
      </c>
    </row>
    <row r="4041" spans="1:2">
      <c r="A4041" s="14">
        <v>40599</v>
      </c>
      <c r="B4041">
        <v>1838.81</v>
      </c>
    </row>
    <row r="4042" spans="1:2">
      <c r="A4042" s="14">
        <v>40602</v>
      </c>
      <c r="B4042">
        <v>1841.49</v>
      </c>
    </row>
    <row r="4043" spans="1:2">
      <c r="A4043" s="14">
        <v>40603</v>
      </c>
      <c r="B4043">
        <v>1842.42</v>
      </c>
    </row>
    <row r="4044" spans="1:2">
      <c r="A4044" s="14">
        <v>40604</v>
      </c>
      <c r="B4044">
        <v>1837.71</v>
      </c>
    </row>
    <row r="4045" spans="1:2">
      <c r="A4045" s="14">
        <v>40605</v>
      </c>
      <c r="B4045">
        <v>1827.72</v>
      </c>
    </row>
    <row r="4046" spans="1:2">
      <c r="A4046" s="14">
        <v>40606</v>
      </c>
      <c r="B4046">
        <v>1835.58</v>
      </c>
    </row>
    <row r="4047" spans="1:2">
      <c r="A4047" s="14">
        <v>40609</v>
      </c>
      <c r="B4047">
        <v>1835.32</v>
      </c>
    </row>
    <row r="4048" spans="1:2">
      <c r="A4048" s="14">
        <v>40610</v>
      </c>
      <c r="B4048">
        <v>1831.51</v>
      </c>
    </row>
    <row r="4049" spans="1:2">
      <c r="A4049" s="14">
        <v>40611</v>
      </c>
      <c r="B4049">
        <v>1837.41</v>
      </c>
    </row>
    <row r="4050" spans="1:2">
      <c r="A4050" s="14">
        <v>40612</v>
      </c>
      <c r="B4050">
        <v>1844.41</v>
      </c>
    </row>
    <row r="4051" spans="1:2">
      <c r="A4051" s="14">
        <v>40613</v>
      </c>
      <c r="B4051">
        <v>1844.67</v>
      </c>
    </row>
    <row r="4052" spans="1:2">
      <c r="A4052" s="14">
        <v>40616</v>
      </c>
      <c r="B4052">
        <v>1849.73</v>
      </c>
    </row>
    <row r="4053" spans="1:2">
      <c r="A4053" s="14">
        <v>40617</v>
      </c>
      <c r="B4053">
        <v>1851.68</v>
      </c>
    </row>
    <row r="4054" spans="1:2">
      <c r="A4054" s="14">
        <v>40618</v>
      </c>
      <c r="B4054">
        <v>1860.71</v>
      </c>
    </row>
    <row r="4055" spans="1:2">
      <c r="A4055" s="14">
        <v>40619</v>
      </c>
      <c r="B4055">
        <v>1857.41</v>
      </c>
    </row>
    <row r="4056" spans="1:2">
      <c r="A4056" s="14">
        <v>40620</v>
      </c>
      <c r="B4056">
        <v>1855.27</v>
      </c>
    </row>
    <row r="4057" spans="1:2">
      <c r="A4057" s="14">
        <v>40623</v>
      </c>
      <c r="B4057">
        <v>1851.32</v>
      </c>
    </row>
    <row r="4058" spans="1:2">
      <c r="A4058" s="14">
        <v>40624</v>
      </c>
      <c r="B4058">
        <v>1850.38</v>
      </c>
    </row>
    <row r="4059" spans="1:2">
      <c r="A4059" s="14">
        <v>40625</v>
      </c>
      <c r="B4059">
        <v>1849.61</v>
      </c>
    </row>
    <row r="4060" spans="1:2">
      <c r="A4060" s="14">
        <v>40626</v>
      </c>
      <c r="B4060">
        <v>1845.2</v>
      </c>
    </row>
    <row r="4061" spans="1:2">
      <c r="A4061" s="14">
        <v>40627</v>
      </c>
      <c r="B4061">
        <v>1840.71</v>
      </c>
    </row>
    <row r="4062" spans="1:2">
      <c r="A4062" s="14">
        <v>40630</v>
      </c>
      <c r="B4062">
        <v>1840.36</v>
      </c>
    </row>
    <row r="4063" spans="1:2">
      <c r="A4063" s="14">
        <v>40631</v>
      </c>
      <c r="B4063">
        <v>1836.61</v>
      </c>
    </row>
    <row r="4064" spans="1:2">
      <c r="A4064" s="14">
        <v>40632</v>
      </c>
      <c r="B4064">
        <v>1840.07</v>
      </c>
    </row>
    <row r="4065" spans="1:2">
      <c r="A4065" s="14">
        <v>40633</v>
      </c>
      <c r="B4065">
        <v>1840.37</v>
      </c>
    </row>
    <row r="4066" spans="1:2">
      <c r="A4066" s="14">
        <v>40634</v>
      </c>
      <c r="B4066">
        <v>1840.16</v>
      </c>
    </row>
    <row r="4067" spans="1:2">
      <c r="A4067" s="14">
        <v>40637</v>
      </c>
      <c r="B4067">
        <v>1842.92</v>
      </c>
    </row>
    <row r="4068" spans="1:2">
      <c r="A4068" s="14">
        <v>40638</v>
      </c>
      <c r="B4068">
        <v>1837.95</v>
      </c>
    </row>
    <row r="4069" spans="1:2">
      <c r="A4069" s="14">
        <v>40639</v>
      </c>
      <c r="B4069">
        <v>1833.11</v>
      </c>
    </row>
    <row r="4070" spans="1:2">
      <c r="A4070" s="14">
        <v>40640</v>
      </c>
      <c r="B4070">
        <v>1833.37</v>
      </c>
    </row>
    <row r="4071" spans="1:2">
      <c r="A4071" s="14">
        <v>40641</v>
      </c>
      <c r="B4071">
        <v>1831.98</v>
      </c>
    </row>
    <row r="4072" spans="1:2">
      <c r="A4072" s="14">
        <v>40644</v>
      </c>
      <c r="B4072">
        <v>1832.48</v>
      </c>
    </row>
    <row r="4073" spans="1:2">
      <c r="A4073" s="14">
        <v>40645</v>
      </c>
      <c r="B4073">
        <v>1839.46</v>
      </c>
    </row>
    <row r="4074" spans="1:2">
      <c r="A4074" s="14">
        <v>40646</v>
      </c>
      <c r="B4074">
        <v>1842.78</v>
      </c>
    </row>
    <row r="4075" spans="1:2">
      <c r="A4075" s="14">
        <v>40647</v>
      </c>
      <c r="B4075">
        <v>1840.96</v>
      </c>
    </row>
    <row r="4076" spans="1:2">
      <c r="A4076" s="14">
        <v>40648</v>
      </c>
      <c r="B4076">
        <v>1848.25</v>
      </c>
    </row>
    <row r="4077" spans="1:2">
      <c r="A4077" s="14">
        <v>40651</v>
      </c>
      <c r="B4077">
        <v>1852.34</v>
      </c>
    </row>
    <row r="4078" spans="1:2">
      <c r="A4078" s="14">
        <v>40652</v>
      </c>
      <c r="B4078">
        <v>1853.78</v>
      </c>
    </row>
    <row r="4079" spans="1:2">
      <c r="A4079" s="14">
        <v>40653</v>
      </c>
      <c r="B4079">
        <v>1850.11</v>
      </c>
    </row>
    <row r="4080" spans="1:2">
      <c r="A4080" s="14">
        <v>40654</v>
      </c>
      <c r="B4080">
        <v>1849.4</v>
      </c>
    </row>
    <row r="4081" spans="1:2">
      <c r="A4081" s="14">
        <v>40658</v>
      </c>
      <c r="B4081">
        <v>1853.12</v>
      </c>
    </row>
    <row r="4082" spans="1:2">
      <c r="A4082" s="14">
        <v>40659</v>
      </c>
      <c r="B4082">
        <v>1857.65</v>
      </c>
    </row>
    <row r="4083" spans="1:2">
      <c r="A4083" s="14">
        <v>40660</v>
      </c>
      <c r="B4083">
        <v>1854.23</v>
      </c>
    </row>
    <row r="4084" spans="1:2">
      <c r="A4084" s="14">
        <v>40661</v>
      </c>
      <c r="B4084">
        <v>1859.7</v>
      </c>
    </row>
    <row r="4085" spans="1:2">
      <c r="A4085" s="14">
        <v>40662</v>
      </c>
      <c r="B4085">
        <v>1861.6</v>
      </c>
    </row>
    <row r="4086" spans="1:2">
      <c r="A4086" s="14">
        <v>40665</v>
      </c>
      <c r="B4086">
        <v>1862.85</v>
      </c>
    </row>
    <row r="4087" spans="1:2">
      <c r="A4087" s="14">
        <v>40666</v>
      </c>
      <c r="B4087">
        <v>1865.57</v>
      </c>
    </row>
    <row r="4088" spans="1:2">
      <c r="A4088" s="14">
        <v>40667</v>
      </c>
      <c r="B4088">
        <v>1867.86</v>
      </c>
    </row>
    <row r="4089" spans="1:2">
      <c r="A4089" s="14">
        <v>40668</v>
      </c>
      <c r="B4089">
        <v>1872.28</v>
      </c>
    </row>
    <row r="4090" spans="1:2">
      <c r="A4090" s="14">
        <v>40669</v>
      </c>
      <c r="B4090">
        <v>1873.41</v>
      </c>
    </row>
    <row r="4091" spans="1:2">
      <c r="A4091" s="14">
        <v>40672</v>
      </c>
      <c r="B4091">
        <v>1874.93</v>
      </c>
    </row>
    <row r="4092" spans="1:2">
      <c r="A4092" s="14">
        <v>40673</v>
      </c>
      <c r="B4092">
        <v>1870.38</v>
      </c>
    </row>
    <row r="4093" spans="1:2">
      <c r="A4093" s="14">
        <v>40674</v>
      </c>
      <c r="B4093">
        <v>1874.44</v>
      </c>
    </row>
    <row r="4094" spans="1:2">
      <c r="A4094" s="14">
        <v>40675</v>
      </c>
      <c r="B4094">
        <v>1871.05</v>
      </c>
    </row>
    <row r="4095" spans="1:2">
      <c r="A4095" s="14">
        <v>40676</v>
      </c>
      <c r="B4095">
        <v>1874.37</v>
      </c>
    </row>
    <row r="4096" spans="1:2">
      <c r="A4096" s="14">
        <v>40679</v>
      </c>
      <c r="B4096">
        <v>1878.59</v>
      </c>
    </row>
    <row r="4097" spans="1:2">
      <c r="A4097" s="14">
        <v>40680</v>
      </c>
      <c r="B4097">
        <v>1881.52</v>
      </c>
    </row>
    <row r="4098" spans="1:2">
      <c r="A4098" s="14">
        <v>40681</v>
      </c>
      <c r="B4098">
        <v>1876.44</v>
      </c>
    </row>
    <row r="4099" spans="1:2">
      <c r="A4099" s="14">
        <v>40682</v>
      </c>
      <c r="B4099">
        <v>1876.93</v>
      </c>
    </row>
    <row r="4100" spans="1:2">
      <c r="A4100" s="14">
        <v>40683</v>
      </c>
      <c r="B4100">
        <v>1878.54</v>
      </c>
    </row>
    <row r="4101" spans="1:2">
      <c r="A4101" s="14">
        <v>40686</v>
      </c>
      <c r="B4101">
        <v>1880.66</v>
      </c>
    </row>
    <row r="4102" spans="1:2">
      <c r="A4102" s="14">
        <v>40687</v>
      </c>
      <c r="B4102">
        <v>1881.55</v>
      </c>
    </row>
    <row r="4103" spans="1:2">
      <c r="A4103" s="14">
        <v>40688</v>
      </c>
      <c r="B4103">
        <v>1881.42</v>
      </c>
    </row>
    <row r="4104" spans="1:2">
      <c r="A4104" s="14">
        <v>40689</v>
      </c>
      <c r="B4104">
        <v>1888.4</v>
      </c>
    </row>
    <row r="4105" spans="1:2">
      <c r="A4105" s="14">
        <v>40690</v>
      </c>
      <c r="B4105">
        <v>1888.04</v>
      </c>
    </row>
    <row r="4106" spans="1:2">
      <c r="A4106" s="14">
        <v>40694</v>
      </c>
      <c r="B4106">
        <v>1890.67</v>
      </c>
    </row>
    <row r="4107" spans="1:2">
      <c r="A4107" s="14">
        <v>40695</v>
      </c>
      <c r="B4107">
        <v>1897.83</v>
      </c>
    </row>
    <row r="4108" spans="1:2">
      <c r="A4108" s="14">
        <v>40696</v>
      </c>
      <c r="B4108">
        <v>1891.58</v>
      </c>
    </row>
    <row r="4109" spans="1:2">
      <c r="A4109" s="14">
        <v>40697</v>
      </c>
      <c r="B4109">
        <v>1894.8</v>
      </c>
    </row>
    <row r="4110" spans="1:2">
      <c r="A4110" s="14">
        <v>40700</v>
      </c>
      <c r="B4110">
        <v>1894.33</v>
      </c>
    </row>
    <row r="4111" spans="1:2">
      <c r="A4111" s="14">
        <v>40701</v>
      </c>
      <c r="B4111">
        <v>1894.33</v>
      </c>
    </row>
    <row r="4112" spans="1:2">
      <c r="A4112" s="14">
        <v>40702</v>
      </c>
      <c r="B4112">
        <v>1899.93</v>
      </c>
    </row>
    <row r="4113" spans="1:2">
      <c r="A4113" s="14">
        <v>40703</v>
      </c>
      <c r="B4113">
        <v>1896.02</v>
      </c>
    </row>
    <row r="4114" spans="1:2">
      <c r="A4114" s="14">
        <v>40704</v>
      </c>
      <c r="B4114">
        <v>1898.95</v>
      </c>
    </row>
    <row r="4115" spans="1:2">
      <c r="A4115" s="14">
        <v>40707</v>
      </c>
      <c r="B4115">
        <v>1897.3</v>
      </c>
    </row>
    <row r="4116" spans="1:2">
      <c r="A4116" s="14">
        <v>40708</v>
      </c>
      <c r="B4116">
        <v>1888.07</v>
      </c>
    </row>
    <row r="4117" spans="1:2">
      <c r="A4117" s="14">
        <v>40709</v>
      </c>
      <c r="B4117">
        <v>1899.68</v>
      </c>
    </row>
    <row r="4118" spans="1:2">
      <c r="A4118" s="14">
        <v>40710</v>
      </c>
      <c r="B4118">
        <v>1904.18</v>
      </c>
    </row>
    <row r="4119" spans="1:2">
      <c r="A4119" s="14">
        <v>40711</v>
      </c>
      <c r="B4119">
        <v>1901.09</v>
      </c>
    </row>
    <row r="4120" spans="1:2">
      <c r="A4120" s="14">
        <v>40714</v>
      </c>
      <c r="B4120">
        <v>1900.51</v>
      </c>
    </row>
    <row r="4121" spans="1:2">
      <c r="A4121" s="14">
        <v>40715</v>
      </c>
      <c r="B4121">
        <v>1899.12</v>
      </c>
    </row>
    <row r="4122" spans="1:2">
      <c r="A4122" s="14">
        <v>40716</v>
      </c>
      <c r="B4122">
        <v>1899.34</v>
      </c>
    </row>
    <row r="4123" spans="1:2">
      <c r="A4123" s="14">
        <v>40717</v>
      </c>
      <c r="B4123">
        <v>1906.49</v>
      </c>
    </row>
    <row r="4124" spans="1:2">
      <c r="A4124" s="14">
        <v>40718</v>
      </c>
      <c r="B4124">
        <v>1908.8</v>
      </c>
    </row>
    <row r="4125" spans="1:2">
      <c r="A4125" s="14">
        <v>40721</v>
      </c>
      <c r="B4125">
        <v>1902.21</v>
      </c>
    </row>
    <row r="4126" spans="1:2">
      <c r="A4126" s="14">
        <v>40722</v>
      </c>
      <c r="B4126">
        <v>1891.73</v>
      </c>
    </row>
    <row r="4127" spans="1:2">
      <c r="A4127" s="14">
        <v>40723</v>
      </c>
      <c r="B4127">
        <v>1887.74</v>
      </c>
    </row>
    <row r="4128" spans="1:2">
      <c r="A4128" s="14">
        <v>40724</v>
      </c>
      <c r="B4128">
        <v>1884.28</v>
      </c>
    </row>
    <row r="4129" spans="1:2">
      <c r="A4129" s="14">
        <v>40725</v>
      </c>
      <c r="B4129">
        <v>1880.78</v>
      </c>
    </row>
    <row r="4130" spans="1:2">
      <c r="A4130" s="14">
        <v>40729</v>
      </c>
      <c r="B4130">
        <v>1887.13</v>
      </c>
    </row>
    <row r="4131" spans="1:2">
      <c r="A4131" s="14">
        <v>40730</v>
      </c>
      <c r="B4131">
        <v>1890.98</v>
      </c>
    </row>
    <row r="4132" spans="1:2">
      <c r="A4132" s="14">
        <v>40731</v>
      </c>
      <c r="B4132">
        <v>1885.72</v>
      </c>
    </row>
    <row r="4133" spans="1:2">
      <c r="A4133" s="14">
        <v>40732</v>
      </c>
      <c r="B4133">
        <v>1898.38</v>
      </c>
    </row>
    <row r="4134" spans="1:2">
      <c r="A4134" s="14">
        <v>40735</v>
      </c>
      <c r="B4134">
        <v>1906.85</v>
      </c>
    </row>
    <row r="4135" spans="1:2">
      <c r="A4135" s="14">
        <v>40736</v>
      </c>
      <c r="B4135">
        <v>1907.66</v>
      </c>
    </row>
    <row r="4136" spans="1:2">
      <c r="A4136" s="14">
        <v>40737</v>
      </c>
      <c r="B4136">
        <v>1909.46</v>
      </c>
    </row>
    <row r="4137" spans="1:2">
      <c r="A4137" s="14">
        <v>40738</v>
      </c>
      <c r="B4137">
        <v>1904.46</v>
      </c>
    </row>
    <row r="4138" spans="1:2">
      <c r="A4138" s="14">
        <v>40739</v>
      </c>
      <c r="B4138">
        <v>1906.98</v>
      </c>
    </row>
    <row r="4139" spans="1:2">
      <c r="A4139" s="14">
        <v>40742</v>
      </c>
      <c r="B4139">
        <v>1906.56</v>
      </c>
    </row>
    <row r="4140" spans="1:2">
      <c r="A4140" s="14">
        <v>40743</v>
      </c>
      <c r="B4140">
        <v>1909.63</v>
      </c>
    </row>
    <row r="4141" spans="1:2">
      <c r="A4141" s="14">
        <v>40744</v>
      </c>
      <c r="B4141">
        <v>1905.38</v>
      </c>
    </row>
    <row r="4142" spans="1:2">
      <c r="A4142" s="14">
        <v>40745</v>
      </c>
      <c r="B4142">
        <v>1899.57</v>
      </c>
    </row>
    <row r="4143" spans="1:2">
      <c r="A4143" s="14">
        <v>40746</v>
      </c>
      <c r="B4143">
        <v>1903.62</v>
      </c>
    </row>
    <row r="4144" spans="1:2">
      <c r="A4144" s="14">
        <v>40749</v>
      </c>
      <c r="B4144">
        <v>1900.21</v>
      </c>
    </row>
    <row r="4145" spans="1:2">
      <c r="A4145" s="14">
        <v>40750</v>
      </c>
      <c r="B4145">
        <v>1905.01</v>
      </c>
    </row>
    <row r="4146" spans="1:2">
      <c r="A4146" s="14">
        <v>40751</v>
      </c>
      <c r="B4146">
        <v>1902.53</v>
      </c>
    </row>
    <row r="4147" spans="1:2">
      <c r="A4147" s="14">
        <v>40752</v>
      </c>
      <c r="B4147">
        <v>1905.43</v>
      </c>
    </row>
    <row r="4148" spans="1:2">
      <c r="A4148" s="14">
        <v>40753</v>
      </c>
      <c r="B4148">
        <v>1918.62</v>
      </c>
    </row>
    <row r="4149" spans="1:2">
      <c r="A4149" s="14">
        <v>40756</v>
      </c>
      <c r="B4149">
        <v>1923.89</v>
      </c>
    </row>
    <row r="4150" spans="1:2">
      <c r="A4150" s="14">
        <v>40757</v>
      </c>
      <c r="B4150">
        <v>1935.06</v>
      </c>
    </row>
    <row r="4151" spans="1:2">
      <c r="A4151" s="14">
        <v>40758</v>
      </c>
      <c r="B4151">
        <v>1936.81</v>
      </c>
    </row>
    <row r="4152" spans="1:2">
      <c r="A4152" s="14">
        <v>40759</v>
      </c>
      <c r="B4152">
        <v>1949.77</v>
      </c>
    </row>
    <row r="4153" spans="1:2">
      <c r="A4153" s="14">
        <v>40760</v>
      </c>
      <c r="B4153">
        <v>1939.47</v>
      </c>
    </row>
    <row r="4154" spans="1:2">
      <c r="A4154" s="14">
        <v>40763</v>
      </c>
      <c r="B4154">
        <v>1956.21</v>
      </c>
    </row>
    <row r="4155" spans="1:2">
      <c r="A4155" s="14">
        <v>40764</v>
      </c>
      <c r="B4155">
        <v>1969.41</v>
      </c>
    </row>
    <row r="4156" spans="1:2">
      <c r="A4156" s="14">
        <v>40765</v>
      </c>
      <c r="B4156">
        <v>1972.21</v>
      </c>
    </row>
    <row r="4157" spans="1:2">
      <c r="A4157" s="14">
        <v>40766</v>
      </c>
      <c r="B4157">
        <v>1956.79</v>
      </c>
    </row>
    <row r="4158" spans="1:2">
      <c r="A4158" s="14">
        <v>40767</v>
      </c>
      <c r="B4158">
        <v>1965.21</v>
      </c>
    </row>
    <row r="4159" spans="1:2">
      <c r="A4159" s="14">
        <v>40770</v>
      </c>
      <c r="B4159">
        <v>1961.6</v>
      </c>
    </row>
    <row r="4160" spans="1:2">
      <c r="A4160" s="14">
        <v>40771</v>
      </c>
      <c r="B4160">
        <v>1968.84</v>
      </c>
    </row>
    <row r="4161" spans="1:2">
      <c r="A4161" s="14">
        <v>40772</v>
      </c>
      <c r="B4161">
        <v>1973.84</v>
      </c>
    </row>
    <row r="4162" spans="1:2">
      <c r="A4162" s="14">
        <v>40773</v>
      </c>
      <c r="B4162">
        <v>1981.36</v>
      </c>
    </row>
    <row r="4163" spans="1:2">
      <c r="A4163" s="14">
        <v>40774</v>
      </c>
      <c r="B4163">
        <v>1983.28</v>
      </c>
    </row>
    <row r="4164" spans="1:2">
      <c r="A4164" s="14">
        <v>40777</v>
      </c>
      <c r="B4164">
        <v>1982.04</v>
      </c>
    </row>
    <row r="4165" spans="1:2">
      <c r="A4165" s="14">
        <v>40778</v>
      </c>
      <c r="B4165">
        <v>1977.07</v>
      </c>
    </row>
    <row r="4166" spans="1:2">
      <c r="A4166" s="14">
        <v>40779</v>
      </c>
      <c r="B4166">
        <v>1966.21</v>
      </c>
    </row>
    <row r="4167" spans="1:2">
      <c r="A4167" s="14">
        <v>40780</v>
      </c>
      <c r="B4167">
        <v>1970.51</v>
      </c>
    </row>
    <row r="4168" spans="1:2">
      <c r="A4168" s="14">
        <v>40781</v>
      </c>
      <c r="B4168">
        <v>1974.71</v>
      </c>
    </row>
    <row r="4169" spans="1:2">
      <c r="A4169" s="14">
        <v>40784</v>
      </c>
      <c r="B4169">
        <v>1968.02</v>
      </c>
    </row>
    <row r="4170" spans="1:2">
      <c r="A4170" s="14">
        <v>40785</v>
      </c>
      <c r="B4170">
        <v>1977.03</v>
      </c>
    </row>
    <row r="4171" spans="1:2">
      <c r="A4171" s="14">
        <v>40786</v>
      </c>
      <c r="B4171">
        <v>1971.91</v>
      </c>
    </row>
    <row r="4172" spans="1:2">
      <c r="A4172" s="14">
        <v>40787</v>
      </c>
      <c r="B4172">
        <v>1978.83</v>
      </c>
    </row>
    <row r="4173" spans="1:2">
      <c r="A4173" s="14">
        <v>40788</v>
      </c>
      <c r="B4173">
        <v>1991.62</v>
      </c>
    </row>
    <row r="4174" spans="1:2">
      <c r="A4174" s="14">
        <v>40792</v>
      </c>
      <c r="B4174">
        <v>1994.06</v>
      </c>
    </row>
    <row r="4175" spans="1:2">
      <c r="A4175" s="14">
        <v>40793</v>
      </c>
      <c r="B4175">
        <v>1987.78</v>
      </c>
    </row>
    <row r="4176" spans="1:2">
      <c r="A4176" s="14">
        <v>40794</v>
      </c>
      <c r="B4176">
        <v>1992.14</v>
      </c>
    </row>
    <row r="4177" spans="1:2">
      <c r="A4177" s="14">
        <v>40795</v>
      </c>
      <c r="B4177">
        <v>1998.54</v>
      </c>
    </row>
    <row r="4178" spans="1:2">
      <c r="A4178" s="14">
        <v>40798</v>
      </c>
      <c r="B4178">
        <v>1997</v>
      </c>
    </row>
    <row r="4179" spans="1:2">
      <c r="A4179" s="14">
        <v>40799</v>
      </c>
      <c r="B4179">
        <v>1990.96</v>
      </c>
    </row>
    <row r="4180" spans="1:2">
      <c r="A4180" s="14">
        <v>40800</v>
      </c>
      <c r="B4180">
        <v>1990.96</v>
      </c>
    </row>
    <row r="4181" spans="1:2">
      <c r="A4181" s="14">
        <v>40801</v>
      </c>
      <c r="B4181">
        <v>1985.49</v>
      </c>
    </row>
    <row r="4182" spans="1:2">
      <c r="A4182" s="14">
        <v>40802</v>
      </c>
      <c r="B4182">
        <v>1986.86</v>
      </c>
    </row>
    <row r="4183" spans="1:2">
      <c r="A4183" s="14">
        <v>40805</v>
      </c>
      <c r="B4183">
        <v>2000.13</v>
      </c>
    </row>
    <row r="4184" spans="1:2">
      <c r="A4184" s="14">
        <v>40806</v>
      </c>
      <c r="B4184">
        <v>1998.82</v>
      </c>
    </row>
    <row r="4185" spans="1:2">
      <c r="A4185" s="14">
        <v>40807</v>
      </c>
      <c r="B4185">
        <v>2007.5</v>
      </c>
    </row>
    <row r="4186" spans="1:2">
      <c r="A4186" s="14">
        <v>40808</v>
      </c>
      <c r="B4186">
        <v>2024.84</v>
      </c>
    </row>
    <row r="4187" spans="1:2">
      <c r="A4187" s="14">
        <v>40809</v>
      </c>
      <c r="B4187">
        <v>2015.3</v>
      </c>
    </row>
    <row r="4188" spans="1:2">
      <c r="A4188" s="14">
        <v>40812</v>
      </c>
      <c r="B4188">
        <v>2005.08</v>
      </c>
    </row>
    <row r="4189" spans="1:2">
      <c r="A4189" s="14">
        <v>40813</v>
      </c>
      <c r="B4189">
        <v>1994.89</v>
      </c>
    </row>
    <row r="4190" spans="1:2">
      <c r="A4190" s="14">
        <v>40814</v>
      </c>
      <c r="B4190">
        <v>1996.79</v>
      </c>
    </row>
    <row r="4191" spans="1:2">
      <c r="A4191" s="14">
        <v>40815</v>
      </c>
      <c r="B4191">
        <v>2002.34</v>
      </c>
    </row>
    <row r="4192" spans="1:2">
      <c r="A4192" s="14">
        <v>40816</v>
      </c>
      <c r="B4192">
        <v>2006.35</v>
      </c>
    </row>
    <row r="4193" spans="1:2">
      <c r="A4193" s="14">
        <v>40819</v>
      </c>
      <c r="B4193">
        <v>2021.06</v>
      </c>
    </row>
    <row r="4194" spans="1:2">
      <c r="A4194" s="14">
        <v>40820</v>
      </c>
      <c r="B4194">
        <v>2020.44</v>
      </c>
    </row>
    <row r="4195" spans="1:2">
      <c r="A4195" s="14">
        <v>40821</v>
      </c>
      <c r="B4195">
        <v>2009.34</v>
      </c>
    </row>
    <row r="4196" spans="1:2">
      <c r="A4196" s="14">
        <v>40822</v>
      </c>
      <c r="B4196">
        <v>2002.47</v>
      </c>
    </row>
    <row r="4197" spans="1:2">
      <c r="A4197" s="14">
        <v>40823</v>
      </c>
      <c r="B4197">
        <v>1994.7</v>
      </c>
    </row>
    <row r="4198" spans="1:2">
      <c r="A4198" s="14">
        <v>40827</v>
      </c>
      <c r="B4198">
        <v>1986.64</v>
      </c>
    </row>
    <row r="4199" spans="1:2">
      <c r="A4199" s="14">
        <v>40828</v>
      </c>
      <c r="B4199">
        <v>1980.14</v>
      </c>
    </row>
    <row r="4200" spans="1:2">
      <c r="A4200" s="14">
        <v>40829</v>
      </c>
      <c r="B4200">
        <v>1987.02</v>
      </c>
    </row>
    <row r="4201" spans="1:2">
      <c r="A4201" s="14">
        <v>40830</v>
      </c>
      <c r="B4201">
        <v>1982.03</v>
      </c>
    </row>
    <row r="4202" spans="1:2">
      <c r="A4202" s="14">
        <v>40833</v>
      </c>
      <c r="B4202">
        <v>1989.26</v>
      </c>
    </row>
    <row r="4203" spans="1:2">
      <c r="A4203" s="14">
        <v>40834</v>
      </c>
      <c r="B4203">
        <v>1989.56</v>
      </c>
    </row>
    <row r="4204" spans="1:2">
      <c r="A4204" s="14">
        <v>40835</v>
      </c>
      <c r="B4204">
        <v>1988.81</v>
      </c>
    </row>
    <row r="4205" spans="1:2">
      <c r="A4205" s="14">
        <v>40836</v>
      </c>
      <c r="B4205">
        <v>1986.44</v>
      </c>
    </row>
    <row r="4206" spans="1:2">
      <c r="A4206" s="14">
        <v>40837</v>
      </c>
      <c r="B4206">
        <v>1983.57</v>
      </c>
    </row>
    <row r="4207" spans="1:2">
      <c r="A4207" s="14">
        <v>40840</v>
      </c>
      <c r="B4207">
        <v>1981.12</v>
      </c>
    </row>
    <row r="4208" spans="1:2">
      <c r="A4208" s="14">
        <v>40841</v>
      </c>
      <c r="B4208">
        <v>1992.63</v>
      </c>
    </row>
    <row r="4209" spans="1:2">
      <c r="A4209" s="14">
        <v>40842</v>
      </c>
      <c r="B4209">
        <v>1985.26</v>
      </c>
    </row>
    <row r="4210" spans="1:2">
      <c r="A4210" s="14">
        <v>40843</v>
      </c>
      <c r="B4210">
        <v>1967.35</v>
      </c>
    </row>
    <row r="4211" spans="1:2">
      <c r="A4211" s="14">
        <v>40844</v>
      </c>
      <c r="B4211">
        <v>1976.35</v>
      </c>
    </row>
    <row r="4212" spans="1:2">
      <c r="A4212" s="14">
        <v>40847</v>
      </c>
      <c r="B4212">
        <v>1989.99</v>
      </c>
    </row>
    <row r="4213" spans="1:2">
      <c r="A4213" s="14">
        <v>40848</v>
      </c>
      <c r="B4213">
        <v>2006.73</v>
      </c>
    </row>
    <row r="4214" spans="1:2">
      <c r="A4214" s="14">
        <v>40849</v>
      </c>
      <c r="B4214">
        <v>2005.72</v>
      </c>
    </row>
    <row r="4215" spans="1:2">
      <c r="A4215" s="14">
        <v>40850</v>
      </c>
      <c r="B4215">
        <v>2000.11</v>
      </c>
    </row>
    <row r="4216" spans="1:2">
      <c r="A4216" s="14">
        <v>40851</v>
      </c>
      <c r="B4216">
        <v>2002.29</v>
      </c>
    </row>
    <row r="4217" spans="1:2">
      <c r="A4217" s="14">
        <v>40854</v>
      </c>
      <c r="B4217">
        <v>2007.17</v>
      </c>
    </row>
    <row r="4218" spans="1:2">
      <c r="A4218" s="14">
        <v>40855</v>
      </c>
      <c r="B4218">
        <v>2000</v>
      </c>
    </row>
    <row r="4219" spans="1:2">
      <c r="A4219" s="14">
        <v>40856</v>
      </c>
      <c r="B4219">
        <v>2009.99</v>
      </c>
    </row>
    <row r="4220" spans="1:2">
      <c r="A4220" s="14">
        <v>40857</v>
      </c>
      <c r="B4220">
        <v>2002.16</v>
      </c>
    </row>
    <row r="4221" spans="1:2">
      <c r="A4221" s="14">
        <v>40861</v>
      </c>
      <c r="B4221">
        <v>2005.21</v>
      </c>
    </row>
    <row r="4222" spans="1:2">
      <c r="A4222" s="14">
        <v>40862</v>
      </c>
      <c r="B4222">
        <v>2003.78</v>
      </c>
    </row>
    <row r="4223" spans="1:2">
      <c r="A4223" s="14">
        <v>40863</v>
      </c>
      <c r="B4223">
        <v>2006.9</v>
      </c>
    </row>
    <row r="4224" spans="1:2">
      <c r="A4224" s="14">
        <v>40864</v>
      </c>
      <c r="B4224">
        <v>2012.88</v>
      </c>
    </row>
    <row r="4225" spans="1:2">
      <c r="A4225" s="14">
        <v>40865</v>
      </c>
      <c r="B4225">
        <v>2008.06</v>
      </c>
    </row>
    <row r="4226" spans="1:2">
      <c r="A4226" s="14">
        <v>40868</v>
      </c>
      <c r="B4226">
        <v>2012.89</v>
      </c>
    </row>
    <row r="4227" spans="1:2">
      <c r="A4227" s="14">
        <v>40869</v>
      </c>
      <c r="B4227">
        <v>2015.94</v>
      </c>
    </row>
    <row r="4228" spans="1:2">
      <c r="A4228" s="14">
        <v>40870</v>
      </c>
      <c r="B4228">
        <v>2022.54</v>
      </c>
    </row>
    <row r="4229" spans="1:2">
      <c r="A4229" s="14">
        <v>40872</v>
      </c>
      <c r="B4229">
        <v>2014.07</v>
      </c>
    </row>
    <row r="4230" spans="1:2">
      <c r="A4230" s="14">
        <v>40875</v>
      </c>
      <c r="B4230">
        <v>2015.75</v>
      </c>
    </row>
    <row r="4231" spans="1:2">
      <c r="A4231" s="14">
        <v>40876</v>
      </c>
      <c r="B4231">
        <v>2012.31</v>
      </c>
    </row>
    <row r="4232" spans="1:2">
      <c r="A4232" s="14">
        <v>40877</v>
      </c>
      <c r="B4232">
        <v>2004.84</v>
      </c>
    </row>
    <row r="4233" spans="1:2">
      <c r="A4233" s="14">
        <v>40878</v>
      </c>
      <c r="B4233">
        <v>2000.26</v>
      </c>
    </row>
    <row r="4234" spans="1:2">
      <c r="A4234" s="14">
        <v>40879</v>
      </c>
      <c r="B4234">
        <v>2007.94</v>
      </c>
    </row>
    <row r="4235" spans="1:2">
      <c r="A4235" s="14">
        <v>40882</v>
      </c>
      <c r="B4235">
        <v>2007.34</v>
      </c>
    </row>
    <row r="4236" spans="1:2">
      <c r="A4236" s="14">
        <v>40883</v>
      </c>
      <c r="B4236">
        <v>2003.13</v>
      </c>
    </row>
    <row r="4237" spans="1:2">
      <c r="A4237" s="14">
        <v>40884</v>
      </c>
      <c r="B4237">
        <v>2010.47</v>
      </c>
    </row>
    <row r="4238" spans="1:2">
      <c r="A4238" s="14">
        <v>40885</v>
      </c>
      <c r="B4238">
        <v>2015.31</v>
      </c>
    </row>
    <row r="4239" spans="1:2">
      <c r="A4239" s="14">
        <v>40886</v>
      </c>
      <c r="B4239">
        <v>2007.03</v>
      </c>
    </row>
    <row r="4240" spans="1:2">
      <c r="A4240" s="14">
        <v>40889</v>
      </c>
      <c r="B4240">
        <v>2012.11</v>
      </c>
    </row>
    <row r="4241" spans="1:2">
      <c r="A4241" s="14">
        <v>40890</v>
      </c>
      <c r="B4241">
        <v>2016</v>
      </c>
    </row>
    <row r="4242" spans="1:2">
      <c r="A4242" s="14">
        <v>40891</v>
      </c>
      <c r="B4242">
        <v>2021.86</v>
      </c>
    </row>
    <row r="4243" spans="1:2">
      <c r="A4243" s="14">
        <v>40892</v>
      </c>
      <c r="B4243">
        <v>2020.42</v>
      </c>
    </row>
    <row r="4244" spans="1:2">
      <c r="A4244" s="14">
        <v>40893</v>
      </c>
      <c r="B4244">
        <v>2026.72</v>
      </c>
    </row>
    <row r="4245" spans="1:2">
      <c r="A4245" s="14">
        <v>40896</v>
      </c>
      <c r="B4245">
        <v>2030.53</v>
      </c>
    </row>
    <row r="4246" spans="1:2">
      <c r="A4246" s="14">
        <v>40897</v>
      </c>
      <c r="B4246">
        <v>2020.17</v>
      </c>
    </row>
    <row r="4247" spans="1:2">
      <c r="A4247" s="14">
        <v>40898</v>
      </c>
      <c r="B4247">
        <v>2014.74</v>
      </c>
    </row>
    <row r="4248" spans="1:2">
      <c r="A4248" s="14">
        <v>40899</v>
      </c>
      <c r="B4248">
        <v>2015.78</v>
      </c>
    </row>
    <row r="4249" spans="1:2">
      <c r="A4249" s="14">
        <v>40900</v>
      </c>
      <c r="B4249">
        <v>2006.91</v>
      </c>
    </row>
    <row r="4250" spans="1:2">
      <c r="A4250" s="14">
        <v>40904</v>
      </c>
      <c r="B4250">
        <v>2009.75</v>
      </c>
    </row>
    <row r="4251" spans="1:2">
      <c r="A4251" s="14">
        <v>40905</v>
      </c>
      <c r="B4251">
        <v>2020.96</v>
      </c>
    </row>
    <row r="4252" spans="1:2">
      <c r="A4252" s="14">
        <v>40906</v>
      </c>
      <c r="B4252">
        <v>2021.43</v>
      </c>
    </row>
    <row r="4253" spans="1:2">
      <c r="A4253" s="14">
        <v>40907</v>
      </c>
      <c r="B4253">
        <v>2024.21</v>
      </c>
    </row>
    <row r="4254" spans="1:2">
      <c r="A4254" s="14">
        <v>40911</v>
      </c>
      <c r="B4254">
        <v>2015.93</v>
      </c>
    </row>
    <row r="4255" spans="1:2">
      <c r="A4255" s="14">
        <v>40912</v>
      </c>
      <c r="B4255">
        <v>2012.86</v>
      </c>
    </row>
    <row r="4256" spans="1:2">
      <c r="A4256" s="14">
        <v>40913</v>
      </c>
      <c r="B4256">
        <v>2013.02</v>
      </c>
    </row>
    <row r="4257" spans="1:2">
      <c r="A4257" s="14">
        <v>40914</v>
      </c>
      <c r="B4257">
        <v>2016.34</v>
      </c>
    </row>
    <row r="4258" spans="1:2">
      <c r="A4258" s="14">
        <v>40917</v>
      </c>
      <c r="B4258">
        <v>2016.94</v>
      </c>
    </row>
    <row r="4259" spans="1:2">
      <c r="A4259" s="14">
        <v>40918</v>
      </c>
      <c r="B4259">
        <v>2016.38</v>
      </c>
    </row>
    <row r="4260" spans="1:2">
      <c r="A4260" s="14">
        <v>40919</v>
      </c>
      <c r="B4260">
        <v>2022.62</v>
      </c>
    </row>
    <row r="4261" spans="1:2">
      <c r="A4261" s="14">
        <v>40920</v>
      </c>
      <c r="B4261">
        <v>2020.31</v>
      </c>
    </row>
    <row r="4262" spans="1:2">
      <c r="A4262" s="14">
        <v>40921</v>
      </c>
      <c r="B4262">
        <v>2027.52</v>
      </c>
    </row>
    <row r="4263" spans="1:2">
      <c r="A4263" s="14">
        <v>40925</v>
      </c>
      <c r="B4263">
        <v>2028.95</v>
      </c>
    </row>
    <row r="4264" spans="1:2">
      <c r="A4264" s="14">
        <v>40926</v>
      </c>
      <c r="B4264">
        <v>2023.96</v>
      </c>
    </row>
    <row r="4265" spans="1:2">
      <c r="A4265" s="14">
        <v>40927</v>
      </c>
      <c r="B4265">
        <v>2016.88</v>
      </c>
    </row>
    <row r="4266" spans="1:2">
      <c r="A4266" s="14">
        <v>40928</v>
      </c>
      <c r="B4266">
        <v>2011.36</v>
      </c>
    </row>
    <row r="4267" spans="1:2">
      <c r="A4267" s="14">
        <v>40931</v>
      </c>
      <c r="B4267">
        <v>2008.12</v>
      </c>
    </row>
    <row r="4268" spans="1:2">
      <c r="A4268" s="14">
        <v>40932</v>
      </c>
      <c r="B4268">
        <v>2008.15</v>
      </c>
    </row>
    <row r="4269" spans="1:2">
      <c r="A4269" s="14">
        <v>40933</v>
      </c>
      <c r="B4269">
        <v>2013.54</v>
      </c>
    </row>
    <row r="4270" spans="1:2">
      <c r="A4270" s="14">
        <v>40934</v>
      </c>
      <c r="B4270">
        <v>2020.18</v>
      </c>
    </row>
    <row r="4271" spans="1:2">
      <c r="A4271" s="14">
        <v>40935</v>
      </c>
      <c r="B4271">
        <v>2022.78</v>
      </c>
    </row>
    <row r="4272" spans="1:2">
      <c r="A4272" s="14">
        <v>40938</v>
      </c>
      <c r="B4272">
        <v>2028.87</v>
      </c>
    </row>
    <row r="4273" spans="1:2">
      <c r="A4273" s="14">
        <v>40939</v>
      </c>
      <c r="B4273">
        <v>2032.77</v>
      </c>
    </row>
    <row r="4274" spans="1:2">
      <c r="A4274" s="14">
        <v>40940</v>
      </c>
      <c r="B4274">
        <v>2027.56</v>
      </c>
    </row>
    <row r="4275" spans="1:2">
      <c r="A4275" s="14">
        <v>40941</v>
      </c>
      <c r="B4275">
        <v>2028.71</v>
      </c>
    </row>
    <row r="4276" spans="1:2">
      <c r="A4276" s="14">
        <v>40942</v>
      </c>
      <c r="B4276">
        <v>2017.05</v>
      </c>
    </row>
    <row r="4277" spans="1:2">
      <c r="A4277" s="14">
        <v>40945</v>
      </c>
      <c r="B4277">
        <v>2022.41</v>
      </c>
    </row>
    <row r="4278" spans="1:2">
      <c r="A4278" s="14">
        <v>40946</v>
      </c>
      <c r="B4278">
        <v>2016.61</v>
      </c>
    </row>
    <row r="4279" spans="1:2">
      <c r="A4279" s="14">
        <v>40947</v>
      </c>
      <c r="B4279">
        <v>2015.99</v>
      </c>
    </row>
    <row r="4280" spans="1:2">
      <c r="A4280" s="14">
        <v>40948</v>
      </c>
      <c r="B4280">
        <v>2011.53</v>
      </c>
    </row>
    <row r="4281" spans="1:2">
      <c r="A4281" s="14">
        <v>40949</v>
      </c>
      <c r="B4281">
        <v>2018.25</v>
      </c>
    </row>
    <row r="4282" spans="1:2">
      <c r="A4282" s="14">
        <v>40952</v>
      </c>
      <c r="B4282">
        <v>2016.01</v>
      </c>
    </row>
    <row r="4283" spans="1:2">
      <c r="A4283" s="14">
        <v>40953</v>
      </c>
      <c r="B4283">
        <v>2021.73</v>
      </c>
    </row>
    <row r="4284" spans="1:2">
      <c r="A4284" s="14">
        <v>40954</v>
      </c>
      <c r="B4284">
        <v>2020.85</v>
      </c>
    </row>
    <row r="4285" spans="1:2">
      <c r="A4285" s="14">
        <v>40955</v>
      </c>
      <c r="B4285">
        <v>2014.46</v>
      </c>
    </row>
    <row r="4286" spans="1:2">
      <c r="A4286" s="14">
        <v>40956</v>
      </c>
      <c r="B4286">
        <v>2013.19</v>
      </c>
    </row>
    <row r="4287" spans="1:2">
      <c r="A4287" s="14">
        <v>40960</v>
      </c>
      <c r="B4287">
        <v>2010.13</v>
      </c>
    </row>
    <row r="4288" spans="1:2">
      <c r="A4288" s="14">
        <v>40961</v>
      </c>
      <c r="B4288">
        <v>2014.54</v>
      </c>
    </row>
    <row r="4289" spans="1:2">
      <c r="A4289" s="14">
        <v>40962</v>
      </c>
      <c r="B4289">
        <v>2016.21</v>
      </c>
    </row>
    <row r="4290" spans="1:2">
      <c r="A4290" s="14">
        <v>40963</v>
      </c>
      <c r="B4290">
        <v>2016.76</v>
      </c>
    </row>
    <row r="4291" spans="1:2">
      <c r="A4291" s="14">
        <v>40966</v>
      </c>
      <c r="B4291">
        <v>2022.65</v>
      </c>
    </row>
    <row r="4292" spans="1:2">
      <c r="A4292" s="14">
        <v>40967</v>
      </c>
      <c r="B4292">
        <v>2021.89</v>
      </c>
    </row>
    <row r="4293" spans="1:2">
      <c r="A4293" s="14">
        <v>40968</v>
      </c>
      <c r="B4293">
        <v>2018.29</v>
      </c>
    </row>
    <row r="4294" spans="1:2">
      <c r="A4294" s="14">
        <v>40969</v>
      </c>
      <c r="B4294">
        <v>2013.04</v>
      </c>
    </row>
    <row r="4295" spans="1:2">
      <c r="A4295" s="14">
        <v>40970</v>
      </c>
      <c r="B4295">
        <v>2018.02</v>
      </c>
    </row>
    <row r="4296" spans="1:2">
      <c r="A4296" s="14">
        <v>40973</v>
      </c>
      <c r="B4296">
        <v>2015.59</v>
      </c>
    </row>
    <row r="4297" spans="1:2">
      <c r="A4297" s="14">
        <v>40974</v>
      </c>
      <c r="B4297">
        <v>2021.59</v>
      </c>
    </row>
    <row r="4298" spans="1:2">
      <c r="A4298" s="14">
        <v>40975</v>
      </c>
      <c r="B4298">
        <v>2018.32</v>
      </c>
    </row>
    <row r="4299" spans="1:2">
      <c r="A4299" s="14">
        <v>40976</v>
      </c>
      <c r="B4299">
        <v>2013.99</v>
      </c>
    </row>
    <row r="4300" spans="1:2">
      <c r="A4300" s="14">
        <v>40977</v>
      </c>
      <c r="B4300">
        <v>2011.69</v>
      </c>
    </row>
    <row r="4301" spans="1:2">
      <c r="A4301" s="14">
        <v>40980</v>
      </c>
      <c r="B4301">
        <v>2012.6</v>
      </c>
    </row>
    <row r="4302" spans="1:2">
      <c r="A4302" s="14">
        <v>40981</v>
      </c>
      <c r="B4302">
        <v>2005.25</v>
      </c>
    </row>
    <row r="4303" spans="1:2">
      <c r="A4303" s="14">
        <v>40982</v>
      </c>
      <c r="B4303">
        <v>1989.6</v>
      </c>
    </row>
    <row r="4304" spans="1:2">
      <c r="A4304" s="14">
        <v>40983</v>
      </c>
      <c r="B4304">
        <v>1990.3</v>
      </c>
    </row>
    <row r="4305" spans="1:2">
      <c r="A4305" s="14">
        <v>40984</v>
      </c>
      <c r="B4305">
        <v>1989.12</v>
      </c>
    </row>
    <row r="4306" spans="1:2">
      <c r="A4306" s="14">
        <v>40987</v>
      </c>
      <c r="B4306">
        <v>1982.34</v>
      </c>
    </row>
    <row r="4307" spans="1:2">
      <c r="A4307" s="14">
        <v>40988</v>
      </c>
      <c r="B4307">
        <v>1982.59</v>
      </c>
    </row>
    <row r="4308" spans="1:2">
      <c r="A4308" s="14">
        <v>40989</v>
      </c>
      <c r="B4308">
        <v>1989.83</v>
      </c>
    </row>
    <row r="4309" spans="1:2">
      <c r="A4309" s="14">
        <v>40990</v>
      </c>
      <c r="B4309">
        <v>1991.87</v>
      </c>
    </row>
    <row r="4310" spans="1:2">
      <c r="A4310" s="14">
        <v>40991</v>
      </c>
      <c r="B4310">
        <v>1995.88</v>
      </c>
    </row>
    <row r="4311" spans="1:2">
      <c r="A4311" s="14">
        <v>40994</v>
      </c>
      <c r="B4311">
        <v>1995.71</v>
      </c>
    </row>
    <row r="4312" spans="1:2">
      <c r="A4312" s="14">
        <v>40995</v>
      </c>
      <c r="B4312">
        <v>2000.6</v>
      </c>
    </row>
    <row r="4313" spans="1:2">
      <c r="A4313" s="14">
        <v>40996</v>
      </c>
      <c r="B4313">
        <v>2000.18</v>
      </c>
    </row>
    <row r="4314" spans="1:2">
      <c r="A4314" s="14">
        <v>40997</v>
      </c>
      <c r="B4314">
        <v>2003.54</v>
      </c>
    </row>
    <row r="4315" spans="1:2">
      <c r="A4315" s="14">
        <v>40998</v>
      </c>
      <c r="B4315">
        <v>1998.04</v>
      </c>
    </row>
    <row r="4316" spans="1:2">
      <c r="A4316" s="14">
        <v>41001</v>
      </c>
      <c r="B4316">
        <v>1999.91</v>
      </c>
    </row>
    <row r="4317" spans="1:2">
      <c r="A4317" s="14">
        <v>41002</v>
      </c>
      <c r="B4317">
        <v>1991.99</v>
      </c>
    </row>
    <row r="4318" spans="1:2">
      <c r="A4318" s="14">
        <v>41003</v>
      </c>
      <c r="B4318">
        <v>1996.22</v>
      </c>
    </row>
    <row r="4319" spans="1:2">
      <c r="A4319" s="14">
        <v>41004</v>
      </c>
      <c r="B4319">
        <v>2001.73</v>
      </c>
    </row>
    <row r="4320" spans="1:2">
      <c r="A4320" s="14">
        <v>41005</v>
      </c>
      <c r="B4320">
        <v>2012.98</v>
      </c>
    </row>
    <row r="4321" spans="1:2">
      <c r="A4321" s="14">
        <v>41008</v>
      </c>
      <c r="B4321">
        <v>2015.1</v>
      </c>
    </row>
    <row r="4322" spans="1:2">
      <c r="A4322" s="14">
        <v>41009</v>
      </c>
      <c r="B4322">
        <v>2020.1</v>
      </c>
    </row>
    <row r="4323" spans="1:2">
      <c r="A4323" s="14">
        <v>41010</v>
      </c>
      <c r="B4323">
        <v>2016.43</v>
      </c>
    </row>
    <row r="4324" spans="1:2">
      <c r="A4324" s="14">
        <v>41011</v>
      </c>
      <c r="B4324">
        <v>2014.6</v>
      </c>
    </row>
    <row r="4325" spans="1:2">
      <c r="A4325" s="14">
        <v>41012</v>
      </c>
      <c r="B4325">
        <v>2019.57</v>
      </c>
    </row>
    <row r="4326" spans="1:2">
      <c r="A4326" s="14">
        <v>41015</v>
      </c>
      <c r="B4326">
        <v>2022.46</v>
      </c>
    </row>
    <row r="4327" spans="1:2">
      <c r="A4327" s="14">
        <v>41016</v>
      </c>
      <c r="B4327">
        <v>2019.16</v>
      </c>
    </row>
    <row r="4328" spans="1:2">
      <c r="A4328" s="14">
        <v>41017</v>
      </c>
      <c r="B4328">
        <v>2021.67</v>
      </c>
    </row>
    <row r="4329" spans="1:2">
      <c r="A4329" s="14">
        <v>41018</v>
      </c>
      <c r="B4329">
        <v>2023.69</v>
      </c>
    </row>
    <row r="4330" spans="1:2">
      <c r="A4330" s="14">
        <v>41019</v>
      </c>
      <c r="B4330">
        <v>2022.08</v>
      </c>
    </row>
    <row r="4331" spans="1:2">
      <c r="A4331" s="14">
        <v>41022</v>
      </c>
      <c r="B4331">
        <v>2026.34</v>
      </c>
    </row>
    <row r="4332" spans="1:2">
      <c r="A4332" s="14">
        <v>41023</v>
      </c>
      <c r="B4332">
        <v>2023.71</v>
      </c>
    </row>
    <row r="4333" spans="1:2">
      <c r="A4333" s="14">
        <v>41024</v>
      </c>
      <c r="B4333">
        <v>2021.76</v>
      </c>
    </row>
    <row r="4334" spans="1:2">
      <c r="A4334" s="14">
        <v>41025</v>
      </c>
      <c r="B4334">
        <v>2023.82</v>
      </c>
    </row>
    <row r="4335" spans="1:2">
      <c r="A4335" s="14">
        <v>41026</v>
      </c>
      <c r="B4335">
        <v>2025.63</v>
      </c>
    </row>
    <row r="4336" spans="1:2">
      <c r="A4336" s="14">
        <v>41029</v>
      </c>
      <c r="B4336">
        <v>2027.1</v>
      </c>
    </row>
    <row r="4337" spans="1:2">
      <c r="A4337" s="14">
        <v>41030</v>
      </c>
      <c r="B4337">
        <v>2022.96</v>
      </c>
    </row>
    <row r="4338" spans="1:2">
      <c r="A4338" s="14">
        <v>41031</v>
      </c>
      <c r="B4338">
        <v>2026.44</v>
      </c>
    </row>
    <row r="4339" spans="1:2">
      <c r="A4339" s="14">
        <v>41032</v>
      </c>
      <c r="B4339">
        <v>2026.63</v>
      </c>
    </row>
    <row r="4340" spans="1:2">
      <c r="A4340" s="14">
        <v>41033</v>
      </c>
      <c r="B4340">
        <v>2030.63</v>
      </c>
    </row>
    <row r="4341" spans="1:2">
      <c r="A4341" s="14">
        <v>41036</v>
      </c>
      <c r="B4341">
        <v>2031.28</v>
      </c>
    </row>
    <row r="4342" spans="1:2">
      <c r="A4342" s="14">
        <v>41037</v>
      </c>
      <c r="B4342">
        <v>2034.71</v>
      </c>
    </row>
    <row r="4343" spans="1:2">
      <c r="A4343" s="14">
        <v>41038</v>
      </c>
      <c r="B4343">
        <v>2034.23</v>
      </c>
    </row>
    <row r="4344" spans="1:2">
      <c r="A4344" s="14">
        <v>41039</v>
      </c>
      <c r="B4344">
        <v>2032.99</v>
      </c>
    </row>
    <row r="4345" spans="1:2">
      <c r="A4345" s="14">
        <v>41040</v>
      </c>
      <c r="B4345">
        <v>2036.62</v>
      </c>
    </row>
    <row r="4346" spans="1:2">
      <c r="A4346" s="14">
        <v>41043</v>
      </c>
      <c r="B4346">
        <v>2041.64</v>
      </c>
    </row>
    <row r="4347" spans="1:2">
      <c r="A4347" s="14">
        <v>41044</v>
      </c>
      <c r="B4347">
        <v>2042.11</v>
      </c>
    </row>
    <row r="4348" spans="1:2">
      <c r="A4348" s="14">
        <v>41045</v>
      </c>
      <c r="B4348">
        <v>2043.33</v>
      </c>
    </row>
    <row r="4349" spans="1:2">
      <c r="A4349" s="14">
        <v>41046</v>
      </c>
      <c r="B4349">
        <v>2049.3200000000002</v>
      </c>
    </row>
    <row r="4350" spans="1:2">
      <c r="A4350" s="14">
        <v>41047</v>
      </c>
      <c r="B4350">
        <v>2049.5500000000002</v>
      </c>
    </row>
    <row r="4351" spans="1:2">
      <c r="A4351" s="14">
        <v>41050</v>
      </c>
      <c r="B4351">
        <v>2048.58</v>
      </c>
    </row>
    <row r="4352" spans="1:2">
      <c r="A4352" s="14">
        <v>41051</v>
      </c>
      <c r="B4352">
        <v>2042.15</v>
      </c>
    </row>
    <row r="4353" spans="1:2">
      <c r="A4353" s="14">
        <v>41052</v>
      </c>
      <c r="B4353">
        <v>2049.58</v>
      </c>
    </row>
    <row r="4354" spans="1:2">
      <c r="A4354" s="14">
        <v>41053</v>
      </c>
      <c r="B4354">
        <v>2045.41</v>
      </c>
    </row>
    <row r="4355" spans="1:2">
      <c r="A4355" s="14">
        <v>41054</v>
      </c>
      <c r="B4355">
        <v>2046.11</v>
      </c>
    </row>
    <row r="4356" spans="1:2">
      <c r="A4356" s="14">
        <v>41058</v>
      </c>
      <c r="B4356">
        <v>2047.08</v>
      </c>
    </row>
    <row r="4357" spans="1:2">
      <c r="A4357" s="14">
        <v>41059</v>
      </c>
      <c r="B4357">
        <v>2057.94</v>
      </c>
    </row>
    <row r="4358" spans="1:2">
      <c r="A4358" s="14">
        <v>41060</v>
      </c>
      <c r="B4358">
        <v>2061.85</v>
      </c>
    </row>
    <row r="4359" spans="1:2">
      <c r="A4359" s="14">
        <v>41061</v>
      </c>
      <c r="B4359">
        <v>2072.35</v>
      </c>
    </row>
    <row r="4360" spans="1:2">
      <c r="A4360" s="14">
        <v>41064</v>
      </c>
      <c r="B4360">
        <v>2067.44</v>
      </c>
    </row>
    <row r="4361" spans="1:2">
      <c r="A4361" s="14">
        <v>41065</v>
      </c>
      <c r="B4361">
        <v>2064.41</v>
      </c>
    </row>
    <row r="4362" spans="1:2">
      <c r="A4362" s="14">
        <v>41066</v>
      </c>
      <c r="B4362">
        <v>2055.7800000000002</v>
      </c>
    </row>
    <row r="4363" spans="1:2">
      <c r="A4363" s="14">
        <v>41067</v>
      </c>
      <c r="B4363">
        <v>2054.5</v>
      </c>
    </row>
    <row r="4364" spans="1:2">
      <c r="A4364" s="14">
        <v>41068</v>
      </c>
      <c r="B4364">
        <v>2054.62</v>
      </c>
    </row>
    <row r="4365" spans="1:2">
      <c r="A4365" s="14">
        <v>41071</v>
      </c>
      <c r="B4365">
        <v>2058.5500000000002</v>
      </c>
    </row>
    <row r="4366" spans="1:2">
      <c r="A4366" s="14">
        <v>41072</v>
      </c>
      <c r="B4366">
        <v>2052.6799999999998</v>
      </c>
    </row>
    <row r="4367" spans="1:2">
      <c r="A4367" s="14">
        <v>41073</v>
      </c>
      <c r="B4367">
        <v>2058.1999999999998</v>
      </c>
    </row>
    <row r="4368" spans="1:2">
      <c r="A4368" s="14">
        <v>41074</v>
      </c>
      <c r="B4368">
        <v>2057.44</v>
      </c>
    </row>
    <row r="4369" spans="1:2">
      <c r="A4369" s="14">
        <v>41075</v>
      </c>
      <c r="B4369">
        <v>2060.21</v>
      </c>
    </row>
    <row r="4370" spans="1:2">
      <c r="A4370" s="14">
        <v>41078</v>
      </c>
      <c r="B4370">
        <v>2060.88</v>
      </c>
    </row>
    <row r="4371" spans="1:2">
      <c r="A4371" s="14">
        <v>41079</v>
      </c>
      <c r="B4371">
        <v>2057.1999999999998</v>
      </c>
    </row>
    <row r="4372" spans="1:2">
      <c r="A4372" s="14">
        <v>41080</v>
      </c>
      <c r="B4372">
        <v>2055.4699999999998</v>
      </c>
    </row>
    <row r="4373" spans="1:2">
      <c r="A4373" s="14">
        <v>41081</v>
      </c>
      <c r="B4373">
        <v>2058.4499999999998</v>
      </c>
    </row>
    <row r="4374" spans="1:2">
      <c r="A4374" s="14">
        <v>41082</v>
      </c>
      <c r="B4374">
        <v>2053.02</v>
      </c>
    </row>
    <row r="4375" spans="1:2">
      <c r="A4375" s="14">
        <v>41085</v>
      </c>
      <c r="B4375">
        <v>2059.7600000000002</v>
      </c>
    </row>
    <row r="4376" spans="1:2">
      <c r="A4376" s="14">
        <v>41086</v>
      </c>
      <c r="B4376">
        <v>2057.9499999999998</v>
      </c>
    </row>
    <row r="4377" spans="1:2">
      <c r="A4377" s="14">
        <v>41087</v>
      </c>
      <c r="B4377">
        <v>2058.6999999999998</v>
      </c>
    </row>
    <row r="4378" spans="1:2">
      <c r="A4378" s="14">
        <v>41088</v>
      </c>
      <c r="B4378">
        <v>2062.44</v>
      </c>
    </row>
    <row r="4379" spans="1:2">
      <c r="A4379" s="14">
        <v>41089</v>
      </c>
      <c r="B4379">
        <v>2054.6799999999998</v>
      </c>
    </row>
    <row r="4380" spans="1:2">
      <c r="A4380" s="14">
        <v>41092</v>
      </c>
      <c r="B4380">
        <v>2062.85</v>
      </c>
    </row>
    <row r="4381" spans="1:2">
      <c r="A4381" s="14">
        <v>41093</v>
      </c>
      <c r="B4381">
        <v>2057.9</v>
      </c>
    </row>
    <row r="4382" spans="1:2">
      <c r="A4382" s="14">
        <v>41095</v>
      </c>
      <c r="B4382">
        <v>2060.84</v>
      </c>
    </row>
    <row r="4383" spans="1:2">
      <c r="A4383" s="14">
        <v>41096</v>
      </c>
      <c r="B4383">
        <v>2065.85</v>
      </c>
    </row>
    <row r="4384" spans="1:2">
      <c r="A4384" s="14">
        <v>41099</v>
      </c>
      <c r="B4384">
        <v>2069.5100000000002</v>
      </c>
    </row>
    <row r="4385" spans="1:2">
      <c r="A4385" s="14">
        <v>41100</v>
      </c>
      <c r="B4385">
        <v>2071.11</v>
      </c>
    </row>
    <row r="4386" spans="1:2">
      <c r="A4386" s="14">
        <v>41101</v>
      </c>
      <c r="B4386">
        <v>2071.1799999999998</v>
      </c>
    </row>
    <row r="4387" spans="1:2">
      <c r="A4387" s="14">
        <v>41102</v>
      </c>
      <c r="B4387">
        <v>2073.04</v>
      </c>
    </row>
    <row r="4388" spans="1:2">
      <c r="A4388" s="14">
        <v>41103</v>
      </c>
      <c r="B4388">
        <v>2071.58</v>
      </c>
    </row>
    <row r="4389" spans="1:2">
      <c r="A4389" s="14">
        <v>41106</v>
      </c>
      <c r="B4389">
        <v>2075.96</v>
      </c>
    </row>
    <row r="4390" spans="1:2">
      <c r="A4390" s="14">
        <v>41107</v>
      </c>
      <c r="B4390">
        <v>2072.13</v>
      </c>
    </row>
    <row r="4391" spans="1:2">
      <c r="A4391" s="14">
        <v>41108</v>
      </c>
      <c r="B4391">
        <v>2074.48</v>
      </c>
    </row>
    <row r="4392" spans="1:2">
      <c r="A4392" s="14">
        <v>41109</v>
      </c>
      <c r="B4392">
        <v>2071.5500000000002</v>
      </c>
    </row>
    <row r="4393" spans="1:2">
      <c r="A4393" s="14">
        <v>41110</v>
      </c>
      <c r="B4393">
        <v>2077.0500000000002</v>
      </c>
    </row>
    <row r="4394" spans="1:2">
      <c r="A4394" s="14">
        <v>41113</v>
      </c>
      <c r="B4394">
        <v>2079.9899999999998</v>
      </c>
    </row>
    <row r="4395" spans="1:2">
      <c r="A4395" s="14">
        <v>41114</v>
      </c>
      <c r="B4395">
        <v>2083.16</v>
      </c>
    </row>
    <row r="4396" spans="1:2">
      <c r="A4396" s="14">
        <v>41115</v>
      </c>
      <c r="B4396">
        <v>2083.02</v>
      </c>
    </row>
    <row r="4397" spans="1:2">
      <c r="A4397" s="14">
        <v>41116</v>
      </c>
      <c r="B4397">
        <v>2080.87</v>
      </c>
    </row>
    <row r="4398" spans="1:2">
      <c r="A4398" s="14">
        <v>41117</v>
      </c>
      <c r="B4398">
        <v>2067.88</v>
      </c>
    </row>
    <row r="4399" spans="1:2">
      <c r="A4399" s="14">
        <v>41120</v>
      </c>
      <c r="B4399">
        <v>2074.12</v>
      </c>
    </row>
    <row r="4400" spans="1:2">
      <c r="A4400" s="14">
        <v>41121</v>
      </c>
      <c r="B4400">
        <v>2075.36</v>
      </c>
    </row>
    <row r="4401" spans="1:2">
      <c r="A4401" s="14">
        <v>41122</v>
      </c>
      <c r="B4401">
        <v>2070.73</v>
      </c>
    </row>
    <row r="4402" spans="1:2">
      <c r="A4402" s="14">
        <v>41123</v>
      </c>
      <c r="B4402">
        <v>2076.5300000000002</v>
      </c>
    </row>
    <row r="4403" spans="1:2">
      <c r="A4403" s="14">
        <v>41124</v>
      </c>
      <c r="B4403">
        <v>2066.75</v>
      </c>
    </row>
    <row r="4404" spans="1:2">
      <c r="A4404" s="14">
        <v>41127</v>
      </c>
      <c r="B4404">
        <v>2069.2199999999998</v>
      </c>
    </row>
    <row r="4405" spans="1:2">
      <c r="A4405" s="14">
        <v>41128</v>
      </c>
      <c r="B4405">
        <v>2062.14</v>
      </c>
    </row>
    <row r="4406" spans="1:2">
      <c r="A4406" s="14">
        <v>41129</v>
      </c>
      <c r="B4406">
        <v>2060.11</v>
      </c>
    </row>
    <row r="4407" spans="1:2">
      <c r="A4407" s="14">
        <v>41130</v>
      </c>
      <c r="B4407">
        <v>2059.52</v>
      </c>
    </row>
    <row r="4408" spans="1:2">
      <c r="A4408" s="14">
        <v>41131</v>
      </c>
      <c r="B4408">
        <v>2062.83</v>
      </c>
    </row>
    <row r="4409" spans="1:2">
      <c r="A4409" s="14">
        <v>41134</v>
      </c>
      <c r="B4409">
        <v>2062.66</v>
      </c>
    </row>
    <row r="4410" spans="1:2">
      <c r="A4410" s="14">
        <v>41135</v>
      </c>
      <c r="B4410">
        <v>2055.6799999999998</v>
      </c>
    </row>
    <row r="4411" spans="1:2">
      <c r="A4411" s="14">
        <v>41136</v>
      </c>
      <c r="B4411">
        <v>2048.52</v>
      </c>
    </row>
    <row r="4412" spans="1:2">
      <c r="A4412" s="14">
        <v>41137</v>
      </c>
      <c r="B4412">
        <v>2045.3</v>
      </c>
    </row>
    <row r="4413" spans="1:2">
      <c r="A4413" s="14">
        <v>41138</v>
      </c>
      <c r="B4413">
        <v>2047.15</v>
      </c>
    </row>
    <row r="4414" spans="1:2">
      <c r="A4414" s="14">
        <v>41141</v>
      </c>
      <c r="B4414">
        <v>2048.08</v>
      </c>
    </row>
    <row r="4415" spans="1:2">
      <c r="A4415" s="14">
        <v>41142</v>
      </c>
      <c r="B4415">
        <v>2049.09</v>
      </c>
    </row>
    <row r="4416" spans="1:2">
      <c r="A4416" s="14">
        <v>41143</v>
      </c>
      <c r="B4416">
        <v>2057.56</v>
      </c>
    </row>
    <row r="4417" spans="1:2">
      <c r="A4417" s="14">
        <v>41144</v>
      </c>
      <c r="B4417">
        <v>2061.73</v>
      </c>
    </row>
    <row r="4418" spans="1:2">
      <c r="A4418" s="14">
        <v>41145</v>
      </c>
      <c r="B4418">
        <v>2060.2800000000002</v>
      </c>
    </row>
    <row r="4419" spans="1:2">
      <c r="A4419" s="14">
        <v>41148</v>
      </c>
      <c r="B4419">
        <v>2063.4699999999998</v>
      </c>
    </row>
    <row r="4420" spans="1:2">
      <c r="A4420" s="14">
        <v>41149</v>
      </c>
      <c r="B4420">
        <v>2064.75</v>
      </c>
    </row>
    <row r="4421" spans="1:2">
      <c r="A4421" s="14">
        <v>41150</v>
      </c>
      <c r="B4421">
        <v>2063.11</v>
      </c>
    </row>
    <row r="4422" spans="1:2">
      <c r="A4422" s="14">
        <v>41151</v>
      </c>
      <c r="B4422">
        <v>2066.7800000000002</v>
      </c>
    </row>
    <row r="4423" spans="1:2">
      <c r="A4423" s="14">
        <v>41152</v>
      </c>
      <c r="B4423">
        <v>2072.69</v>
      </c>
    </row>
    <row r="4424" spans="1:2">
      <c r="A4424" s="14">
        <v>41156</v>
      </c>
      <c r="B4424">
        <v>2071.5300000000002</v>
      </c>
    </row>
    <row r="4425" spans="1:2">
      <c r="A4425" s="14">
        <v>41157</v>
      </c>
      <c r="B4425">
        <v>2070.4899999999998</v>
      </c>
    </row>
    <row r="4426" spans="1:2">
      <c r="A4426" s="14">
        <v>41158</v>
      </c>
      <c r="B4426">
        <v>2062.37</v>
      </c>
    </row>
    <row r="4427" spans="1:2">
      <c r="A4427" s="14">
        <v>41159</v>
      </c>
      <c r="B4427">
        <v>2062.9499999999998</v>
      </c>
    </row>
    <row r="4428" spans="1:2">
      <c r="A4428" s="14">
        <v>41162</v>
      </c>
      <c r="B4428">
        <v>2061.48</v>
      </c>
    </row>
    <row r="4429" spans="1:2">
      <c r="A4429" s="14">
        <v>41163</v>
      </c>
      <c r="B4429">
        <v>2061</v>
      </c>
    </row>
    <row r="4430" spans="1:2">
      <c r="A4430" s="14">
        <v>41164</v>
      </c>
      <c r="B4430">
        <v>2055.2600000000002</v>
      </c>
    </row>
    <row r="4431" spans="1:2">
      <c r="A4431" s="14">
        <v>41165</v>
      </c>
      <c r="B4431">
        <v>2055.8000000000002</v>
      </c>
    </row>
    <row r="4432" spans="1:2">
      <c r="A4432" s="14">
        <v>41166</v>
      </c>
      <c r="B4432">
        <v>2045.76</v>
      </c>
    </row>
    <row r="4433" spans="1:2">
      <c r="A4433" s="14">
        <v>41169</v>
      </c>
      <c r="B4433">
        <v>2048.85</v>
      </c>
    </row>
    <row r="4434" spans="1:2">
      <c r="A4434" s="14">
        <v>41170</v>
      </c>
      <c r="B4434">
        <v>2050.96</v>
      </c>
    </row>
    <row r="4435" spans="1:2">
      <c r="A4435" s="14">
        <v>41171</v>
      </c>
      <c r="B4435">
        <v>2053.34</v>
      </c>
    </row>
    <row r="4436" spans="1:2">
      <c r="A4436" s="14">
        <v>41172</v>
      </c>
      <c r="B4436">
        <v>2054.15</v>
      </c>
    </row>
    <row r="4437" spans="1:2">
      <c r="A4437" s="14">
        <v>41173</v>
      </c>
      <c r="B4437">
        <v>2055.31</v>
      </c>
    </row>
    <row r="4438" spans="1:2">
      <c r="A4438" s="14">
        <v>41176</v>
      </c>
      <c r="B4438">
        <v>2059.06</v>
      </c>
    </row>
    <row r="4439" spans="1:2">
      <c r="A4439" s="14">
        <v>41177</v>
      </c>
      <c r="B4439">
        <v>2062.12</v>
      </c>
    </row>
    <row r="4440" spans="1:2">
      <c r="A4440" s="14">
        <v>41178</v>
      </c>
      <c r="B4440">
        <v>2067.87</v>
      </c>
    </row>
    <row r="4441" spans="1:2">
      <c r="A4441" s="14">
        <v>41179</v>
      </c>
      <c r="B4441">
        <v>2065.7600000000002</v>
      </c>
    </row>
    <row r="4442" spans="1:2">
      <c r="A4442" s="14">
        <v>41180</v>
      </c>
      <c r="B4442">
        <v>2066.35</v>
      </c>
    </row>
    <row r="4443" spans="1:2">
      <c r="A4443" s="14">
        <v>41183</v>
      </c>
      <c r="B4443">
        <v>2067.4299999999998</v>
      </c>
    </row>
    <row r="4444" spans="1:2">
      <c r="A4444" s="14">
        <v>41184</v>
      </c>
      <c r="B4444">
        <v>2068.42</v>
      </c>
    </row>
    <row r="4445" spans="1:2">
      <c r="A4445" s="14">
        <v>41185</v>
      </c>
      <c r="B4445">
        <v>2067.9899999999998</v>
      </c>
    </row>
    <row r="4446" spans="1:2">
      <c r="A4446" s="14">
        <v>41186</v>
      </c>
      <c r="B4446">
        <v>2063.9</v>
      </c>
    </row>
    <row r="4447" spans="1:2">
      <c r="A4447" s="14">
        <v>41187</v>
      </c>
      <c r="B4447">
        <v>2057.0700000000002</v>
      </c>
    </row>
    <row r="4448" spans="1:2">
      <c r="A4448" s="14">
        <v>41191</v>
      </c>
      <c r="B4448">
        <v>2059.27</v>
      </c>
    </row>
    <row r="4449" spans="1:2">
      <c r="A4449" s="14">
        <v>41192</v>
      </c>
      <c r="B4449">
        <v>2061.6999999999998</v>
      </c>
    </row>
    <row r="4450" spans="1:2">
      <c r="A4450" s="14">
        <v>41193</v>
      </c>
      <c r="B4450">
        <v>2063.66</v>
      </c>
    </row>
    <row r="4451" spans="1:2">
      <c r="A4451" s="14">
        <v>41194</v>
      </c>
      <c r="B4451">
        <v>2064.7199999999998</v>
      </c>
    </row>
    <row r="4452" spans="1:2">
      <c r="A4452" s="14">
        <v>41197</v>
      </c>
      <c r="B4452">
        <v>2064.71</v>
      </c>
    </row>
    <row r="4453" spans="1:2">
      <c r="A4453" s="14">
        <v>41198</v>
      </c>
      <c r="B4453">
        <v>2059.33</v>
      </c>
    </row>
    <row r="4454" spans="1:2">
      <c r="A4454" s="14">
        <v>41199</v>
      </c>
      <c r="B4454">
        <v>2051.15</v>
      </c>
    </row>
    <row r="4455" spans="1:2">
      <c r="A4455" s="14">
        <v>41200</v>
      </c>
      <c r="B4455">
        <v>2049.87</v>
      </c>
    </row>
    <row r="4456" spans="1:2">
      <c r="A4456" s="14">
        <v>41201</v>
      </c>
      <c r="B4456">
        <v>2054.7800000000002</v>
      </c>
    </row>
    <row r="4457" spans="1:2">
      <c r="A4457" s="14">
        <v>41204</v>
      </c>
      <c r="B4457">
        <v>2052.87</v>
      </c>
    </row>
    <row r="4458" spans="1:2">
      <c r="A4458" s="14">
        <v>41205</v>
      </c>
      <c r="B4458">
        <v>2055.94</v>
      </c>
    </row>
    <row r="4459" spans="1:2">
      <c r="A4459" s="14">
        <v>41206</v>
      </c>
      <c r="B4459">
        <v>2055.5</v>
      </c>
    </row>
    <row r="4460" spans="1:2">
      <c r="A4460" s="14">
        <v>41207</v>
      </c>
      <c r="B4460">
        <v>2050.09</v>
      </c>
    </row>
    <row r="4461" spans="1:2">
      <c r="A4461" s="14">
        <v>41208</v>
      </c>
      <c r="B4461">
        <v>2056.4899999999998</v>
      </c>
    </row>
    <row r="4462" spans="1:2">
      <c r="A4462" s="14">
        <v>41211</v>
      </c>
      <c r="B4462">
        <v>2059.5</v>
      </c>
    </row>
    <row r="4463" spans="1:2">
      <c r="A4463" s="14">
        <v>41213</v>
      </c>
      <c r="B4463">
        <v>2062.85</v>
      </c>
    </row>
    <row r="4464" spans="1:2">
      <c r="A4464" s="14">
        <v>41214</v>
      </c>
      <c r="B4464">
        <v>2059.79</v>
      </c>
    </row>
    <row r="4465" spans="1:2">
      <c r="A4465" s="14">
        <v>41215</v>
      </c>
      <c r="B4465">
        <v>2058.64</v>
      </c>
    </row>
    <row r="4466" spans="1:2">
      <c r="A4466" s="14">
        <v>41218</v>
      </c>
      <c r="B4466">
        <v>2063.04</v>
      </c>
    </row>
    <row r="4467" spans="1:2">
      <c r="A4467" s="14">
        <v>41219</v>
      </c>
      <c r="B4467">
        <v>2058.04</v>
      </c>
    </row>
    <row r="4468" spans="1:2">
      <c r="A4468" s="14">
        <v>41220</v>
      </c>
      <c r="B4468">
        <v>2067.79</v>
      </c>
    </row>
    <row r="4469" spans="1:2">
      <c r="A4469" s="14">
        <v>41221</v>
      </c>
      <c r="B4469">
        <v>2071.63</v>
      </c>
    </row>
    <row r="4470" spans="1:2">
      <c r="A4470" s="14">
        <v>41222</v>
      </c>
      <c r="B4470">
        <v>2072.77</v>
      </c>
    </row>
    <row r="4471" spans="1:2">
      <c r="A4471" s="14">
        <v>41226</v>
      </c>
      <c r="B4471">
        <v>2075.58</v>
      </c>
    </row>
    <row r="4472" spans="1:2">
      <c r="A4472" s="14">
        <v>41227</v>
      </c>
      <c r="B4472">
        <v>2075.41</v>
      </c>
    </row>
    <row r="4473" spans="1:2">
      <c r="A4473" s="14">
        <v>41228</v>
      </c>
      <c r="B4473">
        <v>2075.61</v>
      </c>
    </row>
    <row r="4474" spans="1:2">
      <c r="A4474" s="14">
        <v>41229</v>
      </c>
      <c r="B4474">
        <v>2076.4499999999998</v>
      </c>
    </row>
    <row r="4475" spans="1:2">
      <c r="A4475" s="14">
        <v>41232</v>
      </c>
      <c r="B4475">
        <v>2073.34</v>
      </c>
    </row>
    <row r="4476" spans="1:2">
      <c r="A4476" s="14">
        <v>41233</v>
      </c>
      <c r="B4476">
        <v>2069.4499999999998</v>
      </c>
    </row>
    <row r="4477" spans="1:2">
      <c r="A4477" s="14">
        <v>41234</v>
      </c>
      <c r="B4477">
        <v>2066.92</v>
      </c>
    </row>
    <row r="4478" spans="1:2">
      <c r="A4478" s="14">
        <v>41236</v>
      </c>
      <c r="B4478">
        <v>2066.3200000000002</v>
      </c>
    </row>
    <row r="4479" spans="1:2">
      <c r="A4479" s="14">
        <v>41239</v>
      </c>
      <c r="B4479">
        <v>2069.41</v>
      </c>
    </row>
    <row r="4480" spans="1:2">
      <c r="A4480" s="14">
        <v>41240</v>
      </c>
      <c r="B4480">
        <v>2070.88</v>
      </c>
    </row>
    <row r="4481" spans="1:2">
      <c r="A4481" s="14">
        <v>41241</v>
      </c>
      <c r="B4481">
        <v>2073.1</v>
      </c>
    </row>
    <row r="4482" spans="1:2">
      <c r="A4482" s="14">
        <v>41242</v>
      </c>
      <c r="B4482">
        <v>2072.65</v>
      </c>
    </row>
    <row r="4483" spans="1:2">
      <c r="A4483" s="14">
        <v>41243</v>
      </c>
      <c r="B4483">
        <v>2073.58</v>
      </c>
    </row>
    <row r="4484" spans="1:2">
      <c r="A4484" s="14">
        <v>41246</v>
      </c>
      <c r="B4484">
        <v>2072.37</v>
      </c>
    </row>
    <row r="4485" spans="1:2">
      <c r="A4485" s="14">
        <v>41247</v>
      </c>
      <c r="B4485">
        <v>2074.34</v>
      </c>
    </row>
    <row r="4486" spans="1:2">
      <c r="A4486" s="14">
        <v>41248</v>
      </c>
      <c r="B4486">
        <v>2075.5</v>
      </c>
    </row>
    <row r="4487" spans="1:2">
      <c r="A4487" s="14">
        <v>41249</v>
      </c>
      <c r="B4487">
        <v>2076.5300000000002</v>
      </c>
    </row>
    <row r="4488" spans="1:2">
      <c r="A4488" s="14">
        <v>41250</v>
      </c>
      <c r="B4488">
        <v>2072.6799999999998</v>
      </c>
    </row>
    <row r="4489" spans="1:2">
      <c r="A4489" s="14">
        <v>41253</v>
      </c>
      <c r="B4489">
        <v>2073.85</v>
      </c>
    </row>
    <row r="4490" spans="1:2">
      <c r="A4490" s="14">
        <v>41254</v>
      </c>
      <c r="B4490">
        <v>2071.23</v>
      </c>
    </row>
    <row r="4491" spans="1:2">
      <c r="A4491" s="14">
        <v>41255</v>
      </c>
      <c r="B4491">
        <v>2067.29</v>
      </c>
    </row>
    <row r="4492" spans="1:2">
      <c r="A4492" s="14">
        <v>41256</v>
      </c>
      <c r="B4492">
        <v>2065.16</v>
      </c>
    </row>
    <row r="4493" spans="1:2">
      <c r="A4493" s="14">
        <v>41257</v>
      </c>
      <c r="B4493">
        <v>2067.04</v>
      </c>
    </row>
    <row r="4494" spans="1:2">
      <c r="A4494" s="14">
        <v>41260</v>
      </c>
      <c r="B4494">
        <v>2062.33</v>
      </c>
    </row>
    <row r="4495" spans="1:2">
      <c r="A4495" s="14">
        <v>41261</v>
      </c>
      <c r="B4495">
        <v>2056.02</v>
      </c>
    </row>
    <row r="4496" spans="1:2">
      <c r="A4496" s="14">
        <v>41262</v>
      </c>
      <c r="B4496">
        <v>2058.73</v>
      </c>
    </row>
    <row r="4497" spans="1:2">
      <c r="A4497" s="14">
        <v>41263</v>
      </c>
      <c r="B4497">
        <v>2058.61</v>
      </c>
    </row>
    <row r="4498" spans="1:2">
      <c r="A4498" s="14">
        <v>41264</v>
      </c>
      <c r="B4498">
        <v>2062.8000000000002</v>
      </c>
    </row>
    <row r="4499" spans="1:2">
      <c r="A4499" s="14">
        <v>41267</v>
      </c>
      <c r="B4499">
        <v>2061.3200000000002</v>
      </c>
    </row>
    <row r="4500" spans="1:2">
      <c r="A4500" s="14">
        <v>41269</v>
      </c>
      <c r="B4500">
        <v>2062.36</v>
      </c>
    </row>
    <row r="4501" spans="1:2">
      <c r="A4501" s="14">
        <v>41270</v>
      </c>
      <c r="B4501">
        <v>2066.88</v>
      </c>
    </row>
    <row r="4502" spans="1:2">
      <c r="A4502" s="14">
        <v>41271</v>
      </c>
      <c r="B4502">
        <v>2067.3000000000002</v>
      </c>
    </row>
    <row r="4503" spans="1:2">
      <c r="A4503" s="14">
        <v>41274</v>
      </c>
      <c r="B4503">
        <v>2064.56</v>
      </c>
    </row>
    <row r="4504" spans="1:2">
      <c r="A4504" s="14">
        <v>41276</v>
      </c>
      <c r="B4504">
        <v>2056.83</v>
      </c>
    </row>
    <row r="4505" spans="1:2">
      <c r="A4505" s="14">
        <v>41277</v>
      </c>
      <c r="B4505">
        <v>2051.67</v>
      </c>
    </row>
    <row r="4506" spans="1:2">
      <c r="A4506" s="14">
        <v>41278</v>
      </c>
      <c r="B4506">
        <v>2050.59</v>
      </c>
    </row>
    <row r="4507" spans="1:2">
      <c r="A4507" s="14">
        <v>41281</v>
      </c>
      <c r="B4507">
        <v>2051.85</v>
      </c>
    </row>
    <row r="4508" spans="1:2">
      <c r="A4508" s="14">
        <v>41282</v>
      </c>
      <c r="B4508">
        <v>2054.6799999999998</v>
      </c>
    </row>
    <row r="4509" spans="1:2">
      <c r="A4509" s="14">
        <v>41283</v>
      </c>
      <c r="B4509">
        <v>2056.96</v>
      </c>
    </row>
    <row r="4510" spans="1:2">
      <c r="A4510" s="14">
        <v>41284</v>
      </c>
      <c r="B4510">
        <v>2053.91</v>
      </c>
    </row>
    <row r="4511" spans="1:2">
      <c r="A4511" s="14">
        <v>41285</v>
      </c>
      <c r="B4511">
        <v>2055.65</v>
      </c>
    </row>
    <row r="4512" spans="1:2">
      <c r="A4512" s="14">
        <v>41288</v>
      </c>
      <c r="B4512">
        <v>2057.04</v>
      </c>
    </row>
    <row r="4513" spans="1:2">
      <c r="A4513" s="14">
        <v>41289</v>
      </c>
      <c r="B4513">
        <v>2059.4499999999998</v>
      </c>
    </row>
    <row r="4514" spans="1:2">
      <c r="A4514" s="14">
        <v>41290</v>
      </c>
      <c r="B4514">
        <v>2059.64</v>
      </c>
    </row>
    <row r="4515" spans="1:2">
      <c r="A4515" s="14">
        <v>41291</v>
      </c>
      <c r="B4515">
        <v>2055.04</v>
      </c>
    </row>
    <row r="4516" spans="1:2">
      <c r="A4516" s="14">
        <v>41292</v>
      </c>
      <c r="B4516">
        <v>2057.7600000000002</v>
      </c>
    </row>
    <row r="4517" spans="1:2">
      <c r="A4517" s="14">
        <v>41296</v>
      </c>
      <c r="B4517">
        <v>2059.4299999999998</v>
      </c>
    </row>
    <row r="4518" spans="1:2">
      <c r="A4518" s="14">
        <v>41297</v>
      </c>
      <c r="B4518">
        <v>2059.29</v>
      </c>
    </row>
    <row r="4519" spans="1:2">
      <c r="A4519" s="14">
        <v>41298</v>
      </c>
      <c r="B4519">
        <v>2058.6</v>
      </c>
    </row>
    <row r="4520" spans="1:2">
      <c r="A4520" s="14">
        <v>41299</v>
      </c>
      <c r="B4520">
        <v>2049.46</v>
      </c>
    </row>
    <row r="4521" spans="1:2">
      <c r="A4521" s="14">
        <v>41302</v>
      </c>
      <c r="B4521">
        <v>2047.63</v>
      </c>
    </row>
    <row r="4522" spans="1:2">
      <c r="A4522" s="14">
        <v>41303</v>
      </c>
      <c r="B4522">
        <v>2047</v>
      </c>
    </row>
    <row r="4523" spans="1:2">
      <c r="A4523" s="14">
        <v>41304</v>
      </c>
      <c r="B4523">
        <v>2045.89</v>
      </c>
    </row>
    <row r="4524" spans="1:2">
      <c r="A4524" s="14">
        <v>41305</v>
      </c>
      <c r="B4524">
        <v>2047.89</v>
      </c>
    </row>
    <row r="4525" spans="1:2">
      <c r="A4525" s="14">
        <v>41306</v>
      </c>
      <c r="B4525">
        <v>2045.66</v>
      </c>
    </row>
    <row r="4526" spans="1:2">
      <c r="A4526" s="14">
        <v>41309</v>
      </c>
      <c r="B4526">
        <v>2049.3200000000002</v>
      </c>
    </row>
    <row r="4527" spans="1:2">
      <c r="A4527" s="14">
        <v>41310</v>
      </c>
      <c r="B4527">
        <v>2045.83</v>
      </c>
    </row>
    <row r="4528" spans="1:2">
      <c r="A4528" s="14">
        <v>41311</v>
      </c>
      <c r="B4528">
        <v>2049.67</v>
      </c>
    </row>
    <row r="4529" spans="1:2">
      <c r="A4529" s="14">
        <v>41312</v>
      </c>
      <c r="B4529">
        <v>2051.0700000000002</v>
      </c>
    </row>
    <row r="4530" spans="1:2">
      <c r="A4530" s="14">
        <v>41313</v>
      </c>
      <c r="B4530">
        <v>2050.4299999999998</v>
      </c>
    </row>
    <row r="4531" spans="1:2">
      <c r="A4531" s="14">
        <v>41316</v>
      </c>
      <c r="B4531">
        <v>2051.1999999999998</v>
      </c>
    </row>
    <row r="4532" spans="1:2">
      <c r="A4532" s="14">
        <v>41317</v>
      </c>
      <c r="B4532">
        <v>2047.82</v>
      </c>
    </row>
    <row r="4533" spans="1:2">
      <c r="A4533" s="14">
        <v>41318</v>
      </c>
      <c r="B4533">
        <v>2044.84</v>
      </c>
    </row>
    <row r="4534" spans="1:2">
      <c r="A4534" s="14">
        <v>41319</v>
      </c>
      <c r="B4534">
        <v>2049.02</v>
      </c>
    </row>
    <row r="4535" spans="1:2">
      <c r="A4535" s="14">
        <v>41320</v>
      </c>
      <c r="B4535">
        <v>2048.09</v>
      </c>
    </row>
    <row r="4536" spans="1:2">
      <c r="A4536" s="14">
        <v>41324</v>
      </c>
      <c r="B4536">
        <v>2046.46</v>
      </c>
    </row>
    <row r="4537" spans="1:2">
      <c r="A4537" s="14">
        <v>41325</v>
      </c>
      <c r="B4537">
        <v>2047.12</v>
      </c>
    </row>
    <row r="4538" spans="1:2">
      <c r="A4538" s="14">
        <v>41326</v>
      </c>
      <c r="B4538">
        <v>2050.7800000000002</v>
      </c>
    </row>
    <row r="4539" spans="1:2">
      <c r="A4539" s="14">
        <v>41327</v>
      </c>
      <c r="B4539">
        <v>2051.56</v>
      </c>
    </row>
    <row r="4540" spans="1:2">
      <c r="A4540" s="14">
        <v>41330</v>
      </c>
      <c r="B4540">
        <v>2057.62</v>
      </c>
    </row>
    <row r="4541" spans="1:2">
      <c r="A4541" s="14">
        <v>41331</v>
      </c>
      <c r="B4541">
        <v>2059.13</v>
      </c>
    </row>
    <row r="4542" spans="1:2">
      <c r="A4542" s="14">
        <v>41332</v>
      </c>
      <c r="B4542">
        <v>2057.54</v>
      </c>
    </row>
    <row r="4543" spans="1:2">
      <c r="A4543" s="14">
        <v>41333</v>
      </c>
      <c r="B4543">
        <v>2058.71</v>
      </c>
    </row>
    <row r="4544" spans="1:2">
      <c r="A4544" s="14">
        <v>41334</v>
      </c>
      <c r="B4544">
        <v>2061.0300000000002</v>
      </c>
    </row>
    <row r="4545" spans="1:2">
      <c r="A4545" s="14">
        <v>41337</v>
      </c>
      <c r="B4545">
        <v>2059.52</v>
      </c>
    </row>
    <row r="4546" spans="1:2">
      <c r="A4546" s="14">
        <v>41338</v>
      </c>
      <c r="B4546">
        <v>2058.0500000000002</v>
      </c>
    </row>
    <row r="4547" spans="1:2">
      <c r="A4547" s="14">
        <v>41339</v>
      </c>
      <c r="B4547">
        <v>2054.33</v>
      </c>
    </row>
    <row r="4548" spans="1:2">
      <c r="A4548" s="14">
        <v>41340</v>
      </c>
      <c r="B4548">
        <v>2049.88</v>
      </c>
    </row>
    <row r="4549" spans="1:2">
      <c r="A4549" s="14">
        <v>41341</v>
      </c>
      <c r="B4549">
        <v>2045.02</v>
      </c>
    </row>
    <row r="4550" spans="1:2">
      <c r="A4550" s="14">
        <v>41344</v>
      </c>
      <c r="B4550">
        <v>2045.22</v>
      </c>
    </row>
    <row r="4551" spans="1:2">
      <c r="A4551" s="14">
        <v>41345</v>
      </c>
      <c r="B4551">
        <v>2048.0700000000002</v>
      </c>
    </row>
    <row r="4552" spans="1:2">
      <c r="A4552" s="14">
        <v>41346</v>
      </c>
      <c r="B4552">
        <v>2048.0300000000002</v>
      </c>
    </row>
    <row r="4553" spans="1:2">
      <c r="A4553" s="14">
        <v>41347</v>
      </c>
      <c r="B4553">
        <v>2046.83</v>
      </c>
    </row>
    <row r="4554" spans="1:2">
      <c r="A4554" s="14">
        <v>41348</v>
      </c>
      <c r="B4554">
        <v>2049.83</v>
      </c>
    </row>
    <row r="4555" spans="1:2">
      <c r="A4555" s="14">
        <v>41351</v>
      </c>
      <c r="B4555">
        <v>2053.31</v>
      </c>
    </row>
    <row r="4556" spans="1:2">
      <c r="A4556" s="14">
        <v>41352</v>
      </c>
      <c r="B4556">
        <v>2057.4899999999998</v>
      </c>
    </row>
    <row r="4557" spans="1:2">
      <c r="A4557" s="14">
        <v>41353</v>
      </c>
      <c r="B4557">
        <v>2055.06</v>
      </c>
    </row>
    <row r="4558" spans="1:2">
      <c r="A4558" s="14">
        <v>41354</v>
      </c>
      <c r="B4558">
        <v>2055.7199999999998</v>
      </c>
    </row>
    <row r="4559" spans="1:2">
      <c r="A4559" s="14">
        <v>41355</v>
      </c>
      <c r="B4559">
        <v>2056.8000000000002</v>
      </c>
    </row>
    <row r="4560" spans="1:2">
      <c r="A4560" s="14">
        <v>41358</v>
      </c>
      <c r="B4560">
        <v>2057.1</v>
      </c>
    </row>
    <row r="4561" spans="1:2">
      <c r="A4561" s="14">
        <v>41359</v>
      </c>
      <c r="B4561">
        <v>2058.1799999999998</v>
      </c>
    </row>
    <row r="4562" spans="1:2">
      <c r="A4562" s="14">
        <v>41360</v>
      </c>
      <c r="B4562">
        <v>2061.9499999999998</v>
      </c>
    </row>
    <row r="4563" spans="1:2">
      <c r="A4563" s="14">
        <v>41361</v>
      </c>
      <c r="B4563">
        <v>2060.73</v>
      </c>
    </row>
    <row r="4564" spans="1:2">
      <c r="A4564" s="14">
        <v>41362</v>
      </c>
      <c r="B4564">
        <v>2060.73</v>
      </c>
    </row>
    <row r="4565" spans="1:2">
      <c r="A4565" s="14">
        <v>41365</v>
      </c>
      <c r="B4565">
        <v>2062.85</v>
      </c>
    </row>
    <row r="4566" spans="1:2">
      <c r="A4566" s="14">
        <v>41366</v>
      </c>
      <c r="B4566">
        <v>2061.3000000000002</v>
      </c>
    </row>
    <row r="4567" spans="1:2">
      <c r="A4567" s="14">
        <v>41367</v>
      </c>
      <c r="B4567">
        <v>2065.67</v>
      </c>
    </row>
    <row r="4568" spans="1:2">
      <c r="A4568" s="14">
        <v>41368</v>
      </c>
      <c r="B4568">
        <v>2070.9</v>
      </c>
    </row>
    <row r="4569" spans="1:2">
      <c r="A4569" s="14">
        <v>41369</v>
      </c>
      <c r="B4569">
        <v>2077.14</v>
      </c>
    </row>
    <row r="4570" spans="1:2">
      <c r="A4570" s="14">
        <v>41372</v>
      </c>
      <c r="B4570">
        <v>2074.14</v>
      </c>
    </row>
    <row r="4571" spans="1:2">
      <c r="A4571" s="14">
        <v>41373</v>
      </c>
      <c r="B4571">
        <v>2072.7399999999998</v>
      </c>
    </row>
    <row r="4572" spans="1:2">
      <c r="A4572" s="14">
        <v>41374</v>
      </c>
      <c r="B4572">
        <v>2067.6999999999998</v>
      </c>
    </row>
    <row r="4573" spans="1:2">
      <c r="A4573" s="14">
        <v>41375</v>
      </c>
      <c r="B4573">
        <v>2068.81</v>
      </c>
    </row>
    <row r="4574" spans="1:2">
      <c r="A4574" s="14">
        <v>41376</v>
      </c>
      <c r="B4574">
        <v>2074.37</v>
      </c>
    </row>
    <row r="4575" spans="1:2">
      <c r="A4575" s="14">
        <v>41379</v>
      </c>
      <c r="B4575">
        <v>2076.63</v>
      </c>
    </row>
    <row r="4576" spans="1:2">
      <c r="A4576" s="14">
        <v>41380</v>
      </c>
      <c r="B4576">
        <v>2074.96</v>
      </c>
    </row>
    <row r="4577" spans="1:2">
      <c r="A4577" s="14">
        <v>41381</v>
      </c>
      <c r="B4577">
        <v>2076.34</v>
      </c>
    </row>
    <row r="4578" spans="1:2">
      <c r="A4578" s="14">
        <v>41382</v>
      </c>
      <c r="B4578">
        <v>2077.63</v>
      </c>
    </row>
    <row r="4579" spans="1:2">
      <c r="A4579" s="14">
        <v>41383</v>
      </c>
      <c r="B4579">
        <v>2076.0100000000002</v>
      </c>
    </row>
    <row r="4580" spans="1:2">
      <c r="A4580" s="14">
        <v>41386</v>
      </c>
      <c r="B4580">
        <v>2077.0300000000002</v>
      </c>
    </row>
    <row r="4581" spans="1:2">
      <c r="A4581" s="14">
        <v>41387</v>
      </c>
      <c r="B4581">
        <v>2076.64</v>
      </c>
    </row>
    <row r="4582" spans="1:2">
      <c r="A4582" s="14">
        <v>41388</v>
      </c>
      <c r="B4582">
        <v>2077.04</v>
      </c>
    </row>
    <row r="4583" spans="1:2">
      <c r="A4583" s="14">
        <v>41389</v>
      </c>
      <c r="B4583">
        <v>2075.9299999999998</v>
      </c>
    </row>
    <row r="4584" spans="1:2">
      <c r="A4584" s="14">
        <v>41390</v>
      </c>
      <c r="B4584">
        <v>2080.1</v>
      </c>
    </row>
    <row r="4585" spans="1:2">
      <c r="A4585" s="14">
        <v>41393</v>
      </c>
      <c r="B4585">
        <v>2079.69</v>
      </c>
    </row>
    <row r="4586" spans="1:2">
      <c r="A4586" s="14">
        <v>41394</v>
      </c>
      <c r="B4586">
        <v>2079.0500000000002</v>
      </c>
    </row>
    <row r="4587" spans="1:2">
      <c r="A4587" s="14">
        <v>41395</v>
      </c>
      <c r="B4587">
        <v>2082.62</v>
      </c>
    </row>
    <row r="4588" spans="1:2">
      <c r="A4588" s="14">
        <v>41396</v>
      </c>
      <c r="B4588">
        <v>2083.38</v>
      </c>
    </row>
    <row r="4589" spans="1:2">
      <c r="A4589" s="14">
        <v>41397</v>
      </c>
      <c r="B4589">
        <v>2073.08</v>
      </c>
    </row>
    <row r="4590" spans="1:2">
      <c r="A4590" s="14">
        <v>41400</v>
      </c>
      <c r="B4590">
        <v>2071.0300000000002</v>
      </c>
    </row>
    <row r="4591" spans="1:2">
      <c r="A4591" s="14">
        <v>41401</v>
      </c>
      <c r="B4591">
        <v>2070</v>
      </c>
    </row>
    <row r="4592" spans="1:2">
      <c r="A4592" s="14">
        <v>41402</v>
      </c>
      <c r="B4592">
        <v>2071.81</v>
      </c>
    </row>
    <row r="4593" spans="1:2">
      <c r="A4593" s="14">
        <v>41403</v>
      </c>
      <c r="B4593">
        <v>2070.67</v>
      </c>
    </row>
    <row r="4594" spans="1:2">
      <c r="A4594" s="14">
        <v>41404</v>
      </c>
      <c r="B4594">
        <v>2063.13</v>
      </c>
    </row>
    <row r="4595" spans="1:2">
      <c r="A4595" s="14">
        <v>41407</v>
      </c>
      <c r="B4595">
        <v>2061.7600000000002</v>
      </c>
    </row>
    <row r="4596" spans="1:2">
      <c r="A4596" s="14">
        <v>41408</v>
      </c>
      <c r="B4596">
        <v>2059.11</v>
      </c>
    </row>
    <row r="4597" spans="1:2">
      <c r="A4597" s="14">
        <v>41409</v>
      </c>
      <c r="B4597">
        <v>2060.02</v>
      </c>
    </row>
    <row r="4598" spans="1:2">
      <c r="A4598" s="14">
        <v>41410</v>
      </c>
      <c r="B4598">
        <v>2066.48</v>
      </c>
    </row>
    <row r="4599" spans="1:2">
      <c r="A4599" s="14">
        <v>41411</v>
      </c>
      <c r="B4599">
        <v>2059.4899999999998</v>
      </c>
    </row>
    <row r="4600" spans="1:2">
      <c r="A4600" s="14">
        <v>41414</v>
      </c>
      <c r="B4600">
        <v>2059.0100000000002</v>
      </c>
    </row>
    <row r="4601" spans="1:2">
      <c r="A4601" s="14">
        <v>41415</v>
      </c>
      <c r="B4601">
        <v>2060.79</v>
      </c>
    </row>
    <row r="4602" spans="1:2">
      <c r="A4602" s="14">
        <v>41416</v>
      </c>
      <c r="B4602">
        <v>2054.62</v>
      </c>
    </row>
    <row r="4603" spans="1:2">
      <c r="A4603" s="14">
        <v>41417</v>
      </c>
      <c r="B4603">
        <v>2055.13</v>
      </c>
    </row>
    <row r="4604" spans="1:2">
      <c r="A4604" s="14">
        <v>41418</v>
      </c>
      <c r="B4604">
        <v>2056.15</v>
      </c>
    </row>
    <row r="4605" spans="1:2">
      <c r="A4605" s="14">
        <v>41422</v>
      </c>
      <c r="B4605">
        <v>2045.97</v>
      </c>
    </row>
    <row r="4606" spans="1:2">
      <c r="A4606" s="14">
        <v>41423</v>
      </c>
      <c r="B4606">
        <v>2046.61</v>
      </c>
    </row>
    <row r="4607" spans="1:2">
      <c r="A4607" s="14">
        <v>41424</v>
      </c>
      <c r="B4607">
        <v>2046.2</v>
      </c>
    </row>
    <row r="4608" spans="1:2">
      <c r="A4608" s="14">
        <v>41425</v>
      </c>
      <c r="B4608">
        <v>2043.55</v>
      </c>
    </row>
    <row r="4609" spans="1:2">
      <c r="A4609" s="14">
        <v>41428</v>
      </c>
      <c r="B4609">
        <v>2046.04</v>
      </c>
    </row>
    <row r="4610" spans="1:2">
      <c r="A4610" s="14">
        <v>41429</v>
      </c>
      <c r="B4610">
        <v>2044.43</v>
      </c>
    </row>
    <row r="4611" spans="1:2">
      <c r="A4611" s="14">
        <v>41430</v>
      </c>
      <c r="B4611">
        <v>2047.5</v>
      </c>
    </row>
    <row r="4612" spans="1:2">
      <c r="A4612" s="14">
        <v>41431</v>
      </c>
      <c r="B4612">
        <v>2049.67</v>
      </c>
    </row>
    <row r="4613" spans="1:2">
      <c r="A4613" s="14">
        <v>41432</v>
      </c>
      <c r="B4613">
        <v>2041.64</v>
      </c>
    </row>
    <row r="4614" spans="1:2">
      <c r="A4614" s="14">
        <v>41435</v>
      </c>
      <c r="B4614">
        <v>2037.77</v>
      </c>
    </row>
    <row r="4615" spans="1:2">
      <c r="A4615" s="14">
        <v>41436</v>
      </c>
      <c r="B4615">
        <v>2039.52</v>
      </c>
    </row>
    <row r="4616" spans="1:2">
      <c r="A4616" s="14">
        <v>41437</v>
      </c>
      <c r="B4616">
        <v>2036.38</v>
      </c>
    </row>
    <row r="4617" spans="1:2">
      <c r="A4617" s="14">
        <v>41438</v>
      </c>
      <c r="B4617">
        <v>2041</v>
      </c>
    </row>
    <row r="4618" spans="1:2">
      <c r="A4618" s="14">
        <v>41439</v>
      </c>
      <c r="B4618">
        <v>2046.52</v>
      </c>
    </row>
    <row r="4619" spans="1:2">
      <c r="A4619" s="14">
        <v>41442</v>
      </c>
      <c r="B4619">
        <v>2043.28</v>
      </c>
    </row>
    <row r="4620" spans="1:2">
      <c r="A4620" s="14">
        <v>41443</v>
      </c>
      <c r="B4620">
        <v>2043.36</v>
      </c>
    </row>
    <row r="4621" spans="1:2">
      <c r="A4621" s="14">
        <v>41444</v>
      </c>
      <c r="B4621">
        <v>2031.73</v>
      </c>
    </row>
    <row r="4622" spans="1:2">
      <c r="A4622" s="14">
        <v>41445</v>
      </c>
      <c r="B4622">
        <v>2023.26</v>
      </c>
    </row>
    <row r="4623" spans="1:2">
      <c r="A4623" s="14">
        <v>41446</v>
      </c>
      <c r="B4623">
        <v>2015.82</v>
      </c>
    </row>
    <row r="4624" spans="1:2">
      <c r="A4624" s="14">
        <v>41449</v>
      </c>
      <c r="B4624">
        <v>2014.11</v>
      </c>
    </row>
    <row r="4625" spans="1:2">
      <c r="A4625" s="14">
        <v>41450</v>
      </c>
      <c r="B4625">
        <v>2010.52</v>
      </c>
    </row>
    <row r="4626" spans="1:2">
      <c r="A4626" s="14">
        <v>41451</v>
      </c>
      <c r="B4626">
        <v>2014.81</v>
      </c>
    </row>
    <row r="4627" spans="1:2">
      <c r="A4627" s="14">
        <v>41452</v>
      </c>
      <c r="B4627">
        <v>2019.74</v>
      </c>
    </row>
    <row r="4628" spans="1:2">
      <c r="A4628" s="14">
        <v>41453</v>
      </c>
      <c r="B4628">
        <v>2021.06</v>
      </c>
    </row>
    <row r="4629" spans="1:2">
      <c r="A4629" s="14">
        <v>41456</v>
      </c>
      <c r="B4629">
        <v>2021.42</v>
      </c>
    </row>
    <row r="4630" spans="1:2">
      <c r="A4630" s="14">
        <v>41457</v>
      </c>
      <c r="B4630">
        <v>2022.97</v>
      </c>
    </row>
    <row r="4631" spans="1:2">
      <c r="A4631" s="14">
        <v>41458</v>
      </c>
      <c r="B4631">
        <v>2020.04</v>
      </c>
    </row>
    <row r="4632" spans="1:2">
      <c r="A4632" s="14">
        <v>41460</v>
      </c>
      <c r="B4632">
        <v>2003.6</v>
      </c>
    </row>
    <row r="4633" spans="1:2">
      <c r="A4633" s="14">
        <v>41463</v>
      </c>
      <c r="B4633">
        <v>2009.94</v>
      </c>
    </row>
    <row r="4634" spans="1:2">
      <c r="A4634" s="14">
        <v>41464</v>
      </c>
      <c r="B4634">
        <v>2010.48</v>
      </c>
    </row>
    <row r="4635" spans="1:2">
      <c r="A4635" s="14">
        <v>41465</v>
      </c>
      <c r="B4635">
        <v>2007.66</v>
      </c>
    </row>
    <row r="4636" spans="1:2">
      <c r="A4636" s="14">
        <v>41466</v>
      </c>
      <c r="B4636">
        <v>2016.37</v>
      </c>
    </row>
    <row r="4637" spans="1:2">
      <c r="A4637" s="14">
        <v>41467</v>
      </c>
      <c r="B4637">
        <v>2013.72</v>
      </c>
    </row>
    <row r="4638" spans="1:2">
      <c r="A4638" s="14">
        <v>41470</v>
      </c>
      <c r="B4638">
        <v>2017.85</v>
      </c>
    </row>
    <row r="4639" spans="1:2">
      <c r="A4639" s="14">
        <v>41471</v>
      </c>
      <c r="B4639">
        <v>2019.95</v>
      </c>
    </row>
    <row r="4640" spans="1:2">
      <c r="A4640" s="14">
        <v>41472</v>
      </c>
      <c r="B4640">
        <v>2023.36</v>
      </c>
    </row>
    <row r="4641" spans="1:2">
      <c r="A4641" s="14">
        <v>41473</v>
      </c>
      <c r="B4641">
        <v>2019.8</v>
      </c>
    </row>
    <row r="4642" spans="1:2">
      <c r="A4642" s="14">
        <v>41474</v>
      </c>
      <c r="B4642">
        <v>2023.95</v>
      </c>
    </row>
    <row r="4643" spans="1:2">
      <c r="A4643" s="14">
        <v>41477</v>
      </c>
      <c r="B4643">
        <v>2024.67</v>
      </c>
    </row>
    <row r="4644" spans="1:2">
      <c r="A4644" s="14">
        <v>41478</v>
      </c>
      <c r="B4644">
        <v>2022.47</v>
      </c>
    </row>
    <row r="4645" spans="1:2">
      <c r="A4645" s="14">
        <v>41479</v>
      </c>
      <c r="B4645">
        <v>2016.94</v>
      </c>
    </row>
    <row r="4646" spans="1:2">
      <c r="A4646" s="14">
        <v>41480</v>
      </c>
      <c r="B4646">
        <v>2015.96</v>
      </c>
    </row>
    <row r="4647" spans="1:2">
      <c r="A4647" s="14">
        <v>41481</v>
      </c>
      <c r="B4647">
        <v>2020.65</v>
      </c>
    </row>
    <row r="4648" spans="1:2">
      <c r="A4648" s="14">
        <v>41484</v>
      </c>
      <c r="B4648">
        <v>2018.64</v>
      </c>
    </row>
    <row r="4649" spans="1:2">
      <c r="A4649" s="14">
        <v>41485</v>
      </c>
      <c r="B4649">
        <v>2017.62</v>
      </c>
    </row>
    <row r="4650" spans="1:2">
      <c r="A4650" s="14">
        <v>41486</v>
      </c>
      <c r="B4650">
        <v>2018.86</v>
      </c>
    </row>
    <row r="4651" spans="1:2">
      <c r="A4651" s="14">
        <v>41487</v>
      </c>
      <c r="B4651">
        <v>2008.45</v>
      </c>
    </row>
    <row r="4652" spans="1:2">
      <c r="A4652" s="14">
        <v>41488</v>
      </c>
      <c r="B4652">
        <v>2018.25</v>
      </c>
    </row>
    <row r="4653" spans="1:2">
      <c r="A4653" s="14">
        <v>41491</v>
      </c>
      <c r="B4653">
        <v>2015.57</v>
      </c>
    </row>
    <row r="4654" spans="1:2">
      <c r="A4654" s="14">
        <v>41492</v>
      </c>
      <c r="B4654">
        <v>2015.5</v>
      </c>
    </row>
    <row r="4655" spans="1:2">
      <c r="A4655" s="14">
        <v>41493</v>
      </c>
      <c r="B4655">
        <v>2018.8</v>
      </c>
    </row>
    <row r="4656" spans="1:2">
      <c r="A4656" s="14">
        <v>41494</v>
      </c>
      <c r="B4656">
        <v>2020.16</v>
      </c>
    </row>
    <row r="4657" spans="1:2">
      <c r="A4657" s="14">
        <v>41495</v>
      </c>
      <c r="B4657">
        <v>2020.24</v>
      </c>
    </row>
    <row r="4658" spans="1:2">
      <c r="A4658" s="14">
        <v>41498</v>
      </c>
      <c r="B4658">
        <v>2018.67</v>
      </c>
    </row>
    <row r="4659" spans="1:2">
      <c r="A4659" s="14">
        <v>41499</v>
      </c>
      <c r="B4659">
        <v>2009.86</v>
      </c>
    </row>
    <row r="4660" spans="1:2">
      <c r="A4660" s="14">
        <v>41500</v>
      </c>
      <c r="B4660">
        <v>2010.47</v>
      </c>
    </row>
    <row r="4661" spans="1:2">
      <c r="A4661" s="14">
        <v>41501</v>
      </c>
      <c r="B4661">
        <v>2006.83</v>
      </c>
    </row>
    <row r="4662" spans="1:2">
      <c r="A4662" s="14">
        <v>41502</v>
      </c>
      <c r="B4662">
        <v>2001.46</v>
      </c>
    </row>
    <row r="4663" spans="1:2">
      <c r="A4663" s="14">
        <v>41505</v>
      </c>
      <c r="B4663">
        <v>1997.73</v>
      </c>
    </row>
    <row r="4664" spans="1:2">
      <c r="A4664" s="14">
        <v>41506</v>
      </c>
      <c r="B4664">
        <v>2003</v>
      </c>
    </row>
    <row r="4665" spans="1:2">
      <c r="A4665" s="14">
        <v>41507</v>
      </c>
      <c r="B4665">
        <v>1999.18</v>
      </c>
    </row>
    <row r="4666" spans="1:2">
      <c r="A4666" s="14">
        <v>41508</v>
      </c>
      <c r="B4666">
        <v>1995.28</v>
      </c>
    </row>
    <row r="4667" spans="1:2">
      <c r="A4667" s="14">
        <v>41509</v>
      </c>
      <c r="B4667">
        <v>2001.13</v>
      </c>
    </row>
    <row r="4668" spans="1:2">
      <c r="A4668" s="14">
        <v>41512</v>
      </c>
      <c r="B4668">
        <v>2003.23</v>
      </c>
    </row>
    <row r="4669" spans="1:2">
      <c r="A4669" s="14">
        <v>41513</v>
      </c>
      <c r="B4669">
        <v>2010.03</v>
      </c>
    </row>
    <row r="4670" spans="1:2">
      <c r="A4670" s="14">
        <v>41514</v>
      </c>
      <c r="B4670">
        <v>2005.29</v>
      </c>
    </row>
    <row r="4671" spans="1:2">
      <c r="A4671" s="14">
        <v>41515</v>
      </c>
      <c r="B4671">
        <v>2008.33</v>
      </c>
    </row>
    <row r="4672" spans="1:2">
      <c r="A4672" s="14">
        <v>41516</v>
      </c>
      <c r="B4672">
        <v>2009.05</v>
      </c>
    </row>
    <row r="4673" spans="1:2">
      <c r="A4673" s="14">
        <v>41520</v>
      </c>
      <c r="B4673">
        <v>2001.43</v>
      </c>
    </row>
    <row r="4674" spans="1:2">
      <c r="A4674" s="14">
        <v>41521</v>
      </c>
      <c r="B4674">
        <v>1997.07</v>
      </c>
    </row>
    <row r="4675" spans="1:2">
      <c r="A4675" s="14">
        <v>41522</v>
      </c>
      <c r="B4675">
        <v>1989.24</v>
      </c>
    </row>
    <row r="4676" spans="1:2">
      <c r="A4676" s="14">
        <v>41523</v>
      </c>
      <c r="B4676">
        <v>1993.18</v>
      </c>
    </row>
    <row r="4677" spans="1:2">
      <c r="A4677" s="14">
        <v>41526</v>
      </c>
      <c r="B4677">
        <v>1997.87</v>
      </c>
    </row>
    <row r="4678" spans="1:2">
      <c r="A4678" s="14">
        <v>41527</v>
      </c>
      <c r="B4678">
        <v>1993.03</v>
      </c>
    </row>
    <row r="4679" spans="1:2">
      <c r="A4679" s="14">
        <v>41528</v>
      </c>
      <c r="B4679">
        <v>1996.89</v>
      </c>
    </row>
    <row r="4680" spans="1:2">
      <c r="A4680" s="14">
        <v>41529</v>
      </c>
      <c r="B4680">
        <v>1997.83</v>
      </c>
    </row>
    <row r="4681" spans="1:2">
      <c r="A4681" s="14">
        <v>41530</v>
      </c>
      <c r="B4681">
        <v>1998.12</v>
      </c>
    </row>
    <row r="4682" spans="1:2">
      <c r="A4682" s="14">
        <v>41533</v>
      </c>
      <c r="B4682">
        <v>2000.93</v>
      </c>
    </row>
    <row r="4683" spans="1:2">
      <c r="A4683" s="14">
        <v>41534</v>
      </c>
      <c r="B4683">
        <v>2003.4</v>
      </c>
    </row>
    <row r="4684" spans="1:2">
      <c r="A4684" s="14">
        <v>41535</v>
      </c>
      <c r="B4684">
        <v>2015.82</v>
      </c>
    </row>
    <row r="4685" spans="1:2">
      <c r="A4685" s="14">
        <v>41536</v>
      </c>
      <c r="B4685">
        <v>2012.01</v>
      </c>
    </row>
    <row r="4686" spans="1:2">
      <c r="A4686" s="14">
        <v>41537</v>
      </c>
      <c r="B4686">
        <v>2013.64</v>
      </c>
    </row>
    <row r="4687" spans="1:2">
      <c r="A4687" s="14">
        <v>41540</v>
      </c>
      <c r="B4687">
        <v>2015.4</v>
      </c>
    </row>
    <row r="4688" spans="1:2">
      <c r="A4688" s="14">
        <v>41541</v>
      </c>
      <c r="B4688">
        <v>2020.54</v>
      </c>
    </row>
    <row r="4689" spans="1:2">
      <c r="A4689" s="14">
        <v>41542</v>
      </c>
      <c r="B4689">
        <v>2023.21</v>
      </c>
    </row>
    <row r="4690" spans="1:2">
      <c r="A4690" s="14">
        <v>41543</v>
      </c>
      <c r="B4690">
        <v>2020.74</v>
      </c>
    </row>
    <row r="4691" spans="1:2">
      <c r="A4691" s="14">
        <v>41544</v>
      </c>
      <c r="B4691">
        <v>2022.68</v>
      </c>
    </row>
    <row r="4692" spans="1:2">
      <c r="A4692" s="14">
        <v>41547</v>
      </c>
      <c r="B4692">
        <v>2023.1</v>
      </c>
    </row>
    <row r="4693" spans="1:2">
      <c r="A4693" s="14">
        <v>41548</v>
      </c>
      <c r="B4693">
        <v>2020.47</v>
      </c>
    </row>
    <row r="4694" spans="1:2">
      <c r="A4694" s="14">
        <v>41549</v>
      </c>
      <c r="B4694">
        <v>2022.7</v>
      </c>
    </row>
    <row r="4695" spans="1:2">
      <c r="A4695" s="14">
        <v>41550</v>
      </c>
      <c r="B4695">
        <v>2023.98</v>
      </c>
    </row>
    <row r="4696" spans="1:2">
      <c r="A4696" s="14">
        <v>41551</v>
      </c>
      <c r="B4696">
        <v>2020.75</v>
      </c>
    </row>
    <row r="4697" spans="1:2">
      <c r="A4697" s="14">
        <v>41554</v>
      </c>
      <c r="B4697">
        <v>2022.03</v>
      </c>
    </row>
    <row r="4698" spans="1:2">
      <c r="A4698" s="14">
        <v>41555</v>
      </c>
      <c r="B4698">
        <v>2020.99</v>
      </c>
    </row>
    <row r="4699" spans="1:2">
      <c r="A4699" s="14">
        <v>41556</v>
      </c>
      <c r="B4699">
        <v>2020.32</v>
      </c>
    </row>
    <row r="4700" spans="1:2">
      <c r="A4700" s="14">
        <v>41557</v>
      </c>
      <c r="B4700">
        <v>2018.82</v>
      </c>
    </row>
    <row r="4701" spans="1:2">
      <c r="A4701" s="14">
        <v>41558</v>
      </c>
      <c r="B4701">
        <v>2019.9</v>
      </c>
    </row>
    <row r="4702" spans="1:2">
      <c r="A4702" s="14">
        <v>41562</v>
      </c>
      <c r="B4702">
        <v>2017.6</v>
      </c>
    </row>
    <row r="4703" spans="1:2">
      <c r="A4703" s="14">
        <v>41563</v>
      </c>
      <c r="B4703">
        <v>2021.9</v>
      </c>
    </row>
    <row r="4704" spans="1:2">
      <c r="A4704" s="14">
        <v>41564</v>
      </c>
      <c r="B4704">
        <v>2028.49</v>
      </c>
    </row>
    <row r="4705" spans="1:2">
      <c r="A4705" s="14">
        <v>41565</v>
      </c>
      <c r="B4705">
        <v>2028</v>
      </c>
    </row>
    <row r="4706" spans="1:2">
      <c r="A4706" s="14">
        <v>41568</v>
      </c>
      <c r="B4706">
        <v>2026.52</v>
      </c>
    </row>
    <row r="4707" spans="1:2">
      <c r="A4707" s="14">
        <v>41569</v>
      </c>
      <c r="B4707">
        <v>2033.46</v>
      </c>
    </row>
    <row r="4708" spans="1:2">
      <c r="A4708" s="14">
        <v>41570</v>
      </c>
      <c r="B4708">
        <v>2035.22</v>
      </c>
    </row>
    <row r="4709" spans="1:2">
      <c r="A4709" s="14">
        <v>41571</v>
      </c>
      <c r="B4709">
        <v>2032.7</v>
      </c>
    </row>
    <row r="4710" spans="1:2">
      <c r="A4710" s="14">
        <v>41572</v>
      </c>
      <c r="B4710">
        <v>2034.47</v>
      </c>
    </row>
    <row r="4711" spans="1:2">
      <c r="A4711" s="14">
        <v>41575</v>
      </c>
      <c r="B4711">
        <v>2034.18</v>
      </c>
    </row>
    <row r="4712" spans="1:2">
      <c r="A4712" s="14">
        <v>41576</v>
      </c>
      <c r="B4712">
        <v>2034.36</v>
      </c>
    </row>
    <row r="4713" spans="1:2">
      <c r="A4713" s="14">
        <v>41577</v>
      </c>
      <c r="B4713">
        <v>2033.06</v>
      </c>
    </row>
    <row r="4714" spans="1:2">
      <c r="A4714" s="14">
        <v>41578</v>
      </c>
      <c r="B4714">
        <v>2032.86</v>
      </c>
    </row>
    <row r="4715" spans="1:2">
      <c r="A4715" s="14">
        <v>41579</v>
      </c>
      <c r="B4715">
        <v>2027.43</v>
      </c>
    </row>
    <row r="4716" spans="1:2">
      <c r="A4716" s="14">
        <v>41582</v>
      </c>
      <c r="B4716">
        <v>2029.09</v>
      </c>
    </row>
    <row r="4717" spans="1:2">
      <c r="A4717" s="14">
        <v>41583</v>
      </c>
      <c r="B4717">
        <v>2024.85</v>
      </c>
    </row>
    <row r="4718" spans="1:2">
      <c r="A4718" s="14">
        <v>41584</v>
      </c>
      <c r="B4718">
        <v>2026.78</v>
      </c>
    </row>
    <row r="4719" spans="1:2">
      <c r="A4719" s="14">
        <v>41585</v>
      </c>
      <c r="B4719">
        <v>2029.58</v>
      </c>
    </row>
    <row r="4720" spans="1:2">
      <c r="A4720" s="14">
        <v>41586</v>
      </c>
      <c r="B4720">
        <v>2019.65</v>
      </c>
    </row>
    <row r="4721" spans="1:2">
      <c r="A4721" s="14">
        <v>41590</v>
      </c>
      <c r="B4721">
        <v>2017.86</v>
      </c>
    </row>
    <row r="4722" spans="1:2">
      <c r="A4722" s="14">
        <v>41591</v>
      </c>
      <c r="B4722">
        <v>2021.6</v>
      </c>
    </row>
    <row r="4723" spans="1:2">
      <c r="A4723" s="14">
        <v>41592</v>
      </c>
      <c r="B4723">
        <v>2025.84</v>
      </c>
    </row>
    <row r="4724" spans="1:2">
      <c r="A4724" s="14">
        <v>41593</v>
      </c>
      <c r="B4724">
        <v>2025.29</v>
      </c>
    </row>
    <row r="4725" spans="1:2">
      <c r="A4725" s="14">
        <v>41596</v>
      </c>
      <c r="B4725">
        <v>2028.32</v>
      </c>
    </row>
    <row r="4726" spans="1:2">
      <c r="A4726" s="14">
        <v>41597</v>
      </c>
      <c r="B4726">
        <v>2025.23</v>
      </c>
    </row>
    <row r="4727" spans="1:2">
      <c r="A4727" s="14">
        <v>41598</v>
      </c>
      <c r="B4727">
        <v>2020.85</v>
      </c>
    </row>
    <row r="4728" spans="1:2">
      <c r="A4728" s="14">
        <v>41599</v>
      </c>
      <c r="B4728">
        <v>2021.79</v>
      </c>
    </row>
    <row r="4729" spans="1:2">
      <c r="A4729" s="14">
        <v>41600</v>
      </c>
      <c r="B4729">
        <v>2023.85</v>
      </c>
    </row>
    <row r="4730" spans="1:2">
      <c r="A4730" s="14">
        <v>41603</v>
      </c>
      <c r="B4730">
        <v>2024.77</v>
      </c>
    </row>
    <row r="4731" spans="1:2">
      <c r="A4731" s="14">
        <v>41604</v>
      </c>
      <c r="B4731">
        <v>2028.59</v>
      </c>
    </row>
    <row r="4732" spans="1:2">
      <c r="A4732" s="14">
        <v>41605</v>
      </c>
      <c r="B4732">
        <v>2026.29</v>
      </c>
    </row>
    <row r="4733" spans="1:2">
      <c r="A4733" s="14">
        <v>41607</v>
      </c>
      <c r="B4733">
        <v>2026.21</v>
      </c>
    </row>
    <row r="4734" spans="1:2">
      <c r="A4734" s="14">
        <v>41610</v>
      </c>
      <c r="B4734">
        <v>2021.84</v>
      </c>
    </row>
    <row r="4735" spans="1:2">
      <c r="A4735" s="14">
        <v>41611</v>
      </c>
      <c r="B4735">
        <v>2024.1</v>
      </c>
    </row>
    <row r="4736" spans="1:2">
      <c r="A4736" s="14">
        <v>41612</v>
      </c>
      <c r="B4736">
        <v>2018.93</v>
      </c>
    </row>
    <row r="4737" spans="1:2">
      <c r="A4737" s="14">
        <v>41613</v>
      </c>
      <c r="B4737">
        <v>2017.22</v>
      </c>
    </row>
    <row r="4738" spans="1:2">
      <c r="A4738" s="14">
        <v>41614</v>
      </c>
      <c r="B4738">
        <v>2015.9</v>
      </c>
    </row>
    <row r="4739" spans="1:2">
      <c r="A4739" s="14">
        <v>41617</v>
      </c>
      <c r="B4739">
        <v>2017.6</v>
      </c>
    </row>
    <row r="4740" spans="1:2">
      <c r="A4740" s="14">
        <v>41618</v>
      </c>
      <c r="B4740">
        <v>2022.41</v>
      </c>
    </row>
    <row r="4741" spans="1:2">
      <c r="A4741" s="14">
        <v>41619</v>
      </c>
      <c r="B4741">
        <v>2018.72</v>
      </c>
    </row>
    <row r="4742" spans="1:2">
      <c r="A4742" s="14">
        <v>41620</v>
      </c>
      <c r="B4742">
        <v>2015.86</v>
      </c>
    </row>
    <row r="4743" spans="1:2">
      <c r="A4743" s="14">
        <v>41621</v>
      </c>
      <c r="B4743">
        <v>2016.81</v>
      </c>
    </row>
    <row r="4744" spans="1:2">
      <c r="A4744" s="14">
        <v>41624</v>
      </c>
      <c r="B4744">
        <v>2016.29</v>
      </c>
    </row>
    <row r="4745" spans="1:2">
      <c r="A4745" s="14">
        <v>41625</v>
      </c>
      <c r="B4745">
        <v>2019.15</v>
      </c>
    </row>
    <row r="4746" spans="1:2">
      <c r="A4746" s="14">
        <v>41626</v>
      </c>
      <c r="B4746">
        <v>2016.69</v>
      </c>
    </row>
    <row r="4747" spans="1:2">
      <c r="A4747" s="14">
        <v>41627</v>
      </c>
      <c r="B4747">
        <v>2013.07</v>
      </c>
    </row>
    <row r="4748" spans="1:2">
      <c r="A4748" s="14">
        <v>41628</v>
      </c>
      <c r="B4748">
        <v>2015.24</v>
      </c>
    </row>
    <row r="4749" spans="1:2">
      <c r="A4749" s="14">
        <v>41631</v>
      </c>
      <c r="B4749">
        <v>2013.07</v>
      </c>
    </row>
    <row r="4750" spans="1:2">
      <c r="A4750" s="14">
        <v>41632</v>
      </c>
      <c r="B4750">
        <v>2008.51</v>
      </c>
    </row>
    <row r="4751" spans="1:2">
      <c r="A4751" s="14">
        <v>41634</v>
      </c>
      <c r="B4751">
        <v>2007.77</v>
      </c>
    </row>
    <row r="4752" spans="1:2">
      <c r="A4752" s="14">
        <v>41635</v>
      </c>
      <c r="B4752">
        <v>2007.04</v>
      </c>
    </row>
    <row r="4753" spans="1:2">
      <c r="A4753" s="14">
        <v>41638</v>
      </c>
      <c r="B4753">
        <v>2010.22</v>
      </c>
    </row>
    <row r="4754" spans="1:2">
      <c r="A4754" s="14">
        <v>41639</v>
      </c>
      <c r="B4754">
        <v>2007.83</v>
      </c>
    </row>
    <row r="4755" spans="1:2">
      <c r="A4755" s="14">
        <v>41641</v>
      </c>
      <c r="B4755">
        <v>2009.94</v>
      </c>
    </row>
    <row r="4756" spans="1:2">
      <c r="A4756" s="14">
        <v>41642</v>
      </c>
      <c r="B4756">
        <v>2008.75</v>
      </c>
    </row>
    <row r="4757" spans="1:2">
      <c r="A4757" s="14">
        <v>41645</v>
      </c>
      <c r="B4757">
        <v>2011.72</v>
      </c>
    </row>
    <row r="4758" spans="1:2">
      <c r="A4758" s="14">
        <v>41646</v>
      </c>
      <c r="B4758">
        <v>2013.38</v>
      </c>
    </row>
    <row r="4759" spans="1:2">
      <c r="A4759" s="14">
        <v>41647</v>
      </c>
      <c r="B4759">
        <v>2008.16</v>
      </c>
    </row>
    <row r="4760" spans="1:2">
      <c r="A4760" s="14">
        <v>41648</v>
      </c>
      <c r="B4760">
        <v>2010.22</v>
      </c>
    </row>
    <row r="4761" spans="1:2">
      <c r="A4761" s="14">
        <v>41649</v>
      </c>
      <c r="B4761">
        <v>2019.53</v>
      </c>
    </row>
    <row r="4762" spans="1:2">
      <c r="A4762" s="14">
        <v>41652</v>
      </c>
      <c r="B4762">
        <v>2022.88</v>
      </c>
    </row>
    <row r="4763" spans="1:2">
      <c r="A4763" s="14">
        <v>41653</v>
      </c>
      <c r="B4763">
        <v>2018.85</v>
      </c>
    </row>
    <row r="4764" spans="1:2">
      <c r="A4764" s="14">
        <v>41654</v>
      </c>
      <c r="B4764">
        <v>2017.21</v>
      </c>
    </row>
    <row r="4765" spans="1:2">
      <c r="A4765" s="14">
        <v>41655</v>
      </c>
      <c r="B4765">
        <v>2020.15</v>
      </c>
    </row>
    <row r="4766" spans="1:2">
      <c r="A4766" s="14">
        <v>41656</v>
      </c>
      <c r="B4766">
        <v>2021.42</v>
      </c>
    </row>
    <row r="4767" spans="1:2">
      <c r="A4767" s="14">
        <v>41660</v>
      </c>
      <c r="B4767">
        <v>2022.03</v>
      </c>
    </row>
    <row r="4768" spans="1:2">
      <c r="A4768" s="14">
        <v>41661</v>
      </c>
      <c r="B4768">
        <v>2018.62</v>
      </c>
    </row>
    <row r="4769" spans="1:2">
      <c r="A4769" s="14">
        <v>41662</v>
      </c>
      <c r="B4769">
        <v>2026.8</v>
      </c>
    </row>
    <row r="4770" spans="1:2">
      <c r="A4770" s="14">
        <v>41663</v>
      </c>
      <c r="B4770">
        <v>2029.48</v>
      </c>
    </row>
    <row r="4771" spans="1:2">
      <c r="A4771" s="14">
        <v>41666</v>
      </c>
      <c r="B4771">
        <v>2027.31</v>
      </c>
    </row>
    <row r="4772" spans="1:2">
      <c r="A4772" s="14">
        <v>41667</v>
      </c>
      <c r="B4772">
        <v>2029.19</v>
      </c>
    </row>
    <row r="4773" spans="1:2">
      <c r="A4773" s="14">
        <v>41668</v>
      </c>
      <c r="B4773">
        <v>2034.52</v>
      </c>
    </row>
    <row r="4774" spans="1:2">
      <c r="A4774" s="14">
        <v>41669</v>
      </c>
      <c r="B4774">
        <v>2033.02</v>
      </c>
    </row>
    <row r="4775" spans="1:2">
      <c r="A4775" s="14">
        <v>41670</v>
      </c>
      <c r="B4775">
        <v>2035.07</v>
      </c>
    </row>
    <row r="4776" spans="1:2">
      <c r="A4776" s="14">
        <v>41673</v>
      </c>
      <c r="B4776">
        <v>2042.5</v>
      </c>
    </row>
    <row r="4777" spans="1:2">
      <c r="A4777" s="14">
        <v>41674</v>
      </c>
      <c r="B4777">
        <v>2039.13</v>
      </c>
    </row>
    <row r="4778" spans="1:2">
      <c r="A4778" s="14">
        <v>41675</v>
      </c>
      <c r="B4778">
        <v>2035.5</v>
      </c>
    </row>
    <row r="4779" spans="1:2">
      <c r="A4779" s="14">
        <v>41676</v>
      </c>
      <c r="B4779">
        <v>2033.07</v>
      </c>
    </row>
    <row r="4780" spans="1:2">
      <c r="A4780" s="14">
        <v>41677</v>
      </c>
      <c r="B4780">
        <v>2035.94</v>
      </c>
    </row>
    <row r="4781" spans="1:2">
      <c r="A4781" s="14">
        <v>41680</v>
      </c>
      <c r="B4781">
        <v>2035.82</v>
      </c>
    </row>
    <row r="4782" spans="1:2">
      <c r="A4782" s="14">
        <v>41681</v>
      </c>
      <c r="B4782">
        <v>2032.66</v>
      </c>
    </row>
    <row r="4783" spans="1:2">
      <c r="A4783" s="14">
        <v>41682</v>
      </c>
      <c r="B4783">
        <v>2028.99</v>
      </c>
    </row>
    <row r="4784" spans="1:2">
      <c r="A4784" s="14">
        <v>41683</v>
      </c>
      <c r="B4784">
        <v>2033.97</v>
      </c>
    </row>
    <row r="4785" spans="1:2">
      <c r="A4785" s="14">
        <v>41684</v>
      </c>
      <c r="B4785">
        <v>2032.85</v>
      </c>
    </row>
    <row r="4786" spans="1:2">
      <c r="A4786" s="14">
        <v>41688</v>
      </c>
      <c r="B4786">
        <v>2036.33</v>
      </c>
    </row>
    <row r="4787" spans="1:2">
      <c r="A4787" s="14">
        <v>41689</v>
      </c>
      <c r="B4787">
        <v>2033.76</v>
      </c>
    </row>
    <row r="4788" spans="1:2">
      <c r="A4788" s="14">
        <v>41690</v>
      </c>
      <c r="B4788">
        <v>2031.77</v>
      </c>
    </row>
    <row r="4789" spans="1:2">
      <c r="A4789" s="14">
        <v>41691</v>
      </c>
      <c r="B4789">
        <v>2033.52</v>
      </c>
    </row>
    <row r="4790" spans="1:2">
      <c r="A4790" s="14">
        <v>41694</v>
      </c>
      <c r="B4790">
        <v>2032.3</v>
      </c>
    </row>
    <row r="4791" spans="1:2">
      <c r="A4791" s="14">
        <v>41695</v>
      </c>
      <c r="B4791">
        <v>2036.47</v>
      </c>
    </row>
    <row r="4792" spans="1:2">
      <c r="A4792" s="14">
        <v>41696</v>
      </c>
      <c r="B4792">
        <v>2039.05</v>
      </c>
    </row>
    <row r="4793" spans="1:2">
      <c r="A4793" s="14">
        <v>41697</v>
      </c>
      <c r="B4793">
        <v>2041.85</v>
      </c>
    </row>
    <row r="4794" spans="1:2">
      <c r="A4794" s="14">
        <v>41698</v>
      </c>
      <c r="B4794">
        <v>2040.61</v>
      </c>
    </row>
    <row r="4795" spans="1:2">
      <c r="A4795" s="14">
        <v>41701</v>
      </c>
      <c r="B4795">
        <v>2044.9</v>
      </c>
    </row>
    <row r="4796" spans="1:2">
      <c r="A4796" s="14">
        <v>41702</v>
      </c>
      <c r="B4796">
        <v>2038.02</v>
      </c>
    </row>
    <row r="4797" spans="1:2">
      <c r="A4797" s="14">
        <v>41703</v>
      </c>
      <c r="B4797">
        <v>2037.68</v>
      </c>
    </row>
    <row r="4798" spans="1:2">
      <c r="A4798" s="14">
        <v>41704</v>
      </c>
      <c r="B4798">
        <v>2034.15</v>
      </c>
    </row>
    <row r="4799" spans="1:2">
      <c r="A4799" s="14">
        <v>41705</v>
      </c>
      <c r="B4799">
        <v>2029.09</v>
      </c>
    </row>
    <row r="4800" spans="1:2">
      <c r="A4800" s="14">
        <v>41708</v>
      </c>
      <c r="B4800">
        <v>2029.85</v>
      </c>
    </row>
    <row r="4801" spans="1:2">
      <c r="A4801" s="14">
        <v>41709</v>
      </c>
      <c r="B4801">
        <v>2031.43</v>
      </c>
    </row>
    <row r="4802" spans="1:2">
      <c r="A4802" s="14">
        <v>41710</v>
      </c>
      <c r="B4802">
        <v>2034.61</v>
      </c>
    </row>
    <row r="4803" spans="1:2">
      <c r="A4803" s="14">
        <v>41711</v>
      </c>
      <c r="B4803">
        <v>2040.81</v>
      </c>
    </row>
    <row r="4804" spans="1:2">
      <c r="A4804" s="14">
        <v>41712</v>
      </c>
      <c r="B4804">
        <v>2041.23</v>
      </c>
    </row>
    <row r="4805" spans="1:2">
      <c r="A4805" s="14">
        <v>41715</v>
      </c>
      <c r="B4805">
        <v>2037.43</v>
      </c>
    </row>
    <row r="4806" spans="1:2">
      <c r="A4806" s="14">
        <v>41716</v>
      </c>
      <c r="B4806">
        <v>2038.92</v>
      </c>
    </row>
    <row r="4807" spans="1:2">
      <c r="A4807" s="14">
        <v>41717</v>
      </c>
      <c r="B4807">
        <v>2029.64</v>
      </c>
    </row>
    <row r="4808" spans="1:2">
      <c r="A4808" s="14">
        <v>41718</v>
      </c>
      <c r="B4808">
        <v>2029.28</v>
      </c>
    </row>
    <row r="4809" spans="1:2">
      <c r="A4809" s="14">
        <v>41719</v>
      </c>
      <c r="B4809">
        <v>2031.18</v>
      </c>
    </row>
    <row r="4810" spans="1:2">
      <c r="A4810" s="14">
        <v>41722</v>
      </c>
      <c r="B4810">
        <v>2032.04</v>
      </c>
    </row>
    <row r="4811" spans="1:2">
      <c r="A4811" s="14">
        <v>41723</v>
      </c>
      <c r="B4811">
        <v>2032.67</v>
      </c>
    </row>
    <row r="4812" spans="1:2">
      <c r="A4812" s="14">
        <v>41724</v>
      </c>
      <c r="B4812">
        <v>2036.14</v>
      </c>
    </row>
    <row r="4813" spans="1:2">
      <c r="A4813" s="14">
        <v>41725</v>
      </c>
      <c r="B4813">
        <v>2038.06</v>
      </c>
    </row>
    <row r="4814" spans="1:2">
      <c r="A4814" s="14">
        <v>41726</v>
      </c>
      <c r="B4814">
        <v>2034.83</v>
      </c>
    </row>
    <row r="4815" spans="1:2">
      <c r="A4815" s="14">
        <v>41729</v>
      </c>
      <c r="B4815">
        <v>2034.78</v>
      </c>
    </row>
    <row r="4816" spans="1:2">
      <c r="A4816" s="14">
        <v>41730</v>
      </c>
      <c r="B4816">
        <v>2032.42</v>
      </c>
    </row>
    <row r="4817" spans="1:2">
      <c r="A4817" s="14">
        <v>41731</v>
      </c>
      <c r="B4817">
        <v>2027.92</v>
      </c>
    </row>
    <row r="4818" spans="1:2">
      <c r="A4818" s="14">
        <v>41732</v>
      </c>
      <c r="B4818">
        <v>2029.11</v>
      </c>
    </row>
    <row r="4819" spans="1:2">
      <c r="A4819" s="14">
        <v>41733</v>
      </c>
      <c r="B4819">
        <v>2035.07</v>
      </c>
    </row>
    <row r="4820" spans="1:2">
      <c r="A4820" s="14">
        <v>41736</v>
      </c>
      <c r="B4820">
        <v>2038.15</v>
      </c>
    </row>
    <row r="4821" spans="1:2">
      <c r="A4821" s="14">
        <v>41737</v>
      </c>
      <c r="B4821">
        <v>2039.35</v>
      </c>
    </row>
    <row r="4822" spans="1:2">
      <c r="A4822" s="14">
        <v>41738</v>
      </c>
      <c r="B4822">
        <v>2040.29</v>
      </c>
    </row>
    <row r="4823" spans="1:2">
      <c r="A4823" s="14">
        <v>41739</v>
      </c>
      <c r="B4823">
        <v>2046.03</v>
      </c>
    </row>
    <row r="4824" spans="1:2">
      <c r="A4824" s="14">
        <v>41740</v>
      </c>
      <c r="B4824">
        <v>2047.43</v>
      </c>
    </row>
    <row r="4825" spans="1:2">
      <c r="A4825" s="14">
        <v>41743</v>
      </c>
      <c r="B4825">
        <v>2045.8</v>
      </c>
    </row>
    <row r="4826" spans="1:2">
      <c r="A4826" s="14">
        <v>41744</v>
      </c>
      <c r="B4826">
        <v>2046.24</v>
      </c>
    </row>
    <row r="4827" spans="1:2">
      <c r="A4827" s="14">
        <v>41745</v>
      </c>
      <c r="B4827">
        <v>2045.03</v>
      </c>
    </row>
    <row r="4828" spans="1:2">
      <c r="A4828" s="14">
        <v>41746</v>
      </c>
      <c r="B4828">
        <v>2038.66</v>
      </c>
    </row>
    <row r="4829" spans="1:2">
      <c r="A4829" s="14">
        <v>41750</v>
      </c>
      <c r="B4829">
        <v>2038.79</v>
      </c>
    </row>
    <row r="4830" spans="1:2">
      <c r="A4830" s="14">
        <v>41751</v>
      </c>
      <c r="B4830">
        <v>2038.69</v>
      </c>
    </row>
    <row r="4831" spans="1:2">
      <c r="A4831" s="14">
        <v>41752</v>
      </c>
      <c r="B4831">
        <v>2042.1</v>
      </c>
    </row>
    <row r="4832" spans="1:2">
      <c r="A4832" s="14">
        <v>41753</v>
      </c>
      <c r="B4832">
        <v>2042.2</v>
      </c>
    </row>
    <row r="4833" spans="1:2">
      <c r="A4833" s="14">
        <v>41754</v>
      </c>
      <c r="B4833">
        <v>2043.95</v>
      </c>
    </row>
    <row r="4834" spans="1:2">
      <c r="A4834" s="14">
        <v>41757</v>
      </c>
      <c r="B4834">
        <v>2043.5</v>
      </c>
    </row>
    <row r="4835" spans="1:2">
      <c r="A4835" s="14">
        <v>41758</v>
      </c>
      <c r="B4835">
        <v>2041.56</v>
      </c>
    </row>
    <row r="4836" spans="1:2">
      <c r="A4836" s="14">
        <v>41759</v>
      </c>
      <c r="B4836">
        <v>2046.01</v>
      </c>
    </row>
    <row r="4837" spans="1:2">
      <c r="A4837" s="14">
        <v>41760</v>
      </c>
      <c r="B4837">
        <v>2049.66</v>
      </c>
    </row>
    <row r="4838" spans="1:2">
      <c r="A4838" s="14">
        <v>41761</v>
      </c>
      <c r="B4838">
        <v>2050.0500000000002</v>
      </c>
    </row>
    <row r="4839" spans="1:2">
      <c r="A4839" s="14">
        <v>41764</v>
      </c>
      <c r="B4839">
        <v>2048.5700000000002</v>
      </c>
    </row>
    <row r="4840" spans="1:2">
      <c r="A4840" s="14">
        <v>41765</v>
      </c>
      <c r="B4840">
        <v>2049.89</v>
      </c>
    </row>
    <row r="4841" spans="1:2">
      <c r="A4841" s="14">
        <v>41766</v>
      </c>
      <c r="B4841">
        <v>2050.8200000000002</v>
      </c>
    </row>
    <row r="4842" spans="1:2">
      <c r="A4842" s="14">
        <v>41767</v>
      </c>
      <c r="B4842">
        <v>2052.31</v>
      </c>
    </row>
    <row r="4843" spans="1:2">
      <c r="A4843" s="14">
        <v>41768</v>
      </c>
      <c r="B4843">
        <v>2050.4299999999998</v>
      </c>
    </row>
    <row r="4844" spans="1:2">
      <c r="A4844" s="14">
        <v>41771</v>
      </c>
      <c r="B4844">
        <v>2047.92</v>
      </c>
    </row>
    <row r="4845" spans="1:2">
      <c r="A4845" s="14">
        <v>41772</v>
      </c>
      <c r="B4845">
        <v>2051.5100000000002</v>
      </c>
    </row>
    <row r="4846" spans="1:2">
      <c r="A4846" s="14">
        <v>41773</v>
      </c>
      <c r="B4846">
        <v>2057.9899999999998</v>
      </c>
    </row>
    <row r="4847" spans="1:2">
      <c r="A4847" s="14">
        <v>41774</v>
      </c>
      <c r="B4847">
        <v>2061.21</v>
      </c>
    </row>
    <row r="4848" spans="1:2">
      <c r="A4848" s="14">
        <v>41775</v>
      </c>
      <c r="B4848">
        <v>2060.02</v>
      </c>
    </row>
    <row r="4849" spans="1:2">
      <c r="A4849" s="14">
        <v>41778</v>
      </c>
      <c r="B4849">
        <v>2059.11</v>
      </c>
    </row>
    <row r="4850" spans="1:2">
      <c r="A4850" s="14">
        <v>41779</v>
      </c>
      <c r="B4850">
        <v>2061.4499999999998</v>
      </c>
    </row>
    <row r="4851" spans="1:2">
      <c r="A4851" s="14">
        <v>41780</v>
      </c>
      <c r="B4851">
        <v>2058.83</v>
      </c>
    </row>
    <row r="4852" spans="1:2">
      <c r="A4852" s="14">
        <v>41781</v>
      </c>
      <c r="B4852">
        <v>2056.91</v>
      </c>
    </row>
    <row r="4853" spans="1:2">
      <c r="A4853" s="14">
        <v>41782</v>
      </c>
      <c r="B4853">
        <v>2059.1799999999998</v>
      </c>
    </row>
    <row r="4854" spans="1:2">
      <c r="A4854" s="14">
        <v>41786</v>
      </c>
      <c r="B4854">
        <v>2061</v>
      </c>
    </row>
    <row r="4855" spans="1:2">
      <c r="A4855" s="14">
        <v>41787</v>
      </c>
      <c r="B4855">
        <v>2067.69</v>
      </c>
    </row>
    <row r="4856" spans="1:2">
      <c r="A4856" s="14">
        <v>41788</v>
      </c>
      <c r="B4856">
        <v>2066.33</v>
      </c>
    </row>
    <row r="4857" spans="1:2">
      <c r="A4857" s="14">
        <v>41789</v>
      </c>
      <c r="B4857">
        <v>2065.2800000000002</v>
      </c>
    </row>
    <row r="4858" spans="1:2">
      <c r="A4858" s="14">
        <v>41792</v>
      </c>
      <c r="B4858">
        <v>2058.84</v>
      </c>
    </row>
    <row r="4859" spans="1:2">
      <c r="A4859" s="14">
        <v>41793</v>
      </c>
      <c r="B4859">
        <v>2054.1799999999998</v>
      </c>
    </row>
    <row r="4860" spans="1:2">
      <c r="A4860" s="14">
        <v>41794</v>
      </c>
      <c r="B4860">
        <v>2053.41</v>
      </c>
    </row>
    <row r="4861" spans="1:2">
      <c r="A4861" s="14">
        <v>41795</v>
      </c>
      <c r="B4861">
        <v>2055.33</v>
      </c>
    </row>
    <row r="4862" spans="1:2">
      <c r="A4862" s="14">
        <v>41796</v>
      </c>
      <c r="B4862">
        <v>2053.6</v>
      </c>
    </row>
    <row r="4863" spans="1:2">
      <c r="A4863" s="14">
        <v>41799</v>
      </c>
      <c r="B4863">
        <v>2051.88</v>
      </c>
    </row>
    <row r="4864" spans="1:2">
      <c r="A4864" s="14">
        <v>41800</v>
      </c>
      <c r="B4864">
        <v>2049.7600000000002</v>
      </c>
    </row>
    <row r="4865" spans="1:2">
      <c r="A4865" s="14">
        <v>41801</v>
      </c>
      <c r="B4865">
        <v>2050.21</v>
      </c>
    </row>
    <row r="4866" spans="1:2">
      <c r="A4866" s="14">
        <v>41802</v>
      </c>
      <c r="B4866">
        <v>2055.0500000000002</v>
      </c>
    </row>
    <row r="4867" spans="1:2">
      <c r="A4867" s="14">
        <v>41803</v>
      </c>
      <c r="B4867">
        <v>2052.9</v>
      </c>
    </row>
    <row r="4868" spans="1:2">
      <c r="A4868" s="14">
        <v>41806</v>
      </c>
      <c r="B4868">
        <v>2053.37</v>
      </c>
    </row>
    <row r="4869" spans="1:2">
      <c r="A4869" s="14">
        <v>41807</v>
      </c>
      <c r="B4869">
        <v>2048.54</v>
      </c>
    </row>
    <row r="4870" spans="1:2">
      <c r="A4870" s="14">
        <v>41808</v>
      </c>
      <c r="B4870">
        <v>2051.56</v>
      </c>
    </row>
    <row r="4871" spans="1:2">
      <c r="A4871" s="14">
        <v>41809</v>
      </c>
      <c r="B4871">
        <v>2051.4499999999998</v>
      </c>
    </row>
    <row r="4872" spans="1:2">
      <c r="A4872" s="14">
        <v>41810</v>
      </c>
      <c r="B4872">
        <v>2051.2800000000002</v>
      </c>
    </row>
    <row r="4873" spans="1:2">
      <c r="A4873" s="14">
        <v>41813</v>
      </c>
      <c r="B4873">
        <v>2051.63</v>
      </c>
    </row>
    <row r="4874" spans="1:2">
      <c r="A4874" s="14">
        <v>41814</v>
      </c>
      <c r="B4874">
        <v>2054.67</v>
      </c>
    </row>
    <row r="4875" spans="1:2">
      <c r="A4875" s="14">
        <v>41815</v>
      </c>
      <c r="B4875">
        <v>2057.46</v>
      </c>
    </row>
    <row r="4876" spans="1:2">
      <c r="A4876" s="14">
        <v>41816</v>
      </c>
      <c r="B4876">
        <v>2060.9899999999998</v>
      </c>
    </row>
    <row r="4877" spans="1:2">
      <c r="A4877" s="14">
        <v>41817</v>
      </c>
      <c r="B4877">
        <v>2060.46</v>
      </c>
    </row>
    <row r="4878" spans="1:2">
      <c r="A4878" s="14">
        <v>41820</v>
      </c>
      <c r="B4878">
        <v>2062.34</v>
      </c>
    </row>
    <row r="4879" spans="1:2">
      <c r="A4879" s="14">
        <v>41821</v>
      </c>
      <c r="B4879">
        <v>2058.08</v>
      </c>
    </row>
    <row r="4880" spans="1:2">
      <c r="A4880" s="14">
        <v>41822</v>
      </c>
      <c r="B4880">
        <v>2052.06</v>
      </c>
    </row>
    <row r="4881" spans="1:2">
      <c r="A4881" s="14">
        <v>41823</v>
      </c>
      <c r="B4881">
        <v>2049.69</v>
      </c>
    </row>
    <row r="4882" spans="1:2">
      <c r="A4882" s="14">
        <v>41827</v>
      </c>
      <c r="B4882">
        <v>2052.3000000000002</v>
      </c>
    </row>
    <row r="4883" spans="1:2">
      <c r="A4883" s="14">
        <v>41828</v>
      </c>
      <c r="B4883">
        <v>2056.7800000000002</v>
      </c>
    </row>
    <row r="4884" spans="1:2">
      <c r="A4884" s="14">
        <v>41829</v>
      </c>
      <c r="B4884">
        <v>2058.89</v>
      </c>
    </row>
    <row r="4885" spans="1:2">
      <c r="A4885" s="14">
        <v>41830</v>
      </c>
      <c r="B4885">
        <v>2060.58</v>
      </c>
    </row>
    <row r="4886" spans="1:2">
      <c r="A4886" s="14">
        <v>41831</v>
      </c>
      <c r="B4886">
        <v>2061.92</v>
      </c>
    </row>
    <row r="4887" spans="1:2">
      <c r="A4887" s="14">
        <v>41834</v>
      </c>
      <c r="B4887">
        <v>2059.39</v>
      </c>
    </row>
    <row r="4888" spans="1:2">
      <c r="A4888" s="14">
        <v>41835</v>
      </c>
      <c r="B4888">
        <v>2058.64</v>
      </c>
    </row>
    <row r="4889" spans="1:2">
      <c r="A4889" s="14">
        <v>41836</v>
      </c>
      <c r="B4889">
        <v>2059.06</v>
      </c>
    </row>
    <row r="4890" spans="1:2">
      <c r="A4890" s="14">
        <v>41837</v>
      </c>
      <c r="B4890">
        <v>2064.63</v>
      </c>
    </row>
    <row r="4891" spans="1:2">
      <c r="A4891" s="14">
        <v>41838</v>
      </c>
      <c r="B4891">
        <v>2063.44</v>
      </c>
    </row>
    <row r="4892" spans="1:2">
      <c r="A4892" s="14">
        <v>41841</v>
      </c>
      <c r="B4892">
        <v>2064.16</v>
      </c>
    </row>
    <row r="4893" spans="1:2">
      <c r="A4893" s="14">
        <v>41842</v>
      </c>
      <c r="B4893">
        <v>2065.92</v>
      </c>
    </row>
    <row r="4894" spans="1:2">
      <c r="A4894" s="14">
        <v>41843</v>
      </c>
      <c r="B4894">
        <v>2066.1999999999998</v>
      </c>
    </row>
    <row r="4895" spans="1:2">
      <c r="A4895" s="14">
        <v>41844</v>
      </c>
      <c r="B4895">
        <v>2061.9</v>
      </c>
    </row>
    <row r="4896" spans="1:2">
      <c r="A4896" s="14">
        <v>41845</v>
      </c>
      <c r="B4896">
        <v>2065.42</v>
      </c>
    </row>
    <row r="4897" spans="1:2">
      <c r="A4897" s="14">
        <v>41848</v>
      </c>
      <c r="B4897">
        <v>2063.56</v>
      </c>
    </row>
    <row r="4898" spans="1:2">
      <c r="A4898" s="14">
        <v>41849</v>
      </c>
      <c r="B4898">
        <v>2066.42</v>
      </c>
    </row>
    <row r="4899" spans="1:2">
      <c r="A4899" s="14">
        <v>41850</v>
      </c>
      <c r="B4899">
        <v>2058.8000000000002</v>
      </c>
    </row>
    <row r="4900" spans="1:2">
      <c r="A4900" s="14">
        <v>41851</v>
      </c>
      <c r="B4900">
        <v>2058.98</v>
      </c>
    </row>
    <row r="4901" spans="1:2">
      <c r="A4901" s="14">
        <v>41852</v>
      </c>
      <c r="B4901">
        <v>2064.67</v>
      </c>
    </row>
    <row r="4902" spans="1:2">
      <c r="A4902" s="14">
        <v>41855</v>
      </c>
      <c r="B4902">
        <v>2065.91</v>
      </c>
    </row>
    <row r="4903" spans="1:2">
      <c r="A4903" s="14">
        <v>41856</v>
      </c>
      <c r="B4903">
        <v>2066.65</v>
      </c>
    </row>
    <row r="4904" spans="1:2">
      <c r="A4904" s="14">
        <v>41857</v>
      </c>
      <c r="B4904">
        <v>2067.33</v>
      </c>
    </row>
    <row r="4905" spans="1:2">
      <c r="A4905" s="14">
        <v>41858</v>
      </c>
      <c r="B4905">
        <v>2071.7199999999998</v>
      </c>
    </row>
    <row r="4906" spans="1:2">
      <c r="A4906" s="14">
        <v>41859</v>
      </c>
      <c r="B4906">
        <v>2071.63</v>
      </c>
    </row>
    <row r="4907" spans="1:2">
      <c r="A4907" s="14">
        <v>41862</v>
      </c>
      <c r="B4907">
        <v>2071.2800000000002</v>
      </c>
    </row>
    <row r="4908" spans="1:2">
      <c r="A4908" s="14">
        <v>41863</v>
      </c>
      <c r="B4908">
        <v>2069.63</v>
      </c>
    </row>
    <row r="4909" spans="1:2">
      <c r="A4909" s="14">
        <v>41864</v>
      </c>
      <c r="B4909">
        <v>2072.88</v>
      </c>
    </row>
    <row r="4910" spans="1:2">
      <c r="A4910" s="14">
        <v>41865</v>
      </c>
      <c r="B4910">
        <v>2075.88</v>
      </c>
    </row>
    <row r="4911" spans="1:2">
      <c r="A4911" s="14">
        <v>41866</v>
      </c>
      <c r="B4911">
        <v>2080.13</v>
      </c>
    </row>
    <row r="4912" spans="1:2">
      <c r="A4912" s="14">
        <v>41869</v>
      </c>
      <c r="B4912">
        <v>2076.1799999999998</v>
      </c>
    </row>
    <row r="4913" spans="1:2">
      <c r="A4913" s="14">
        <v>41870</v>
      </c>
      <c r="B4913">
        <v>2074.39</v>
      </c>
    </row>
    <row r="4914" spans="1:2">
      <c r="A4914" s="14">
        <v>41871</v>
      </c>
      <c r="B4914">
        <v>2071.8200000000002</v>
      </c>
    </row>
    <row r="4915" spans="1:2">
      <c r="A4915" s="14">
        <v>41872</v>
      </c>
      <c r="B4915">
        <v>2073.63</v>
      </c>
    </row>
    <row r="4916" spans="1:2">
      <c r="A4916" s="14">
        <v>41873</v>
      </c>
      <c r="B4916">
        <v>2073.5700000000002</v>
      </c>
    </row>
    <row r="4917" spans="1:2">
      <c r="A4917" s="14">
        <v>41876</v>
      </c>
      <c r="B4917">
        <v>2074.67</v>
      </c>
    </row>
    <row r="4918" spans="1:2">
      <c r="A4918" s="14">
        <v>41877</v>
      </c>
      <c r="B4918">
        <v>2074.7199999999998</v>
      </c>
    </row>
    <row r="4919" spans="1:2">
      <c r="A4919" s="14">
        <v>41878</v>
      </c>
      <c r="B4919">
        <v>2077.91</v>
      </c>
    </row>
    <row r="4920" spans="1:2">
      <c r="A4920" s="14">
        <v>41879</v>
      </c>
      <c r="B4920">
        <v>2080.85</v>
      </c>
    </row>
    <row r="4921" spans="1:2">
      <c r="A4921" s="14">
        <v>41880</v>
      </c>
      <c r="B4921">
        <v>2080.6999999999998</v>
      </c>
    </row>
    <row r="4922" spans="1:2">
      <c r="A4922" s="14">
        <v>41884</v>
      </c>
      <c r="B4922">
        <v>2073.42</v>
      </c>
    </row>
    <row r="4923" spans="1:2">
      <c r="A4923" s="14">
        <v>41885</v>
      </c>
      <c r="B4923">
        <v>2074.3200000000002</v>
      </c>
    </row>
    <row r="4924" spans="1:2">
      <c r="A4924" s="14">
        <v>41886</v>
      </c>
      <c r="B4924">
        <v>2070.8200000000002</v>
      </c>
    </row>
    <row r="4925" spans="1:2">
      <c r="A4925" s="14">
        <v>41887</v>
      </c>
      <c r="B4925">
        <v>2070.52</v>
      </c>
    </row>
    <row r="4926" spans="1:2">
      <c r="A4926" s="14">
        <v>41890</v>
      </c>
      <c r="B4926">
        <v>2070.06</v>
      </c>
    </row>
    <row r="4927" spans="1:2">
      <c r="A4927" s="14">
        <v>41891</v>
      </c>
      <c r="B4927">
        <v>2067.15</v>
      </c>
    </row>
    <row r="4928" spans="1:2">
      <c r="A4928" s="14">
        <v>41892</v>
      </c>
      <c r="B4928">
        <v>2064.4299999999998</v>
      </c>
    </row>
    <row r="4929" spans="1:2">
      <c r="A4929" s="14">
        <v>41893</v>
      </c>
      <c r="B4929">
        <v>2065.34</v>
      </c>
    </row>
    <row r="4930" spans="1:2">
      <c r="A4930" s="14">
        <v>41894</v>
      </c>
      <c r="B4930">
        <v>2058.62</v>
      </c>
    </row>
    <row r="4931" spans="1:2">
      <c r="A4931" s="14">
        <v>41897</v>
      </c>
      <c r="B4931">
        <v>2060.87</v>
      </c>
    </row>
    <row r="4932" spans="1:2">
      <c r="A4932" s="14">
        <v>41898</v>
      </c>
      <c r="B4932">
        <v>2061.41</v>
      </c>
    </row>
    <row r="4933" spans="1:2">
      <c r="A4933" s="14">
        <v>41899</v>
      </c>
      <c r="B4933">
        <v>2059.42</v>
      </c>
    </row>
    <row r="4934" spans="1:2">
      <c r="A4934" s="14">
        <v>41900</v>
      </c>
      <c r="B4934">
        <v>2057.44</v>
      </c>
    </row>
    <row r="4935" spans="1:2">
      <c r="A4935" s="14">
        <v>41901</v>
      </c>
      <c r="B4935">
        <v>2061.0500000000002</v>
      </c>
    </row>
    <row r="4936" spans="1:2">
      <c r="A4936" s="14">
        <v>41904</v>
      </c>
      <c r="B4936">
        <v>2063.7399999999998</v>
      </c>
    </row>
    <row r="4937" spans="1:2">
      <c r="A4937" s="14">
        <v>41905</v>
      </c>
      <c r="B4937">
        <v>2066.9299999999998</v>
      </c>
    </row>
    <row r="4938" spans="1:2">
      <c r="A4938" s="14">
        <v>41906</v>
      </c>
      <c r="B4938">
        <v>2063.88</v>
      </c>
    </row>
    <row r="4939" spans="1:2">
      <c r="A4939" s="14">
        <v>41907</v>
      </c>
      <c r="B4939">
        <v>2069.5700000000002</v>
      </c>
    </row>
    <row r="4940" spans="1:2">
      <c r="A4940" s="14">
        <v>41908</v>
      </c>
      <c r="B4940">
        <v>2067.34</v>
      </c>
    </row>
    <row r="4941" spans="1:2">
      <c r="A4941" s="14">
        <v>41911</v>
      </c>
      <c r="B4941">
        <v>2071.06</v>
      </c>
    </row>
    <row r="4942" spans="1:2">
      <c r="A4942" s="14">
        <v>41912</v>
      </c>
      <c r="B4942">
        <v>2069.31</v>
      </c>
    </row>
    <row r="4943" spans="1:2">
      <c r="A4943" s="14">
        <v>41913</v>
      </c>
      <c r="B4943">
        <v>2079.56</v>
      </c>
    </row>
    <row r="4944" spans="1:2">
      <c r="A4944" s="14">
        <v>41914</v>
      </c>
      <c r="B4944">
        <v>2076.6999999999998</v>
      </c>
    </row>
    <row r="4945" spans="1:2">
      <c r="A4945" s="14">
        <v>41915</v>
      </c>
      <c r="B4945">
        <v>2075.42</v>
      </c>
    </row>
    <row r="4946" spans="1:2">
      <c r="A4946" s="14">
        <v>41918</v>
      </c>
      <c r="B4946">
        <v>2078.37</v>
      </c>
    </row>
    <row r="4947" spans="1:2">
      <c r="A4947" s="14">
        <v>41919</v>
      </c>
      <c r="B4947">
        <v>2085.1</v>
      </c>
    </row>
    <row r="4948" spans="1:2">
      <c r="A4948" s="14">
        <v>41920</v>
      </c>
      <c r="B4948">
        <v>2088.4899999999998</v>
      </c>
    </row>
    <row r="4949" spans="1:2">
      <c r="A4949" s="14">
        <v>41921</v>
      </c>
      <c r="B4949">
        <v>2088.89</v>
      </c>
    </row>
    <row r="4950" spans="1:2">
      <c r="A4950" s="14">
        <v>41922</v>
      </c>
      <c r="B4950">
        <v>2090.89</v>
      </c>
    </row>
    <row r="4951" spans="1:2">
      <c r="A4951" s="14">
        <v>41926</v>
      </c>
      <c r="B4951">
        <v>2101.0700000000002</v>
      </c>
    </row>
    <row r="4952" spans="1:2">
      <c r="A4952" s="14">
        <v>41927</v>
      </c>
      <c r="B4952">
        <v>2112.5</v>
      </c>
    </row>
    <row r="4953" spans="1:2">
      <c r="A4953" s="14">
        <v>41928</v>
      </c>
      <c r="B4953">
        <v>2106.25</v>
      </c>
    </row>
    <row r="4954" spans="1:2">
      <c r="A4954" s="14">
        <v>41929</v>
      </c>
      <c r="B4954">
        <v>2101.85</v>
      </c>
    </row>
    <row r="4955" spans="1:2">
      <c r="A4955" s="14">
        <v>41932</v>
      </c>
      <c r="B4955">
        <v>2104.0300000000002</v>
      </c>
    </row>
    <row r="4956" spans="1:2">
      <c r="A4956" s="14">
        <v>41933</v>
      </c>
      <c r="B4956">
        <v>2102.2199999999998</v>
      </c>
    </row>
    <row r="4957" spans="1:2">
      <c r="A4957" s="14">
        <v>41934</v>
      </c>
      <c r="B4957">
        <v>2099.88</v>
      </c>
    </row>
    <row r="4958" spans="1:2">
      <c r="A4958" s="14">
        <v>41935</v>
      </c>
      <c r="B4958">
        <v>2095.2399999999998</v>
      </c>
    </row>
    <row r="4959" spans="1:2">
      <c r="A4959" s="14">
        <v>41936</v>
      </c>
      <c r="B4959">
        <v>2095.3200000000002</v>
      </c>
    </row>
    <row r="4960" spans="1:2">
      <c r="A4960" s="14">
        <v>41939</v>
      </c>
      <c r="B4960">
        <v>2097.02</v>
      </c>
    </row>
    <row r="4961" spans="1:2">
      <c r="A4961" s="14">
        <v>41940</v>
      </c>
      <c r="B4961">
        <v>2094.81</v>
      </c>
    </row>
    <row r="4962" spans="1:2">
      <c r="A4962" s="14">
        <v>41941</v>
      </c>
      <c r="B4962">
        <v>2090.4499999999998</v>
      </c>
    </row>
    <row r="4963" spans="1:2">
      <c r="A4963" s="14">
        <v>41942</v>
      </c>
      <c r="B4963">
        <v>2092.2800000000002</v>
      </c>
    </row>
    <row r="4964" spans="1:2">
      <c r="A4964" s="14">
        <v>41943</v>
      </c>
      <c r="B4964">
        <v>2089.4699999999998</v>
      </c>
    </row>
    <row r="4965" spans="1:2">
      <c r="A4965" s="14">
        <v>41946</v>
      </c>
      <c r="B4965">
        <v>2088.4</v>
      </c>
    </row>
    <row r="4966" spans="1:2">
      <c r="A4966" s="14">
        <v>41947</v>
      </c>
      <c r="B4966">
        <v>2089.15</v>
      </c>
    </row>
    <row r="4967" spans="1:2">
      <c r="A4967" s="14">
        <v>41948</v>
      </c>
      <c r="B4967">
        <v>2088.62</v>
      </c>
    </row>
    <row r="4968" spans="1:2">
      <c r="A4968" s="14">
        <v>41949</v>
      </c>
      <c r="B4968">
        <v>2085.94</v>
      </c>
    </row>
    <row r="4969" spans="1:2">
      <c r="A4969" s="14">
        <v>41950</v>
      </c>
      <c r="B4969">
        <v>2092.09</v>
      </c>
    </row>
    <row r="4970" spans="1:2">
      <c r="A4970" s="14">
        <v>41953</v>
      </c>
      <c r="B4970">
        <v>2087.61</v>
      </c>
    </row>
    <row r="4971" spans="1:2">
      <c r="A4971" s="14">
        <v>41955</v>
      </c>
      <c r="B4971">
        <v>2088.46</v>
      </c>
    </row>
    <row r="4972" spans="1:2">
      <c r="A4972" s="14">
        <v>41956</v>
      </c>
      <c r="B4972">
        <v>2089.9899999999998</v>
      </c>
    </row>
    <row r="4973" spans="1:2">
      <c r="A4973" s="14">
        <v>41957</v>
      </c>
      <c r="B4973">
        <v>2092.4499999999998</v>
      </c>
    </row>
    <row r="4974" spans="1:2">
      <c r="A4974" s="14">
        <v>41960</v>
      </c>
      <c r="B4974">
        <v>2090.91</v>
      </c>
    </row>
    <row r="4975" spans="1:2">
      <c r="A4975" s="14">
        <v>41961</v>
      </c>
      <c r="B4975">
        <v>2092.6</v>
      </c>
    </row>
    <row r="4976" spans="1:2">
      <c r="A4976" s="14">
        <v>41962</v>
      </c>
      <c r="B4976">
        <v>2090.04</v>
      </c>
    </row>
    <row r="4977" spans="1:2">
      <c r="A4977" s="14">
        <v>41963</v>
      </c>
      <c r="B4977">
        <v>2091.98</v>
      </c>
    </row>
    <row r="4978" spans="1:2">
      <c r="A4978" s="14">
        <v>41964</v>
      </c>
      <c r="B4978">
        <v>2094.02</v>
      </c>
    </row>
    <row r="4979" spans="1:2">
      <c r="A4979" s="14">
        <v>41967</v>
      </c>
      <c r="B4979">
        <v>2095.04</v>
      </c>
    </row>
    <row r="4980" spans="1:2">
      <c r="A4980" s="14">
        <v>41968</v>
      </c>
      <c r="B4980">
        <v>2099.64</v>
      </c>
    </row>
    <row r="4981" spans="1:2">
      <c r="A4981" s="14">
        <v>41969</v>
      </c>
      <c r="B4981">
        <v>2102.06</v>
      </c>
    </row>
    <row r="4982" spans="1:2">
      <c r="A4982" s="14">
        <v>41971</v>
      </c>
      <c r="B4982">
        <v>2106.3200000000002</v>
      </c>
    </row>
    <row r="4983" spans="1:2">
      <c r="A4983" s="14">
        <v>41974</v>
      </c>
      <c r="B4983">
        <v>2103.9299999999998</v>
      </c>
    </row>
    <row r="4984" spans="1:2">
      <c r="A4984" s="14">
        <v>41975</v>
      </c>
      <c r="B4984">
        <v>2097.4</v>
      </c>
    </row>
    <row r="4985" spans="1:2">
      <c r="A4985" s="14">
        <v>41976</v>
      </c>
      <c r="B4985">
        <v>2097.2199999999998</v>
      </c>
    </row>
    <row r="4986" spans="1:2">
      <c r="A4986" s="14">
        <v>41977</v>
      </c>
      <c r="B4986">
        <v>2100.3000000000002</v>
      </c>
    </row>
    <row r="4987" spans="1:2">
      <c r="A4987" s="14">
        <v>41978</v>
      </c>
      <c r="B4987">
        <v>2094.06</v>
      </c>
    </row>
    <row r="4988" spans="1:2">
      <c r="A4988" s="14">
        <v>41981</v>
      </c>
      <c r="B4988">
        <v>2098.7800000000002</v>
      </c>
    </row>
    <row r="4989" spans="1:2">
      <c r="A4989" s="14">
        <v>41982</v>
      </c>
      <c r="B4989">
        <v>2102.29</v>
      </c>
    </row>
    <row r="4990" spans="1:2">
      <c r="A4990" s="14">
        <v>41983</v>
      </c>
      <c r="B4990">
        <v>2107.7199999999998</v>
      </c>
    </row>
    <row r="4991" spans="1:2">
      <c r="A4991" s="14">
        <v>41984</v>
      </c>
      <c r="B4991">
        <v>2106.35</v>
      </c>
    </row>
    <row r="4992" spans="1:2">
      <c r="A4992" s="14">
        <v>41985</v>
      </c>
      <c r="B4992">
        <v>2114.2800000000002</v>
      </c>
    </row>
    <row r="4993" spans="1:2">
      <c r="A4993" s="14">
        <v>41988</v>
      </c>
      <c r="B4993">
        <v>2112.5300000000002</v>
      </c>
    </row>
    <row r="4994" spans="1:2">
      <c r="A4994" s="14">
        <v>41989</v>
      </c>
      <c r="B4994">
        <v>2117.33</v>
      </c>
    </row>
    <row r="4995" spans="1:2">
      <c r="A4995" s="14">
        <v>41990</v>
      </c>
      <c r="B4995">
        <v>2109.7199999999998</v>
      </c>
    </row>
    <row r="4996" spans="1:2">
      <c r="A4996" s="14">
        <v>41991</v>
      </c>
      <c r="B4996">
        <v>2104.1999999999998</v>
      </c>
    </row>
    <row r="4997" spans="1:2">
      <c r="A4997" s="14">
        <v>41992</v>
      </c>
      <c r="B4997">
        <v>2106.36</v>
      </c>
    </row>
    <row r="4998" spans="1:2">
      <c r="A4998" s="14">
        <v>41995</v>
      </c>
      <c r="B4998">
        <v>2107.56</v>
      </c>
    </row>
    <row r="4999" spans="1:2">
      <c r="A4999" s="14">
        <v>41996</v>
      </c>
      <c r="B4999">
        <v>2098.5100000000002</v>
      </c>
    </row>
    <row r="5000" spans="1:2">
      <c r="A5000" s="14">
        <v>41997</v>
      </c>
      <c r="B5000">
        <v>2099.02</v>
      </c>
    </row>
    <row r="5001" spans="1:2">
      <c r="A5001" s="14">
        <v>41999</v>
      </c>
      <c r="B5001">
        <v>2100.16</v>
      </c>
    </row>
    <row r="5002" spans="1:2">
      <c r="A5002" s="14">
        <v>42002</v>
      </c>
      <c r="B5002">
        <v>2104.8000000000002</v>
      </c>
    </row>
    <row r="5003" spans="1:2">
      <c r="A5003" s="14">
        <v>42003</v>
      </c>
      <c r="B5003">
        <v>2107.2199999999998</v>
      </c>
    </row>
    <row r="5004" spans="1:2">
      <c r="A5004" s="14">
        <v>42004</v>
      </c>
      <c r="B5004">
        <v>2109.3200000000002</v>
      </c>
    </row>
    <row r="5005" spans="1:2">
      <c r="A5005" s="14">
        <v>42006</v>
      </c>
      <c r="B5005">
        <v>2114.3200000000002</v>
      </c>
    </row>
    <row r="5006" spans="1:2">
      <c r="A5006" s="14">
        <v>42009</v>
      </c>
      <c r="B5006">
        <v>2122.2600000000002</v>
      </c>
    </row>
    <row r="5007" spans="1:2">
      <c r="A5007" s="14">
        <v>42010</v>
      </c>
      <c r="B5007">
        <v>2130.6799999999998</v>
      </c>
    </row>
    <row r="5008" spans="1:2">
      <c r="A5008" s="14">
        <v>42011</v>
      </c>
      <c r="B5008">
        <v>2132.46</v>
      </c>
    </row>
    <row r="5009" spans="1:2">
      <c r="A5009" s="14">
        <v>42012</v>
      </c>
      <c r="B5009">
        <v>2126.67</v>
      </c>
    </row>
    <row r="5010" spans="1:2">
      <c r="A5010" s="14">
        <v>42013</v>
      </c>
      <c r="B5010">
        <v>2131.89</v>
      </c>
    </row>
    <row r="5011" spans="1:2">
      <c r="A5011" s="14">
        <v>42016</v>
      </c>
      <c r="B5011">
        <v>2138.64</v>
      </c>
    </row>
    <row r="5012" spans="1:2">
      <c r="A5012" s="14">
        <v>42017</v>
      </c>
      <c r="B5012">
        <v>2141.1</v>
      </c>
    </row>
    <row r="5013" spans="1:2">
      <c r="A5013" s="14">
        <v>42018</v>
      </c>
      <c r="B5013">
        <v>2146.5700000000002</v>
      </c>
    </row>
    <row r="5014" spans="1:2">
      <c r="A5014" s="14">
        <v>42019</v>
      </c>
      <c r="B5014">
        <v>2153.25</v>
      </c>
    </row>
    <row r="5015" spans="1:2">
      <c r="A5015" s="14">
        <v>42020</v>
      </c>
      <c r="B5015">
        <v>2148.1799999999998</v>
      </c>
    </row>
    <row r="5016" spans="1:2">
      <c r="A5016" s="14">
        <v>42024</v>
      </c>
      <c r="B5016">
        <v>2149.98</v>
      </c>
    </row>
    <row r="5017" spans="1:2">
      <c r="A5017" s="14">
        <v>42025</v>
      </c>
      <c r="B5017">
        <v>2145.3000000000002</v>
      </c>
    </row>
    <row r="5018" spans="1:2">
      <c r="A5018" s="14">
        <v>42026</v>
      </c>
      <c r="B5018">
        <v>2141.2399999999998</v>
      </c>
    </row>
    <row r="5019" spans="1:2">
      <c r="A5019" s="14">
        <v>42027</v>
      </c>
      <c r="B5019">
        <v>2148.54</v>
      </c>
    </row>
    <row r="5020" spans="1:2">
      <c r="A5020" s="14">
        <v>42030</v>
      </c>
      <c r="B5020">
        <v>2147.17</v>
      </c>
    </row>
    <row r="5021" spans="1:2">
      <c r="A5021" s="14">
        <v>42031</v>
      </c>
      <c r="B5021">
        <v>2147.96</v>
      </c>
    </row>
    <row r="5022" spans="1:2">
      <c r="A5022" s="14">
        <v>42032</v>
      </c>
      <c r="B5022">
        <v>2158.54</v>
      </c>
    </row>
    <row r="5023" spans="1:2">
      <c r="A5023" s="14">
        <v>42033</v>
      </c>
      <c r="B5023">
        <v>2155.4899999999998</v>
      </c>
    </row>
    <row r="5024" spans="1:2">
      <c r="A5024" s="14">
        <v>42034</v>
      </c>
      <c r="B5024">
        <v>2163.88</v>
      </c>
    </row>
    <row r="5025" spans="1:2">
      <c r="A5025" s="14">
        <v>42037</v>
      </c>
      <c r="B5025">
        <v>2164.11</v>
      </c>
    </row>
    <row r="5026" spans="1:2">
      <c r="A5026" s="14">
        <v>42038</v>
      </c>
      <c r="B5026">
        <v>2152.37</v>
      </c>
    </row>
    <row r="5027" spans="1:2">
      <c r="A5027" s="14">
        <v>42039</v>
      </c>
      <c r="B5027">
        <v>2151.2199999999998</v>
      </c>
    </row>
    <row r="5028" spans="1:2">
      <c r="A5028" s="14">
        <v>42040</v>
      </c>
      <c r="B5028">
        <v>2148.71</v>
      </c>
    </row>
    <row r="5029" spans="1:2">
      <c r="A5029" s="14">
        <v>42041</v>
      </c>
      <c r="B5029">
        <v>2133.98</v>
      </c>
    </row>
    <row r="5030" spans="1:2">
      <c r="A5030" s="14">
        <v>42044</v>
      </c>
      <c r="B5030">
        <v>2133.14</v>
      </c>
    </row>
    <row r="5031" spans="1:2">
      <c r="A5031" s="14">
        <v>42045</v>
      </c>
      <c r="B5031">
        <v>2128.89</v>
      </c>
    </row>
    <row r="5032" spans="1:2">
      <c r="A5032" s="14">
        <v>42046</v>
      </c>
      <c r="B5032">
        <v>2129.34</v>
      </c>
    </row>
    <row r="5033" spans="1:2">
      <c r="A5033" s="14">
        <v>42047</v>
      </c>
      <c r="B5033">
        <v>2129.98</v>
      </c>
    </row>
    <row r="5034" spans="1:2">
      <c r="A5034" s="14">
        <v>42048</v>
      </c>
      <c r="B5034">
        <v>2126.21</v>
      </c>
    </row>
    <row r="5035" spans="1:2">
      <c r="A5035" s="14">
        <v>42052</v>
      </c>
      <c r="B5035">
        <v>2114.6799999999998</v>
      </c>
    </row>
    <row r="5036" spans="1:2">
      <c r="A5036" s="14">
        <v>42053</v>
      </c>
      <c r="B5036">
        <v>2122.79</v>
      </c>
    </row>
    <row r="5037" spans="1:2">
      <c r="A5037" s="14">
        <v>42054</v>
      </c>
      <c r="B5037">
        <v>2118.34</v>
      </c>
    </row>
    <row r="5038" spans="1:2">
      <c r="A5038" s="14">
        <v>42055</v>
      </c>
      <c r="B5038">
        <v>2116.2399999999998</v>
      </c>
    </row>
    <row r="5039" spans="1:2">
      <c r="A5039" s="14">
        <v>42058</v>
      </c>
      <c r="B5039">
        <v>2124.52</v>
      </c>
    </row>
    <row r="5040" spans="1:2">
      <c r="A5040" s="14">
        <v>42059</v>
      </c>
      <c r="B5040">
        <v>2132.31</v>
      </c>
    </row>
    <row r="5041" spans="1:2">
      <c r="A5041" s="14">
        <v>42060</v>
      </c>
      <c r="B5041">
        <v>2133.7199999999998</v>
      </c>
    </row>
    <row r="5042" spans="1:2">
      <c r="A5042" s="14">
        <v>42061</v>
      </c>
      <c r="B5042">
        <v>2128.4699999999998</v>
      </c>
    </row>
    <row r="5043" spans="1:2">
      <c r="A5043" s="14">
        <v>42062</v>
      </c>
      <c r="B5043">
        <v>2130.46</v>
      </c>
    </row>
    <row r="5044" spans="1:2">
      <c r="A5044" s="14">
        <v>42065</v>
      </c>
      <c r="B5044">
        <v>2121.8000000000002</v>
      </c>
    </row>
    <row r="5045" spans="1:2">
      <c r="A5045" s="14">
        <v>42066</v>
      </c>
      <c r="B5045">
        <v>2118.34</v>
      </c>
    </row>
    <row r="5046" spans="1:2">
      <c r="A5046" s="14">
        <v>42067</v>
      </c>
      <c r="B5046">
        <v>2119.0100000000002</v>
      </c>
    </row>
    <row r="5047" spans="1:2">
      <c r="A5047" s="14">
        <v>42068</v>
      </c>
      <c r="B5047">
        <v>2120.83</v>
      </c>
    </row>
    <row r="5048" spans="1:2">
      <c r="A5048" s="14">
        <v>42069</v>
      </c>
      <c r="B5048">
        <v>2106.9699999999998</v>
      </c>
    </row>
    <row r="5049" spans="1:2">
      <c r="A5049" s="14">
        <v>42072</v>
      </c>
      <c r="B5049">
        <v>2111.9499999999998</v>
      </c>
    </row>
    <row r="5050" spans="1:2">
      <c r="A5050" s="14">
        <v>42073</v>
      </c>
      <c r="B5050">
        <v>2118.81</v>
      </c>
    </row>
    <row r="5051" spans="1:2">
      <c r="A5051" s="14">
        <v>42074</v>
      </c>
      <c r="B5051">
        <v>2120.9</v>
      </c>
    </row>
    <row r="5052" spans="1:2">
      <c r="A5052" s="14">
        <v>42075</v>
      </c>
      <c r="B5052">
        <v>2123.1799999999998</v>
      </c>
    </row>
    <row r="5053" spans="1:2">
      <c r="A5053" s="14">
        <v>42076</v>
      </c>
      <c r="B5053">
        <v>2122.1799999999998</v>
      </c>
    </row>
    <row r="5054" spans="1:2">
      <c r="A5054" s="14">
        <v>42079</v>
      </c>
      <c r="B5054">
        <v>2123.94</v>
      </c>
    </row>
    <row r="5055" spans="1:2">
      <c r="A5055" s="14">
        <v>42080</v>
      </c>
      <c r="B5055">
        <v>2127.8000000000002</v>
      </c>
    </row>
    <row r="5056" spans="1:2">
      <c r="A5056" s="14">
        <v>42081</v>
      </c>
      <c r="B5056">
        <v>2140.38</v>
      </c>
    </row>
    <row r="5057" spans="1:2">
      <c r="A5057" s="14">
        <v>42082</v>
      </c>
      <c r="B5057">
        <v>2137.0700000000002</v>
      </c>
    </row>
    <row r="5058" spans="1:2">
      <c r="A5058" s="14">
        <v>42083</v>
      </c>
      <c r="B5058">
        <v>2142.23</v>
      </c>
    </row>
    <row r="5059" spans="1:2">
      <c r="A5059" s="14">
        <v>42086</v>
      </c>
      <c r="B5059">
        <v>2143.39</v>
      </c>
    </row>
    <row r="5060" spans="1:2">
      <c r="A5060" s="14">
        <v>42087</v>
      </c>
      <c r="B5060">
        <v>2147.5500000000002</v>
      </c>
    </row>
    <row r="5061" spans="1:2">
      <c r="A5061" s="14">
        <v>42088</v>
      </c>
      <c r="B5061">
        <v>2143.5300000000002</v>
      </c>
    </row>
    <row r="5062" spans="1:2">
      <c r="A5062" s="14">
        <v>42089</v>
      </c>
      <c r="B5062">
        <v>2134.7800000000002</v>
      </c>
    </row>
    <row r="5063" spans="1:2">
      <c r="A5063" s="14">
        <v>42090</v>
      </c>
      <c r="B5063">
        <v>2142.1999999999998</v>
      </c>
    </row>
    <row r="5064" spans="1:2">
      <c r="A5064" s="14">
        <v>42093</v>
      </c>
      <c r="B5064">
        <v>2140.58</v>
      </c>
    </row>
    <row r="5065" spans="1:2">
      <c r="A5065" s="14">
        <v>42094</v>
      </c>
      <c r="B5065">
        <v>2143.9</v>
      </c>
    </row>
    <row r="5066" spans="1:2">
      <c r="A5066" s="14">
        <v>42095</v>
      </c>
      <c r="B5066">
        <v>2150.71</v>
      </c>
    </row>
    <row r="5067" spans="1:2">
      <c r="A5067" s="14">
        <v>42096</v>
      </c>
      <c r="B5067">
        <v>2146.62</v>
      </c>
    </row>
    <row r="5068" spans="1:2">
      <c r="A5068" s="14">
        <v>42097</v>
      </c>
      <c r="B5068">
        <v>2154.35</v>
      </c>
    </row>
    <row r="5069" spans="1:2">
      <c r="A5069" s="14">
        <v>42100</v>
      </c>
      <c r="B5069">
        <v>2147.36</v>
      </c>
    </row>
    <row r="5070" spans="1:2">
      <c r="A5070" s="14">
        <v>42101</v>
      </c>
      <c r="B5070">
        <v>2148.27</v>
      </c>
    </row>
    <row r="5071" spans="1:2">
      <c r="A5071" s="14">
        <v>42102</v>
      </c>
      <c r="B5071">
        <v>2148.44</v>
      </c>
    </row>
    <row r="5072" spans="1:2">
      <c r="A5072" s="14">
        <v>42103</v>
      </c>
      <c r="B5072">
        <v>2141.2600000000002</v>
      </c>
    </row>
    <row r="5073" spans="1:2">
      <c r="A5073" s="14">
        <v>42104</v>
      </c>
      <c r="B5073">
        <v>2141.4</v>
      </c>
    </row>
    <row r="5074" spans="1:2">
      <c r="A5074" s="14">
        <v>42107</v>
      </c>
      <c r="B5074">
        <v>2143.59</v>
      </c>
    </row>
    <row r="5075" spans="1:2">
      <c r="A5075" s="14">
        <v>42108</v>
      </c>
      <c r="B5075">
        <v>2147.65</v>
      </c>
    </row>
    <row r="5076" spans="1:2">
      <c r="A5076" s="14">
        <v>42109</v>
      </c>
      <c r="B5076">
        <v>2148.2600000000002</v>
      </c>
    </row>
    <row r="5077" spans="1:2">
      <c r="A5077" s="14">
        <v>42110</v>
      </c>
      <c r="B5077">
        <v>2150.1799999999998</v>
      </c>
    </row>
    <row r="5078" spans="1:2">
      <c r="A5078" s="14">
        <v>42111</v>
      </c>
      <c r="B5078">
        <v>2152.89</v>
      </c>
    </row>
    <row r="5079" spans="1:2">
      <c r="A5079" s="14">
        <v>42114</v>
      </c>
      <c r="B5079">
        <v>2147.59</v>
      </c>
    </row>
    <row r="5080" spans="1:2">
      <c r="A5080" s="14">
        <v>42115</v>
      </c>
      <c r="B5080">
        <v>2146.15</v>
      </c>
    </row>
    <row r="5081" spans="1:2">
      <c r="A5081" s="14">
        <v>42116</v>
      </c>
      <c r="B5081">
        <v>2139.52</v>
      </c>
    </row>
    <row r="5082" spans="1:2">
      <c r="A5082" s="14">
        <v>42117</v>
      </c>
      <c r="B5082">
        <v>2142.4899999999998</v>
      </c>
    </row>
    <row r="5083" spans="1:2">
      <c r="A5083" s="14">
        <v>42118</v>
      </c>
      <c r="B5083">
        <v>2145.5100000000002</v>
      </c>
    </row>
    <row r="5084" spans="1:2">
      <c r="A5084" s="14">
        <v>42121</v>
      </c>
      <c r="B5084">
        <v>2145.02</v>
      </c>
    </row>
    <row r="5085" spans="1:2">
      <c r="A5085" s="14">
        <v>42122</v>
      </c>
      <c r="B5085">
        <v>2139.88</v>
      </c>
    </row>
    <row r="5086" spans="1:2">
      <c r="A5086" s="14">
        <v>42123</v>
      </c>
      <c r="B5086">
        <v>2134.0100000000002</v>
      </c>
    </row>
    <row r="5087" spans="1:2">
      <c r="A5087" s="14">
        <v>42124</v>
      </c>
      <c r="B5087">
        <v>2132.62</v>
      </c>
    </row>
    <row r="5088" spans="1:2">
      <c r="A5088" s="14">
        <v>42125</v>
      </c>
      <c r="B5088">
        <v>2124.86</v>
      </c>
    </row>
    <row r="5089" spans="1:2">
      <c r="A5089" s="14">
        <v>42128</v>
      </c>
      <c r="B5089">
        <v>2123.1999999999998</v>
      </c>
    </row>
    <row r="5090" spans="1:2">
      <c r="A5090" s="14">
        <v>42129</v>
      </c>
      <c r="B5090">
        <v>2118.83</v>
      </c>
    </row>
    <row r="5091" spans="1:2">
      <c r="A5091" s="14">
        <v>42130</v>
      </c>
      <c r="B5091">
        <v>2112.67</v>
      </c>
    </row>
    <row r="5092" spans="1:2">
      <c r="A5092" s="14">
        <v>42131</v>
      </c>
      <c r="B5092">
        <v>2118.15</v>
      </c>
    </row>
    <row r="5093" spans="1:2">
      <c r="A5093" s="14">
        <v>42132</v>
      </c>
      <c r="B5093">
        <v>2122.36</v>
      </c>
    </row>
    <row r="5094" spans="1:2">
      <c r="A5094" s="14">
        <v>42135</v>
      </c>
      <c r="B5094">
        <v>2110.2600000000002</v>
      </c>
    </row>
    <row r="5095" spans="1:2">
      <c r="A5095" s="14">
        <v>42136</v>
      </c>
      <c r="B5095">
        <v>2112.1999999999998</v>
      </c>
    </row>
    <row r="5096" spans="1:2">
      <c r="A5096" s="14">
        <v>42137</v>
      </c>
      <c r="B5096">
        <v>2110.36</v>
      </c>
    </row>
    <row r="5097" spans="1:2">
      <c r="A5097" s="14">
        <v>42138</v>
      </c>
      <c r="B5097">
        <v>2113.98</v>
      </c>
    </row>
    <row r="5098" spans="1:2">
      <c r="A5098" s="14">
        <v>42139</v>
      </c>
      <c r="B5098">
        <v>2123.1799999999998</v>
      </c>
    </row>
    <row r="5099" spans="1:2">
      <c r="A5099" s="14">
        <v>42142</v>
      </c>
      <c r="B5099">
        <v>2114.4899999999998</v>
      </c>
    </row>
    <row r="5100" spans="1:2">
      <c r="A5100" s="14">
        <v>42143</v>
      </c>
      <c r="B5100">
        <v>2110.64</v>
      </c>
    </row>
    <row r="5101" spans="1:2">
      <c r="A5101" s="14">
        <v>42144</v>
      </c>
      <c r="B5101">
        <v>2112.0700000000002</v>
      </c>
    </row>
    <row r="5102" spans="1:2">
      <c r="A5102" s="14">
        <v>42145</v>
      </c>
      <c r="B5102">
        <v>2118.37</v>
      </c>
    </row>
    <row r="5103" spans="1:2">
      <c r="A5103" s="14">
        <v>42146</v>
      </c>
      <c r="B5103">
        <v>2113.35</v>
      </c>
    </row>
    <row r="5104" spans="1:2">
      <c r="A5104" s="14">
        <v>42150</v>
      </c>
      <c r="B5104">
        <v>2122.9299999999998</v>
      </c>
    </row>
    <row r="5105" spans="1:2">
      <c r="A5105" s="14">
        <v>42151</v>
      </c>
      <c r="B5105">
        <v>2123.31</v>
      </c>
    </row>
    <row r="5106" spans="1:2">
      <c r="A5106" s="14">
        <v>42152</v>
      </c>
      <c r="B5106">
        <v>2124.58</v>
      </c>
    </row>
    <row r="5107" spans="1:2">
      <c r="A5107" s="14">
        <v>42153</v>
      </c>
      <c r="B5107">
        <v>2128.7800000000002</v>
      </c>
    </row>
    <row r="5108" spans="1:2">
      <c r="A5108" s="14">
        <v>42156</v>
      </c>
      <c r="B5108">
        <v>2118.42</v>
      </c>
    </row>
    <row r="5109" spans="1:2">
      <c r="A5109" s="14">
        <v>42157</v>
      </c>
      <c r="B5109">
        <v>2111.69</v>
      </c>
    </row>
    <row r="5110" spans="1:2">
      <c r="A5110" s="14">
        <v>42158</v>
      </c>
      <c r="B5110">
        <v>2102.81</v>
      </c>
    </row>
    <row r="5111" spans="1:2">
      <c r="A5111" s="14">
        <v>42159</v>
      </c>
      <c r="B5111">
        <v>2109.27</v>
      </c>
    </row>
    <row r="5112" spans="1:2">
      <c r="A5112" s="14">
        <v>42160</v>
      </c>
      <c r="B5112">
        <v>2099.4899999999998</v>
      </c>
    </row>
    <row r="5113" spans="1:2">
      <c r="A5113" s="14">
        <v>42163</v>
      </c>
      <c r="B5113">
        <v>2102.3000000000002</v>
      </c>
    </row>
    <row r="5114" spans="1:2">
      <c r="A5114" s="14">
        <v>42164</v>
      </c>
      <c r="B5114">
        <v>2098.39</v>
      </c>
    </row>
    <row r="5115" spans="1:2">
      <c r="A5115" s="14">
        <v>42165</v>
      </c>
      <c r="B5115">
        <v>2092.7399999999998</v>
      </c>
    </row>
    <row r="5116" spans="1:2">
      <c r="A5116" s="14">
        <v>42166</v>
      </c>
      <c r="B5116">
        <v>2101.77</v>
      </c>
    </row>
    <row r="5117" spans="1:2">
      <c r="A5117" s="14">
        <v>42167</v>
      </c>
      <c r="B5117">
        <v>2101.5500000000002</v>
      </c>
    </row>
    <row r="5118" spans="1:2">
      <c r="A5118" s="14">
        <v>42170</v>
      </c>
      <c r="B5118">
        <v>2104.41</v>
      </c>
    </row>
    <row r="5119" spans="1:2">
      <c r="A5119" s="14">
        <v>42171</v>
      </c>
      <c r="B5119">
        <v>2108.21</v>
      </c>
    </row>
    <row r="5120" spans="1:2">
      <c r="A5120" s="14">
        <v>42172</v>
      </c>
      <c r="B5120">
        <v>2109.59</v>
      </c>
    </row>
    <row r="5121" spans="1:2">
      <c r="A5121" s="14">
        <v>42173</v>
      </c>
      <c r="B5121">
        <v>2105.61</v>
      </c>
    </row>
    <row r="5122" spans="1:2">
      <c r="A5122" s="14">
        <v>42174</v>
      </c>
      <c r="B5122">
        <v>2113.73</v>
      </c>
    </row>
    <row r="5123" spans="1:2">
      <c r="A5123" s="14">
        <v>42177</v>
      </c>
      <c r="B5123">
        <v>2104.46</v>
      </c>
    </row>
    <row r="5124" spans="1:2">
      <c r="A5124" s="14">
        <v>42178</v>
      </c>
      <c r="B5124">
        <v>2099.9699999999998</v>
      </c>
    </row>
    <row r="5125" spans="1:2">
      <c r="A5125" s="14">
        <v>42179</v>
      </c>
      <c r="B5125">
        <v>2104.44</v>
      </c>
    </row>
    <row r="5126" spans="1:2">
      <c r="A5126" s="14">
        <v>42180</v>
      </c>
      <c r="B5126">
        <v>2102.9499999999998</v>
      </c>
    </row>
    <row r="5127" spans="1:2">
      <c r="A5127" s="14">
        <v>42181</v>
      </c>
      <c r="B5127">
        <v>2095.0300000000002</v>
      </c>
    </row>
    <row r="5128" spans="1:2">
      <c r="A5128" s="14">
        <v>42184</v>
      </c>
      <c r="B5128">
        <v>2110.37</v>
      </c>
    </row>
    <row r="5129" spans="1:2">
      <c r="A5129" s="14">
        <v>42185</v>
      </c>
      <c r="B5129">
        <v>2109.9899999999998</v>
      </c>
    </row>
    <row r="5130" spans="1:2">
      <c r="A5130" s="14">
        <v>42186</v>
      </c>
      <c r="B5130">
        <v>2100.9</v>
      </c>
    </row>
    <row r="5131" spans="1:2">
      <c r="A5131" s="14">
        <v>42187</v>
      </c>
      <c r="B5131">
        <v>2104.54</v>
      </c>
    </row>
    <row r="5132" spans="1:2">
      <c r="A5132" s="14">
        <v>42191</v>
      </c>
      <c r="B5132">
        <v>2116.71</v>
      </c>
    </row>
    <row r="5133" spans="1:2">
      <c r="A5133" s="14">
        <v>42192</v>
      </c>
      <c r="B5133">
        <v>2121.58</v>
      </c>
    </row>
    <row r="5134" spans="1:2">
      <c r="A5134" s="14">
        <v>42193</v>
      </c>
      <c r="B5134">
        <v>2125.2800000000002</v>
      </c>
    </row>
    <row r="5135" spans="1:2">
      <c r="A5135" s="14">
        <v>42194</v>
      </c>
      <c r="B5135">
        <v>2115</v>
      </c>
    </row>
    <row r="5136" spans="1:2">
      <c r="A5136" s="14">
        <v>42195</v>
      </c>
      <c r="B5136">
        <v>2103.11</v>
      </c>
    </row>
    <row r="5137" spans="1:2">
      <c r="A5137" s="14">
        <v>42198</v>
      </c>
      <c r="B5137">
        <v>2102.31</v>
      </c>
    </row>
    <row r="5138" spans="1:2">
      <c r="A5138" s="14">
        <v>42199</v>
      </c>
      <c r="B5138">
        <v>2105.54</v>
      </c>
    </row>
    <row r="5139" spans="1:2">
      <c r="A5139" s="14">
        <v>42200</v>
      </c>
      <c r="B5139">
        <v>2111.12</v>
      </c>
    </row>
    <row r="5140" spans="1:2">
      <c r="A5140" s="14">
        <v>42201</v>
      </c>
      <c r="B5140">
        <v>2110.5500000000002</v>
      </c>
    </row>
    <row r="5141" spans="1:2">
      <c r="A5141" s="14">
        <v>42202</v>
      </c>
      <c r="B5141">
        <v>2111.46</v>
      </c>
    </row>
    <row r="5142" spans="1:2">
      <c r="A5142" s="14">
        <v>42205</v>
      </c>
      <c r="B5142">
        <v>2108.46</v>
      </c>
    </row>
    <row r="5143" spans="1:2">
      <c r="A5143" s="14">
        <v>42206</v>
      </c>
      <c r="B5143">
        <v>2112.0300000000002</v>
      </c>
    </row>
    <row r="5144" spans="1:2">
      <c r="A5144" s="14">
        <v>42207</v>
      </c>
      <c r="B5144">
        <v>2114.1799999999998</v>
      </c>
    </row>
    <row r="5145" spans="1:2">
      <c r="A5145" s="14">
        <v>42208</v>
      </c>
      <c r="B5145">
        <v>2118.96</v>
      </c>
    </row>
    <row r="5146" spans="1:2">
      <c r="A5146" s="14">
        <v>42209</v>
      </c>
      <c r="B5146">
        <v>2120.2600000000002</v>
      </c>
    </row>
    <row r="5147" spans="1:2">
      <c r="A5147" s="14">
        <v>42212</v>
      </c>
      <c r="B5147">
        <v>2124.98</v>
      </c>
    </row>
    <row r="5148" spans="1:2">
      <c r="A5148" s="14">
        <v>42213</v>
      </c>
      <c r="B5148">
        <v>2122.9499999999998</v>
      </c>
    </row>
    <row r="5149" spans="1:2">
      <c r="A5149" s="14">
        <v>42214</v>
      </c>
      <c r="B5149">
        <v>2120.58</v>
      </c>
    </row>
    <row r="5150" spans="1:2">
      <c r="A5150" s="14">
        <v>42215</v>
      </c>
      <c r="B5150">
        <v>2121.6999999999998</v>
      </c>
    </row>
    <row r="5151" spans="1:2">
      <c r="A5151" s="14">
        <v>42216</v>
      </c>
      <c r="B5151">
        <v>2127.58</v>
      </c>
    </row>
    <row r="5152" spans="1:2">
      <c r="A5152" s="14">
        <v>42219</v>
      </c>
      <c r="B5152">
        <v>2133.64</v>
      </c>
    </row>
    <row r="5153" spans="1:2">
      <c r="A5153" s="14">
        <v>42220</v>
      </c>
      <c r="B5153">
        <v>2127.33</v>
      </c>
    </row>
    <row r="5154" spans="1:2">
      <c r="A5154" s="14">
        <v>42221</v>
      </c>
      <c r="B5154">
        <v>2121.7399999999998</v>
      </c>
    </row>
    <row r="5155" spans="1:2">
      <c r="A5155" s="14">
        <v>42222</v>
      </c>
      <c r="B5155">
        <v>2125.66</v>
      </c>
    </row>
    <row r="5156" spans="1:2">
      <c r="A5156" s="14">
        <v>42223</v>
      </c>
      <c r="B5156">
        <v>2131.58</v>
      </c>
    </row>
    <row r="5157" spans="1:2">
      <c r="A5157" s="14">
        <v>42226</v>
      </c>
      <c r="B5157">
        <v>2125.61</v>
      </c>
    </row>
    <row r="5158" spans="1:2">
      <c r="A5158" s="14">
        <v>42227</v>
      </c>
      <c r="B5158">
        <v>2136.37</v>
      </c>
    </row>
    <row r="5159" spans="1:2">
      <c r="A5159" s="14">
        <v>42228</v>
      </c>
      <c r="B5159">
        <v>2137.0100000000002</v>
      </c>
    </row>
    <row r="5160" spans="1:2">
      <c r="A5160" s="14">
        <v>42229</v>
      </c>
      <c r="B5160">
        <v>2131</v>
      </c>
    </row>
    <row r="5161" spans="1:2">
      <c r="A5161" s="14">
        <v>42230</v>
      </c>
      <c r="B5161">
        <v>2130.2199999999998</v>
      </c>
    </row>
    <row r="5162" spans="1:2">
      <c r="A5162" s="14">
        <v>42233</v>
      </c>
      <c r="B5162">
        <v>2135.1999999999998</v>
      </c>
    </row>
    <row r="5163" spans="1:2">
      <c r="A5163" s="14">
        <v>42234</v>
      </c>
      <c r="B5163">
        <v>2130.39</v>
      </c>
    </row>
    <row r="5164" spans="1:2">
      <c r="A5164" s="14">
        <v>42235</v>
      </c>
      <c r="B5164">
        <v>2137.77</v>
      </c>
    </row>
    <row r="5165" spans="1:2">
      <c r="A5165" s="14">
        <v>42236</v>
      </c>
      <c r="B5165">
        <v>2141.9899999999998</v>
      </c>
    </row>
    <row r="5166" spans="1:2">
      <c r="A5166" s="14">
        <v>42237</v>
      </c>
      <c r="B5166">
        <v>2145.36</v>
      </c>
    </row>
    <row r="5167" spans="1:2">
      <c r="A5167" s="14">
        <v>42240</v>
      </c>
      <c r="B5167">
        <v>2151.35</v>
      </c>
    </row>
    <row r="5168" spans="1:2">
      <c r="A5168" s="14">
        <v>42241</v>
      </c>
      <c r="B5168">
        <v>2136.46</v>
      </c>
    </row>
    <row r="5169" spans="1:2">
      <c r="A5169" s="14">
        <v>42242</v>
      </c>
      <c r="B5169">
        <v>2132.34</v>
      </c>
    </row>
    <row r="5170" spans="1:2">
      <c r="A5170" s="14">
        <v>42243</v>
      </c>
      <c r="B5170">
        <v>2133.5500000000002</v>
      </c>
    </row>
    <row r="5171" spans="1:2">
      <c r="A5171" s="14">
        <v>42244</v>
      </c>
      <c r="B5171">
        <v>2130.85</v>
      </c>
    </row>
    <row r="5172" spans="1:2">
      <c r="A5172" s="14">
        <v>42247</v>
      </c>
      <c r="B5172">
        <v>2128.5100000000002</v>
      </c>
    </row>
    <row r="5173" spans="1:2">
      <c r="A5173" s="14">
        <v>42248</v>
      </c>
      <c r="B5173">
        <v>2130.81</v>
      </c>
    </row>
    <row r="5174" spans="1:2">
      <c r="A5174" s="14">
        <v>42249</v>
      </c>
      <c r="B5174">
        <v>2128.1799999999998</v>
      </c>
    </row>
    <row r="5175" spans="1:2">
      <c r="A5175" s="14">
        <v>42250</v>
      </c>
      <c r="B5175">
        <v>2131.33</v>
      </c>
    </row>
    <row r="5176" spans="1:2">
      <c r="A5176" s="14">
        <v>42251</v>
      </c>
      <c r="B5176">
        <v>2136</v>
      </c>
    </row>
    <row r="5177" spans="1:2">
      <c r="A5177" s="14">
        <v>42255</v>
      </c>
      <c r="B5177">
        <v>2128.71</v>
      </c>
    </row>
    <row r="5178" spans="1:2">
      <c r="A5178" s="14">
        <v>42256</v>
      </c>
      <c r="B5178">
        <v>2130.9499999999998</v>
      </c>
    </row>
    <row r="5179" spans="1:2">
      <c r="A5179" s="14">
        <v>42257</v>
      </c>
      <c r="B5179">
        <v>2127.4699999999998</v>
      </c>
    </row>
    <row r="5180" spans="1:2">
      <c r="A5180" s="14">
        <v>42258</v>
      </c>
      <c r="B5180">
        <v>2132.34</v>
      </c>
    </row>
    <row r="5181" spans="1:2">
      <c r="A5181" s="14">
        <v>42261</v>
      </c>
      <c r="B5181">
        <v>2132.61</v>
      </c>
    </row>
    <row r="5182" spans="1:2">
      <c r="A5182" s="14">
        <v>42262</v>
      </c>
      <c r="B5182">
        <v>2120.5700000000002</v>
      </c>
    </row>
    <row r="5183" spans="1:2">
      <c r="A5183" s="14">
        <v>42263</v>
      </c>
      <c r="B5183">
        <v>2118.23</v>
      </c>
    </row>
    <row r="5184" spans="1:2">
      <c r="A5184" s="14">
        <v>42264</v>
      </c>
      <c r="B5184">
        <v>2128.27</v>
      </c>
    </row>
    <row r="5185" spans="1:2">
      <c r="A5185" s="14">
        <v>42265</v>
      </c>
      <c r="B5185">
        <v>2137.9299999999998</v>
      </c>
    </row>
    <row r="5186" spans="1:2">
      <c r="A5186" s="14">
        <v>42268</v>
      </c>
      <c r="B5186">
        <v>2128.83</v>
      </c>
    </row>
    <row r="5187" spans="1:2">
      <c r="A5187" s="14">
        <v>42269</v>
      </c>
      <c r="B5187">
        <v>2138.69</v>
      </c>
    </row>
    <row r="5188" spans="1:2">
      <c r="A5188" s="14">
        <v>42270</v>
      </c>
      <c r="B5188">
        <v>2137.44</v>
      </c>
    </row>
    <row r="5189" spans="1:2">
      <c r="A5189" s="14">
        <v>42271</v>
      </c>
      <c r="B5189">
        <v>2140.75</v>
      </c>
    </row>
    <row r="5190" spans="1:2">
      <c r="A5190" s="14">
        <v>42272</v>
      </c>
      <c r="B5190">
        <v>2135.8200000000002</v>
      </c>
    </row>
    <row r="5191" spans="1:2">
      <c r="A5191" s="14">
        <v>42275</v>
      </c>
      <c r="B5191">
        <v>2144.5</v>
      </c>
    </row>
    <row r="5192" spans="1:2">
      <c r="A5192" s="14">
        <v>42276</v>
      </c>
      <c r="B5192">
        <v>2148.38</v>
      </c>
    </row>
    <row r="5193" spans="1:2">
      <c r="A5193" s="14">
        <v>42277</v>
      </c>
      <c r="B5193">
        <v>2147.19</v>
      </c>
    </row>
    <row r="5194" spans="1:2">
      <c r="A5194" s="14">
        <v>42278</v>
      </c>
      <c r="B5194">
        <v>2148.86</v>
      </c>
    </row>
    <row r="5195" spans="1:2">
      <c r="A5195" s="14">
        <v>42279</v>
      </c>
      <c r="B5195">
        <v>2155.66</v>
      </c>
    </row>
    <row r="5196" spans="1:2">
      <c r="A5196" s="14">
        <v>42282</v>
      </c>
      <c r="B5196">
        <v>2148.35</v>
      </c>
    </row>
    <row r="5197" spans="1:2">
      <c r="A5197" s="14">
        <v>42283</v>
      </c>
      <c r="B5197">
        <v>2150.88</v>
      </c>
    </row>
    <row r="5198" spans="1:2">
      <c r="A5198" s="14">
        <v>42284</v>
      </c>
      <c r="B5198">
        <v>2148.4299999999998</v>
      </c>
    </row>
    <row r="5199" spans="1:2">
      <c r="A5199" s="14">
        <v>42285</v>
      </c>
      <c r="B5199">
        <v>2143.3000000000002</v>
      </c>
    </row>
    <row r="5200" spans="1:2">
      <c r="A5200" s="14">
        <v>42286</v>
      </c>
      <c r="B5200">
        <v>2143.79</v>
      </c>
    </row>
    <row r="5201" spans="1:2">
      <c r="A5201" s="14">
        <v>42290</v>
      </c>
      <c r="B5201">
        <v>2148.96</v>
      </c>
    </row>
    <row r="5202" spans="1:2">
      <c r="A5202" s="14">
        <v>42291</v>
      </c>
      <c r="B5202">
        <v>2157.77</v>
      </c>
    </row>
    <row r="5203" spans="1:2">
      <c r="A5203" s="14">
        <v>42292</v>
      </c>
      <c r="B5203">
        <v>2152.79</v>
      </c>
    </row>
    <row r="5204" spans="1:2">
      <c r="A5204" s="14">
        <v>42293</v>
      </c>
      <c r="B5204">
        <v>2152.59</v>
      </c>
    </row>
    <row r="5205" spans="1:2">
      <c r="A5205" s="14">
        <v>42296</v>
      </c>
      <c r="B5205">
        <v>2151.8200000000002</v>
      </c>
    </row>
    <row r="5206" spans="1:2">
      <c r="A5206" s="14">
        <v>42297</v>
      </c>
      <c r="B5206">
        <v>2146.8200000000002</v>
      </c>
    </row>
    <row r="5207" spans="1:2">
      <c r="A5207" s="14">
        <v>42298</v>
      </c>
      <c r="B5207">
        <v>2151.66</v>
      </c>
    </row>
    <row r="5208" spans="1:2">
      <c r="A5208" s="14">
        <v>42299</v>
      </c>
      <c r="B5208">
        <v>2153.06</v>
      </c>
    </row>
    <row r="5209" spans="1:2">
      <c r="A5209" s="14">
        <v>42300</v>
      </c>
      <c r="B5209">
        <v>2146.67</v>
      </c>
    </row>
    <row r="5210" spans="1:2">
      <c r="A5210" s="14">
        <v>42303</v>
      </c>
      <c r="B5210">
        <v>2149.62</v>
      </c>
    </row>
    <row r="5211" spans="1:2">
      <c r="A5211" s="14">
        <v>42304</v>
      </c>
      <c r="B5211">
        <v>2153.09</v>
      </c>
    </row>
    <row r="5212" spans="1:2">
      <c r="A5212" s="14">
        <v>42305</v>
      </c>
      <c r="B5212">
        <v>2146.06</v>
      </c>
    </row>
    <row r="5213" spans="1:2">
      <c r="A5213" s="14">
        <v>42306</v>
      </c>
      <c r="B5213">
        <v>2137.12</v>
      </c>
    </row>
    <row r="5214" spans="1:2">
      <c r="A5214" s="14">
        <v>42307</v>
      </c>
      <c r="B5214">
        <v>2139.33</v>
      </c>
    </row>
    <row r="5215" spans="1:2">
      <c r="A5215" s="14">
        <v>42310</v>
      </c>
      <c r="B5215">
        <v>2135.92</v>
      </c>
    </row>
    <row r="5216" spans="1:2">
      <c r="A5216" s="14">
        <v>42311</v>
      </c>
      <c r="B5216">
        <v>2131.67</v>
      </c>
    </row>
    <row r="5217" spans="1:2">
      <c r="A5217" s="14">
        <v>42312</v>
      </c>
      <c r="B5217">
        <v>2129.54</v>
      </c>
    </row>
    <row r="5218" spans="1:2">
      <c r="A5218" s="14">
        <v>42313</v>
      </c>
      <c r="B5218">
        <v>2127.9899999999998</v>
      </c>
    </row>
    <row r="5219" spans="1:2">
      <c r="A5219" s="14">
        <v>42314</v>
      </c>
      <c r="B5219">
        <v>2118.1999999999998</v>
      </c>
    </row>
    <row r="5220" spans="1:2">
      <c r="A5220" s="14">
        <v>42317</v>
      </c>
      <c r="B5220">
        <v>2117.4699999999998</v>
      </c>
    </row>
    <row r="5221" spans="1:2">
      <c r="A5221" s="14">
        <v>42318</v>
      </c>
      <c r="B5221">
        <v>2120.3000000000002</v>
      </c>
    </row>
    <row r="5222" spans="1:2">
      <c r="A5222" s="14">
        <v>42320</v>
      </c>
      <c r="B5222">
        <v>2119.7800000000002</v>
      </c>
    </row>
    <row r="5223" spans="1:2">
      <c r="A5223" s="14">
        <v>42321</v>
      </c>
      <c r="B5223">
        <v>2123.79</v>
      </c>
    </row>
    <row r="5224" spans="1:2">
      <c r="A5224" s="14">
        <v>42324</v>
      </c>
      <c r="B5224">
        <v>2124.5300000000002</v>
      </c>
    </row>
    <row r="5225" spans="1:2">
      <c r="A5225" s="14">
        <v>42325</v>
      </c>
      <c r="B5225">
        <v>2126.06</v>
      </c>
    </row>
    <row r="5226" spans="1:2">
      <c r="A5226" s="14">
        <v>42326</v>
      </c>
      <c r="B5226">
        <v>2125.4699999999998</v>
      </c>
    </row>
    <row r="5227" spans="1:2">
      <c r="A5227" s="14">
        <v>42327</v>
      </c>
      <c r="B5227">
        <v>2127.9899999999998</v>
      </c>
    </row>
    <row r="5228" spans="1:2">
      <c r="A5228" s="14">
        <v>42328</v>
      </c>
      <c r="B5228">
        <v>2126.13</v>
      </c>
    </row>
    <row r="5229" spans="1:2">
      <c r="A5229" s="14">
        <v>42331</v>
      </c>
      <c r="B5229">
        <v>2127.58</v>
      </c>
    </row>
    <row r="5230" spans="1:2">
      <c r="A5230" s="14">
        <v>42332</v>
      </c>
      <c r="B5230">
        <v>2128.4299999999998</v>
      </c>
    </row>
    <row r="5231" spans="1:2">
      <c r="A5231" s="14">
        <v>42333</v>
      </c>
      <c r="B5231">
        <v>2129.48</v>
      </c>
    </row>
    <row r="5232" spans="1:2">
      <c r="A5232" s="14">
        <v>42335</v>
      </c>
      <c r="B5232">
        <v>2129.9699999999998</v>
      </c>
    </row>
    <row r="5233" spans="1:2">
      <c r="A5233" s="14">
        <v>42338</v>
      </c>
      <c r="B5233">
        <v>2130.58</v>
      </c>
    </row>
    <row r="5234" spans="1:2">
      <c r="A5234" s="14">
        <v>42339</v>
      </c>
      <c r="B5234">
        <v>2138.3200000000002</v>
      </c>
    </row>
    <row r="5235" spans="1:2">
      <c r="A5235" s="14">
        <v>42340</v>
      </c>
      <c r="B5235">
        <v>2136.94</v>
      </c>
    </row>
    <row r="5236" spans="1:2">
      <c r="A5236" s="14">
        <v>42341</v>
      </c>
      <c r="B5236">
        <v>2120.88</v>
      </c>
    </row>
    <row r="5237" spans="1:2">
      <c r="A5237" s="14">
        <v>42342</v>
      </c>
      <c r="B5237">
        <v>2126.46</v>
      </c>
    </row>
    <row r="5238" spans="1:2">
      <c r="A5238" s="14">
        <v>42345</v>
      </c>
      <c r="B5238">
        <v>2132.7399999999998</v>
      </c>
    </row>
    <row r="5239" spans="1:2">
      <c r="A5239" s="14">
        <v>42346</v>
      </c>
      <c r="B5239">
        <v>2130.8200000000002</v>
      </c>
    </row>
    <row r="5240" spans="1:2">
      <c r="A5240" s="14">
        <v>42347</v>
      </c>
      <c r="B5240">
        <v>2134.08</v>
      </c>
    </row>
    <row r="5241" spans="1:2">
      <c r="A5241" s="14">
        <v>42348</v>
      </c>
      <c r="B5241">
        <v>2131.06</v>
      </c>
    </row>
    <row r="5242" spans="1:2">
      <c r="A5242" s="14">
        <v>42349</v>
      </c>
      <c r="B5242">
        <v>2142.77</v>
      </c>
    </row>
    <row r="5243" spans="1:2">
      <c r="A5243" s="14">
        <v>42352</v>
      </c>
      <c r="B5243">
        <v>2133.41</v>
      </c>
    </row>
    <row r="5244" spans="1:2">
      <c r="A5244" s="14">
        <v>42353</v>
      </c>
      <c r="B5244">
        <v>2129.1799999999998</v>
      </c>
    </row>
    <row r="5245" spans="1:2">
      <c r="A5245" s="14">
        <v>42354</v>
      </c>
      <c r="B5245">
        <v>2125.96</v>
      </c>
    </row>
    <row r="5246" spans="1:2">
      <c r="A5246" s="14">
        <v>42355</v>
      </c>
      <c r="B5246">
        <v>2131.39</v>
      </c>
    </row>
    <row r="5247" spans="1:2">
      <c r="A5247" s="14">
        <v>42356</v>
      </c>
      <c r="B5247">
        <v>2135.88</v>
      </c>
    </row>
    <row r="5248" spans="1:2">
      <c r="A5248" s="14">
        <v>42359</v>
      </c>
      <c r="B5248">
        <v>2135.8000000000002</v>
      </c>
    </row>
    <row r="5249" spans="1:2">
      <c r="A5249" s="14">
        <v>42360</v>
      </c>
      <c r="B5249">
        <v>2130.94</v>
      </c>
    </row>
    <row r="5250" spans="1:2">
      <c r="A5250" s="14">
        <v>42361</v>
      </c>
      <c r="B5250">
        <v>2128.23</v>
      </c>
    </row>
    <row r="5251" spans="1:2">
      <c r="A5251" s="14">
        <v>42362</v>
      </c>
      <c r="B5251">
        <v>2130.4499999999998</v>
      </c>
    </row>
    <row r="5252" spans="1:2">
      <c r="A5252" s="14">
        <v>42366</v>
      </c>
      <c r="B5252">
        <v>2132.54</v>
      </c>
    </row>
    <row r="5253" spans="1:2">
      <c r="A5253" s="14">
        <v>42367</v>
      </c>
      <c r="B5253">
        <v>2122.96</v>
      </c>
    </row>
    <row r="5254" spans="1:2">
      <c r="A5254" s="14">
        <v>42368</v>
      </c>
      <c r="B5254">
        <v>2123.4</v>
      </c>
    </row>
    <row r="5255" spans="1:2">
      <c r="A5255" s="14">
        <v>42369</v>
      </c>
      <c r="B5255">
        <v>2127.09</v>
      </c>
    </row>
    <row r="5256" spans="1:2">
      <c r="A5256" s="14">
        <v>42373</v>
      </c>
      <c r="B5256">
        <v>2130.7399999999998</v>
      </c>
    </row>
    <row r="5257" spans="1:2">
      <c r="A5257" s="14">
        <v>42374</v>
      </c>
      <c r="B5257">
        <v>2129.84</v>
      </c>
    </row>
    <row r="5258" spans="1:2">
      <c r="A5258" s="14">
        <v>42375</v>
      </c>
      <c r="B5258">
        <v>2138.64</v>
      </c>
    </row>
    <row r="5259" spans="1:2">
      <c r="A5259" s="14">
        <v>42376</v>
      </c>
      <c r="B5259">
        <v>2141.6999999999998</v>
      </c>
    </row>
    <row r="5260" spans="1:2">
      <c r="A5260" s="14">
        <v>42377</v>
      </c>
      <c r="B5260">
        <v>2144.08</v>
      </c>
    </row>
    <row r="5261" spans="1:2">
      <c r="A5261" s="14">
        <v>42380</v>
      </c>
      <c r="B5261">
        <v>2142.4699999999998</v>
      </c>
    </row>
    <row r="5262" spans="1:2">
      <c r="A5262" s="14">
        <v>42381</v>
      </c>
      <c r="B5262">
        <v>2149.61</v>
      </c>
    </row>
    <row r="5263" spans="1:2">
      <c r="A5263" s="14">
        <v>42382</v>
      </c>
      <c r="B5263">
        <v>2153.58</v>
      </c>
    </row>
    <row r="5264" spans="1:2">
      <c r="A5264" s="14">
        <v>42383</v>
      </c>
      <c r="B5264">
        <v>2150.36</v>
      </c>
    </row>
    <row r="5265" spans="1:2">
      <c r="A5265" s="14">
        <v>42384</v>
      </c>
      <c r="B5265">
        <v>2158.86</v>
      </c>
    </row>
    <row r="5266" spans="1:2">
      <c r="A5266" s="14">
        <v>42388</v>
      </c>
      <c r="B5266">
        <v>2158.9299999999998</v>
      </c>
    </row>
    <row r="5267" spans="1:2">
      <c r="A5267" s="14">
        <v>42389</v>
      </c>
      <c r="B5267">
        <v>2165.64</v>
      </c>
    </row>
    <row r="5268" spans="1:2">
      <c r="A5268" s="14">
        <v>42390</v>
      </c>
      <c r="B5268">
        <v>2162.08</v>
      </c>
    </row>
    <row r="5269" spans="1:2">
      <c r="A5269" s="14">
        <v>42391</v>
      </c>
      <c r="B5269">
        <v>2158.3200000000002</v>
      </c>
    </row>
    <row r="5270" spans="1:2">
      <c r="A5270" s="14">
        <v>42394</v>
      </c>
      <c r="B5270">
        <v>2160.89</v>
      </c>
    </row>
    <row r="5271" spans="1:2">
      <c r="A5271" s="14">
        <v>42395</v>
      </c>
      <c r="B5271">
        <v>2164.08</v>
      </c>
    </row>
    <row r="5272" spans="1:2">
      <c r="A5272" s="14">
        <v>42396</v>
      </c>
      <c r="B5272">
        <v>2163.9899999999998</v>
      </c>
    </row>
    <row r="5273" spans="1:2">
      <c r="A5273" s="14">
        <v>42397</v>
      </c>
      <c r="B5273">
        <v>2165.6999999999998</v>
      </c>
    </row>
    <row r="5274" spans="1:2">
      <c r="A5274" s="14">
        <v>42398</v>
      </c>
      <c r="B5274">
        <v>2172.39</v>
      </c>
    </row>
    <row r="5275" spans="1:2">
      <c r="A5275" s="14">
        <v>42401</v>
      </c>
      <c r="B5275">
        <v>2167.87</v>
      </c>
    </row>
    <row r="5276" spans="1:2">
      <c r="A5276" s="14">
        <v>42402</v>
      </c>
      <c r="B5276">
        <v>2180.6</v>
      </c>
    </row>
    <row r="5277" spans="1:2">
      <c r="A5277" s="14">
        <v>42403</v>
      </c>
      <c r="B5277">
        <v>2179.34</v>
      </c>
    </row>
    <row r="5278" spans="1:2">
      <c r="A5278" s="14">
        <v>42404</v>
      </c>
      <c r="B5278">
        <v>2181.52</v>
      </c>
    </row>
    <row r="5279" spans="1:2">
      <c r="A5279" s="14">
        <v>42405</v>
      </c>
      <c r="B5279">
        <v>2182.8000000000002</v>
      </c>
    </row>
    <row r="5280" spans="1:2">
      <c r="A5280" s="14">
        <v>42408</v>
      </c>
      <c r="B5280">
        <v>2196.6999999999998</v>
      </c>
    </row>
    <row r="5281" spans="1:2">
      <c r="A5281" s="14">
        <v>42409</v>
      </c>
      <c r="B5281">
        <v>2196.37</v>
      </c>
    </row>
    <row r="5282" spans="1:2">
      <c r="A5282" s="14">
        <v>42410</v>
      </c>
      <c r="B5282">
        <v>2199</v>
      </c>
    </row>
    <row r="5283" spans="1:2">
      <c r="A5283" s="14">
        <v>42411</v>
      </c>
      <c r="B5283">
        <v>2204.9299999999998</v>
      </c>
    </row>
    <row r="5284" spans="1:2">
      <c r="A5284" s="14">
        <v>42412</v>
      </c>
      <c r="B5284">
        <v>2193.63</v>
      </c>
    </row>
    <row r="5285" spans="1:2">
      <c r="A5285" s="14">
        <v>42416</v>
      </c>
      <c r="B5285">
        <v>2190.38</v>
      </c>
    </row>
    <row r="5286" spans="1:2">
      <c r="A5286" s="14">
        <v>42417</v>
      </c>
      <c r="B5286">
        <v>2184.71</v>
      </c>
    </row>
    <row r="5287" spans="1:2">
      <c r="A5287" s="14">
        <v>42418</v>
      </c>
      <c r="B5287">
        <v>2191.98</v>
      </c>
    </row>
    <row r="5288" spans="1:2">
      <c r="A5288" s="14">
        <v>42419</v>
      </c>
      <c r="B5288">
        <v>2192.59</v>
      </c>
    </row>
    <row r="5289" spans="1:2">
      <c r="A5289" s="14">
        <v>42422</v>
      </c>
      <c r="B5289">
        <v>2191.0300000000002</v>
      </c>
    </row>
    <row r="5290" spans="1:2">
      <c r="A5290" s="14">
        <v>42423</v>
      </c>
      <c r="B5290">
        <v>2193.96</v>
      </c>
    </row>
    <row r="5291" spans="1:2">
      <c r="A5291" s="14">
        <v>42424</v>
      </c>
      <c r="B5291">
        <v>2194.12</v>
      </c>
    </row>
    <row r="5292" spans="1:2">
      <c r="A5292" s="14">
        <v>42425</v>
      </c>
      <c r="B5292">
        <v>2199.44</v>
      </c>
    </row>
    <row r="5293" spans="1:2">
      <c r="A5293" s="14">
        <v>42426</v>
      </c>
      <c r="B5293">
        <v>2189.4899999999998</v>
      </c>
    </row>
    <row r="5294" spans="1:2">
      <c r="A5294" s="14">
        <v>42429</v>
      </c>
      <c r="B5294">
        <v>2191.75</v>
      </c>
    </row>
    <row r="5295" spans="1:2">
      <c r="A5295" s="14">
        <v>42430</v>
      </c>
      <c r="B5295">
        <v>2179.84</v>
      </c>
    </row>
    <row r="5296" spans="1:2">
      <c r="A5296" s="14">
        <v>42431</v>
      </c>
      <c r="B5296">
        <v>2179.2600000000002</v>
      </c>
    </row>
    <row r="5297" spans="1:2">
      <c r="A5297" s="14">
        <v>42432</v>
      </c>
      <c r="B5297">
        <v>2182.4</v>
      </c>
    </row>
    <row r="5298" spans="1:2">
      <c r="A5298" s="14">
        <v>42433</v>
      </c>
      <c r="B5298">
        <v>2176.11</v>
      </c>
    </row>
    <row r="5299" spans="1:2">
      <c r="A5299" s="14">
        <v>42436</v>
      </c>
      <c r="B5299">
        <v>2174.8200000000002</v>
      </c>
    </row>
    <row r="5300" spans="1:2">
      <c r="A5300" s="14">
        <v>42437</v>
      </c>
      <c r="B5300">
        <v>2182.62</v>
      </c>
    </row>
    <row r="5301" spans="1:2">
      <c r="A5301" s="14">
        <v>42438</v>
      </c>
      <c r="B5301">
        <v>2177.1</v>
      </c>
    </row>
    <row r="5302" spans="1:2">
      <c r="A5302" s="14">
        <v>42439</v>
      </c>
      <c r="B5302">
        <v>2173.2600000000002</v>
      </c>
    </row>
    <row r="5303" spans="1:2">
      <c r="A5303" s="14">
        <v>42440</v>
      </c>
      <c r="B5303">
        <v>2167.7800000000002</v>
      </c>
    </row>
    <row r="5304" spans="1:2">
      <c r="A5304" s="14">
        <v>42443</v>
      </c>
      <c r="B5304">
        <v>2169.41</v>
      </c>
    </row>
    <row r="5305" spans="1:2">
      <c r="A5305" s="14">
        <v>42444</v>
      </c>
      <c r="B5305">
        <v>2169.86</v>
      </c>
    </row>
    <row r="5306" spans="1:2">
      <c r="A5306" s="14">
        <v>42445</v>
      </c>
      <c r="B5306">
        <v>2174.06</v>
      </c>
    </row>
    <row r="5307" spans="1:2">
      <c r="A5307" s="14">
        <v>42446</v>
      </c>
      <c r="B5307">
        <v>2178.6799999999998</v>
      </c>
    </row>
    <row r="5308" spans="1:2">
      <c r="A5308" s="14">
        <v>42447</v>
      </c>
      <c r="B5308">
        <v>2182.4299999999998</v>
      </c>
    </row>
    <row r="5309" spans="1:2">
      <c r="A5309" s="14">
        <v>42450</v>
      </c>
      <c r="B5309">
        <v>2176.2199999999998</v>
      </c>
    </row>
    <row r="5310" spans="1:2">
      <c r="A5310" s="14">
        <v>42451</v>
      </c>
      <c r="B5310">
        <v>2175.1999999999998</v>
      </c>
    </row>
    <row r="5311" spans="1:2">
      <c r="A5311" s="14">
        <v>42452</v>
      </c>
      <c r="B5311">
        <v>2183.4299999999998</v>
      </c>
    </row>
    <row r="5312" spans="1:2">
      <c r="A5312" s="14">
        <v>42453</v>
      </c>
      <c r="B5312">
        <v>2181.17</v>
      </c>
    </row>
    <row r="5313" spans="1:2">
      <c r="A5313" s="14">
        <v>42457</v>
      </c>
      <c r="B5313">
        <v>2184.04</v>
      </c>
    </row>
    <row r="5314" spans="1:2">
      <c r="A5314" s="14">
        <v>42458</v>
      </c>
      <c r="B5314">
        <v>2191.37</v>
      </c>
    </row>
    <row r="5315" spans="1:2">
      <c r="A5315" s="14">
        <v>42459</v>
      </c>
      <c r="B5315">
        <v>2189.71</v>
      </c>
    </row>
    <row r="5316" spans="1:2">
      <c r="A5316" s="14">
        <v>42460</v>
      </c>
      <c r="B5316">
        <v>2195.2199999999998</v>
      </c>
    </row>
    <row r="5317" spans="1:2">
      <c r="A5317" s="14">
        <v>42461</v>
      </c>
      <c r="B5317">
        <v>2193.61</v>
      </c>
    </row>
    <row r="5318" spans="1:2">
      <c r="A5318" s="14">
        <v>42464</v>
      </c>
      <c r="B5318">
        <v>2195.81</v>
      </c>
    </row>
    <row r="5319" spans="1:2">
      <c r="A5319" s="14">
        <v>42465</v>
      </c>
      <c r="B5319">
        <v>2202.8000000000002</v>
      </c>
    </row>
    <row r="5320" spans="1:2">
      <c r="A5320" s="14">
        <v>42466</v>
      </c>
      <c r="B5320">
        <v>2199.4699999999998</v>
      </c>
    </row>
    <row r="5321" spans="1:2">
      <c r="A5321" s="14">
        <v>42467</v>
      </c>
      <c r="B5321">
        <v>2208.0100000000002</v>
      </c>
    </row>
    <row r="5322" spans="1:2">
      <c r="A5322" s="14">
        <v>42468</v>
      </c>
      <c r="B5322">
        <v>2203.85</v>
      </c>
    </row>
    <row r="5323" spans="1:2">
      <c r="A5323" s="14">
        <v>42471</v>
      </c>
      <c r="B5323">
        <v>2204.08</v>
      </c>
    </row>
    <row r="5324" spans="1:2">
      <c r="A5324" s="14">
        <v>42472</v>
      </c>
      <c r="B5324">
        <v>2197.69</v>
      </c>
    </row>
    <row r="5325" spans="1:2">
      <c r="A5325" s="14">
        <v>42473</v>
      </c>
      <c r="B5325">
        <v>2199.81</v>
      </c>
    </row>
    <row r="5326" spans="1:2">
      <c r="A5326" s="14">
        <v>42474</v>
      </c>
      <c r="B5326">
        <v>2197.16</v>
      </c>
    </row>
    <row r="5327" spans="1:2">
      <c r="A5327" s="14">
        <v>42475</v>
      </c>
      <c r="B5327">
        <v>2201.27</v>
      </c>
    </row>
    <row r="5328" spans="1:2">
      <c r="A5328" s="14">
        <v>42478</v>
      </c>
      <c r="B5328">
        <v>2198.9899999999998</v>
      </c>
    </row>
    <row r="5329" spans="1:2">
      <c r="A5329" s="14">
        <v>42479</v>
      </c>
      <c r="B5329">
        <v>2197.3000000000002</v>
      </c>
    </row>
    <row r="5330" spans="1:2">
      <c r="A5330" s="14">
        <v>42480</v>
      </c>
      <c r="B5330">
        <v>2188.61</v>
      </c>
    </row>
    <row r="5331" spans="1:2">
      <c r="A5331" s="14">
        <v>42481</v>
      </c>
      <c r="B5331">
        <v>2186</v>
      </c>
    </row>
    <row r="5332" spans="1:2">
      <c r="A5332" s="14">
        <v>42482</v>
      </c>
      <c r="B5332">
        <v>2184.27</v>
      </c>
    </row>
    <row r="5333" spans="1:2">
      <c r="A5333" s="14">
        <v>42485</v>
      </c>
      <c r="B5333">
        <v>2182.5100000000002</v>
      </c>
    </row>
    <row r="5334" spans="1:2">
      <c r="A5334" s="14">
        <v>42486</v>
      </c>
      <c r="B5334">
        <v>2179.2800000000002</v>
      </c>
    </row>
    <row r="5335" spans="1:2">
      <c r="A5335" s="14">
        <v>42487</v>
      </c>
      <c r="B5335">
        <v>2186.79</v>
      </c>
    </row>
    <row r="5336" spans="1:2">
      <c r="A5336" s="14">
        <v>42488</v>
      </c>
      <c r="B5336">
        <v>2189.59</v>
      </c>
    </row>
    <row r="5337" spans="1:2">
      <c r="A5337" s="14">
        <v>42489</v>
      </c>
      <c r="B5337">
        <v>2192.91</v>
      </c>
    </row>
    <row r="5338" spans="1:2">
      <c r="A5338" s="14">
        <v>42492</v>
      </c>
      <c r="B5338">
        <v>2187.02</v>
      </c>
    </row>
    <row r="5339" spans="1:2">
      <c r="A5339" s="14">
        <v>42493</v>
      </c>
      <c r="B5339">
        <v>2195.11</v>
      </c>
    </row>
    <row r="5340" spans="1:2">
      <c r="A5340" s="14">
        <v>42494</v>
      </c>
      <c r="B5340">
        <v>2197.4499999999998</v>
      </c>
    </row>
    <row r="5341" spans="1:2">
      <c r="A5341" s="14">
        <v>42495</v>
      </c>
      <c r="B5341">
        <v>2202.29</v>
      </c>
    </row>
    <row r="5342" spans="1:2">
      <c r="A5342" s="14">
        <v>42496</v>
      </c>
      <c r="B5342">
        <v>2199.4699999999998</v>
      </c>
    </row>
    <row r="5343" spans="1:2">
      <c r="A5343" s="14">
        <v>42499</v>
      </c>
      <c r="B5343">
        <v>2202.2199999999998</v>
      </c>
    </row>
    <row r="5344" spans="1:2">
      <c r="A5344" s="14">
        <v>42500</v>
      </c>
      <c r="B5344">
        <v>2202.33</v>
      </c>
    </row>
    <row r="5345" spans="1:2">
      <c r="A5345" s="14">
        <v>42501</v>
      </c>
      <c r="B5345">
        <v>2204.94</v>
      </c>
    </row>
    <row r="5346" spans="1:2">
      <c r="A5346" s="14">
        <v>42502</v>
      </c>
      <c r="B5346">
        <v>2200.39</v>
      </c>
    </row>
    <row r="5347" spans="1:2">
      <c r="A5347" s="14">
        <v>42503</v>
      </c>
      <c r="B5347">
        <v>2206.11</v>
      </c>
    </row>
    <row r="5348" spans="1:2">
      <c r="A5348" s="14">
        <v>42506</v>
      </c>
      <c r="B5348">
        <v>2200.23</v>
      </c>
    </row>
    <row r="5349" spans="1:2">
      <c r="A5349" s="14">
        <v>42507</v>
      </c>
      <c r="B5349">
        <v>2199.52</v>
      </c>
    </row>
    <row r="5350" spans="1:2">
      <c r="A5350" s="14">
        <v>42508</v>
      </c>
      <c r="B5350">
        <v>2184.96</v>
      </c>
    </row>
    <row r="5351" spans="1:2">
      <c r="A5351" s="14">
        <v>42509</v>
      </c>
      <c r="B5351">
        <v>2190.5</v>
      </c>
    </row>
    <row r="5352" spans="1:2">
      <c r="A5352" s="14">
        <v>42510</v>
      </c>
      <c r="B5352">
        <v>2190.27</v>
      </c>
    </row>
    <row r="5353" spans="1:2">
      <c r="A5353" s="14">
        <v>42513</v>
      </c>
      <c r="B5353">
        <v>2190.66</v>
      </c>
    </row>
    <row r="5354" spans="1:2">
      <c r="A5354" s="14">
        <v>42514</v>
      </c>
      <c r="B5354">
        <v>2189.0100000000002</v>
      </c>
    </row>
    <row r="5355" spans="1:2">
      <c r="A5355" s="14">
        <v>42515</v>
      </c>
      <c r="B5355">
        <v>2187.04</v>
      </c>
    </row>
    <row r="5356" spans="1:2">
      <c r="A5356" s="14">
        <v>42516</v>
      </c>
      <c r="B5356">
        <v>2193.4899999999998</v>
      </c>
    </row>
    <row r="5357" spans="1:2">
      <c r="A5357" s="14">
        <v>42517</v>
      </c>
      <c r="B5357">
        <v>2191.81</v>
      </c>
    </row>
    <row r="5358" spans="1:2">
      <c r="A5358" s="14">
        <v>42521</v>
      </c>
      <c r="B5358">
        <v>2192.85</v>
      </c>
    </row>
    <row r="5359" spans="1:2">
      <c r="A5359" s="14">
        <v>42522</v>
      </c>
      <c r="B5359">
        <v>2191.64</v>
      </c>
    </row>
    <row r="5360" spans="1:2">
      <c r="A5360" s="14">
        <v>42523</v>
      </c>
      <c r="B5360">
        <v>2196.2600000000002</v>
      </c>
    </row>
    <row r="5361" spans="1:2">
      <c r="A5361" s="14">
        <v>42524</v>
      </c>
      <c r="B5361">
        <v>2209.58</v>
      </c>
    </row>
    <row r="5362" spans="1:2">
      <c r="A5362" s="14">
        <v>42527</v>
      </c>
      <c r="B5362">
        <v>2207.37</v>
      </c>
    </row>
    <row r="5363" spans="1:2">
      <c r="A5363" s="14">
        <v>42528</v>
      </c>
      <c r="B5363">
        <v>2208.9899999999998</v>
      </c>
    </row>
    <row r="5364" spans="1:2">
      <c r="A5364" s="14">
        <v>42529</v>
      </c>
      <c r="B5364">
        <v>2210.15</v>
      </c>
    </row>
    <row r="5365" spans="1:2">
      <c r="A5365" s="14">
        <v>42530</v>
      </c>
      <c r="B5365">
        <v>2214.0100000000002</v>
      </c>
    </row>
    <row r="5366" spans="1:2">
      <c r="A5366" s="14">
        <v>42531</v>
      </c>
      <c r="B5366">
        <v>2219.0500000000002</v>
      </c>
    </row>
    <row r="5367" spans="1:2">
      <c r="A5367" s="14">
        <v>42534</v>
      </c>
      <c r="B5367">
        <v>2222.4299999999998</v>
      </c>
    </row>
    <row r="5368" spans="1:2">
      <c r="A5368" s="14">
        <v>42535</v>
      </c>
      <c r="B5368">
        <v>2223.2199999999998</v>
      </c>
    </row>
    <row r="5369" spans="1:2">
      <c r="A5369" s="14">
        <v>42536</v>
      </c>
      <c r="B5369">
        <v>2225.8000000000002</v>
      </c>
    </row>
    <row r="5370" spans="1:2">
      <c r="A5370" s="14">
        <v>42537</v>
      </c>
      <c r="B5370">
        <v>2229.69</v>
      </c>
    </row>
    <row r="5371" spans="1:2">
      <c r="A5371" s="14">
        <v>42538</v>
      </c>
      <c r="B5371">
        <v>2223.6799999999998</v>
      </c>
    </row>
    <row r="5372" spans="1:2">
      <c r="A5372" s="14">
        <v>42541</v>
      </c>
      <c r="B5372">
        <v>2218.11</v>
      </c>
    </row>
    <row r="5373" spans="1:2">
      <c r="A5373" s="14">
        <v>42542</v>
      </c>
      <c r="B5373">
        <v>2214.9299999999998</v>
      </c>
    </row>
    <row r="5374" spans="1:2">
      <c r="A5374" s="14">
        <v>42543</v>
      </c>
      <c r="B5374">
        <v>2215.9</v>
      </c>
    </row>
    <row r="5375" spans="1:2">
      <c r="A5375" s="14">
        <v>42544</v>
      </c>
      <c r="B5375">
        <v>2208.6999999999998</v>
      </c>
    </row>
    <row r="5376" spans="1:2">
      <c r="A5376" s="14">
        <v>42545</v>
      </c>
      <c r="B5376">
        <v>2228.5100000000002</v>
      </c>
    </row>
    <row r="5377" spans="1:2">
      <c r="A5377" s="14">
        <v>42548</v>
      </c>
      <c r="B5377">
        <v>2244.5</v>
      </c>
    </row>
    <row r="5378" spans="1:2">
      <c r="A5378" s="14">
        <v>42549</v>
      </c>
      <c r="B5378">
        <v>2244.42</v>
      </c>
    </row>
    <row r="5379" spans="1:2">
      <c r="A5379" s="14">
        <v>42550</v>
      </c>
      <c r="B5379">
        <v>2242.94</v>
      </c>
    </row>
    <row r="5380" spans="1:2">
      <c r="A5380" s="14">
        <v>42551</v>
      </c>
      <c r="B5380">
        <v>2241.2600000000002</v>
      </c>
    </row>
    <row r="5381" spans="1:2">
      <c r="A5381" s="14">
        <v>42552</v>
      </c>
      <c r="B5381">
        <v>2245.92</v>
      </c>
    </row>
    <row r="5382" spans="1:2">
      <c r="A5382" s="14">
        <v>42556</v>
      </c>
      <c r="B5382">
        <v>2259.08</v>
      </c>
    </row>
    <row r="5383" spans="1:2">
      <c r="A5383" s="14">
        <v>42557</v>
      </c>
      <c r="B5383">
        <v>2256.27</v>
      </c>
    </row>
    <row r="5384" spans="1:2">
      <c r="A5384" s="14">
        <v>42558</v>
      </c>
      <c r="B5384">
        <v>2257.19</v>
      </c>
    </row>
    <row r="5385" spans="1:2">
      <c r="A5385" s="14">
        <v>42559</v>
      </c>
      <c r="B5385">
        <v>2259.66</v>
      </c>
    </row>
    <row r="5386" spans="1:2">
      <c r="A5386" s="14">
        <v>42562</v>
      </c>
      <c r="B5386">
        <v>2251.77</v>
      </c>
    </row>
    <row r="5387" spans="1:2">
      <c r="A5387" s="14">
        <v>42563</v>
      </c>
      <c r="B5387">
        <v>2242.09</v>
      </c>
    </row>
    <row r="5388" spans="1:2">
      <c r="A5388" s="14">
        <v>42564</v>
      </c>
      <c r="B5388">
        <v>2247.94</v>
      </c>
    </row>
    <row r="5389" spans="1:2">
      <c r="A5389" s="14">
        <v>42565</v>
      </c>
      <c r="B5389">
        <v>2240.06</v>
      </c>
    </row>
    <row r="5390" spans="1:2">
      <c r="A5390" s="14">
        <v>42566</v>
      </c>
      <c r="B5390">
        <v>2232.71</v>
      </c>
    </row>
    <row r="5391" spans="1:2">
      <c r="A5391" s="14">
        <v>42569</v>
      </c>
      <c r="B5391">
        <v>2233.91</v>
      </c>
    </row>
    <row r="5392" spans="1:2">
      <c r="A5392" s="14">
        <v>42570</v>
      </c>
      <c r="B5392">
        <v>2237.12</v>
      </c>
    </row>
    <row r="5393" spans="1:2">
      <c r="A5393" s="14">
        <v>42571</v>
      </c>
      <c r="B5393">
        <v>2233.9299999999998</v>
      </c>
    </row>
    <row r="5394" spans="1:2">
      <c r="A5394" s="14">
        <v>42572</v>
      </c>
      <c r="B5394">
        <v>2235.94</v>
      </c>
    </row>
    <row r="5395" spans="1:2">
      <c r="A5395" s="14">
        <v>42573</v>
      </c>
      <c r="B5395">
        <v>2235.64</v>
      </c>
    </row>
    <row r="5396" spans="1:2">
      <c r="A5396" s="14">
        <v>42576</v>
      </c>
      <c r="B5396">
        <v>2234.8000000000002</v>
      </c>
    </row>
    <row r="5397" spans="1:2">
      <c r="A5397" s="14">
        <v>42577</v>
      </c>
      <c r="B5397">
        <v>2235.9499999999998</v>
      </c>
    </row>
    <row r="5398" spans="1:2">
      <c r="A5398" s="14">
        <v>42578</v>
      </c>
      <c r="B5398">
        <v>2242.6</v>
      </c>
    </row>
    <row r="5399" spans="1:2">
      <c r="A5399" s="14">
        <v>42579</v>
      </c>
      <c r="B5399">
        <v>2243.12</v>
      </c>
    </row>
    <row r="5400" spans="1:2">
      <c r="A5400" s="14">
        <v>42580</v>
      </c>
      <c r="B5400">
        <v>2250.34</v>
      </c>
    </row>
    <row r="5401" spans="1:2">
      <c r="A5401" s="14">
        <v>42583</v>
      </c>
      <c r="B5401">
        <v>2245.1999999999998</v>
      </c>
    </row>
    <row r="5402" spans="1:2">
      <c r="A5402" s="14">
        <v>42584</v>
      </c>
      <c r="B5402">
        <v>2240.6</v>
      </c>
    </row>
    <row r="5403" spans="1:2">
      <c r="A5403" s="14">
        <v>42585</v>
      </c>
      <c r="B5403">
        <v>2240.38</v>
      </c>
    </row>
    <row r="5404" spans="1:2">
      <c r="A5404" s="14">
        <v>42586</v>
      </c>
      <c r="B5404">
        <v>2245.7399999999998</v>
      </c>
    </row>
    <row r="5405" spans="1:2">
      <c r="A5405" s="14">
        <v>42587</v>
      </c>
      <c r="B5405">
        <v>2235.0500000000002</v>
      </c>
    </row>
    <row r="5406" spans="1:2">
      <c r="A5406" s="14">
        <v>42590</v>
      </c>
      <c r="B5406">
        <v>2235.37</v>
      </c>
    </row>
    <row r="5407" spans="1:2">
      <c r="A5407" s="14">
        <v>42591</v>
      </c>
      <c r="B5407">
        <v>2240.4899999999998</v>
      </c>
    </row>
    <row r="5408" spans="1:2">
      <c r="A5408" s="14">
        <v>42592</v>
      </c>
      <c r="B5408">
        <v>2245.16</v>
      </c>
    </row>
    <row r="5409" spans="1:2">
      <c r="A5409" s="14">
        <v>42593</v>
      </c>
      <c r="B5409">
        <v>2235.7600000000002</v>
      </c>
    </row>
    <row r="5410" spans="1:2">
      <c r="A5410" s="14">
        <v>42594</v>
      </c>
      <c r="B5410">
        <v>2242.81</v>
      </c>
    </row>
    <row r="5411" spans="1:2">
      <c r="A5411" s="14">
        <v>42597</v>
      </c>
      <c r="B5411">
        <v>2238.17</v>
      </c>
    </row>
    <row r="5412" spans="1:2">
      <c r="A5412" s="14">
        <v>42598</v>
      </c>
      <c r="B5412">
        <v>2234.94</v>
      </c>
    </row>
    <row r="5413" spans="1:2">
      <c r="A5413" s="14">
        <v>42599</v>
      </c>
      <c r="B5413">
        <v>2237.39</v>
      </c>
    </row>
    <row r="5414" spans="1:2">
      <c r="A5414" s="14">
        <v>42600</v>
      </c>
      <c r="B5414">
        <v>2240.85</v>
      </c>
    </row>
    <row r="5415" spans="1:2">
      <c r="A5415" s="14">
        <v>42601</v>
      </c>
      <c r="B5415">
        <v>2235.25</v>
      </c>
    </row>
    <row r="5416" spans="1:2">
      <c r="A5416" s="14">
        <v>42604</v>
      </c>
      <c r="B5416">
        <v>2241.08</v>
      </c>
    </row>
    <row r="5417" spans="1:2">
      <c r="A5417" s="14">
        <v>42605</v>
      </c>
      <c r="B5417">
        <v>2240.36</v>
      </c>
    </row>
    <row r="5418" spans="1:2">
      <c r="A5418" s="14">
        <v>42606</v>
      </c>
      <c r="B5418">
        <v>2239.7600000000002</v>
      </c>
    </row>
    <row r="5419" spans="1:2">
      <c r="A5419" s="14">
        <v>42607</v>
      </c>
      <c r="B5419">
        <v>2236.96</v>
      </c>
    </row>
    <row r="5420" spans="1:2">
      <c r="A5420" s="14">
        <v>42608</v>
      </c>
      <c r="B5420">
        <v>2229.1</v>
      </c>
    </row>
    <row r="5421" spans="1:2">
      <c r="A5421" s="14">
        <v>42611</v>
      </c>
      <c r="B5421">
        <v>2238.73</v>
      </c>
    </row>
    <row r="5422" spans="1:2">
      <c r="A5422" s="14">
        <v>42612</v>
      </c>
      <c r="B5422">
        <v>2237.3000000000002</v>
      </c>
    </row>
    <row r="5423" spans="1:2">
      <c r="A5423" s="14">
        <v>42613</v>
      </c>
      <c r="B5423">
        <v>2237.9699999999998</v>
      </c>
    </row>
    <row r="5424" spans="1:2">
      <c r="A5424" s="14">
        <v>42614</v>
      </c>
      <c r="B5424">
        <v>2237.91</v>
      </c>
    </row>
    <row r="5425" spans="1:2">
      <c r="A5425" s="14">
        <v>42615</v>
      </c>
      <c r="B5425">
        <v>2234.1799999999998</v>
      </c>
    </row>
    <row r="5426" spans="1:2">
      <c r="A5426" s="14">
        <v>42619</v>
      </c>
      <c r="B5426">
        <v>2241.83</v>
      </c>
    </row>
    <row r="5427" spans="1:2">
      <c r="A5427" s="14">
        <v>42620</v>
      </c>
      <c r="B5427">
        <v>2242</v>
      </c>
    </row>
    <row r="5428" spans="1:2">
      <c r="A5428" s="14">
        <v>42621</v>
      </c>
      <c r="B5428">
        <v>2231.4</v>
      </c>
    </row>
    <row r="5429" spans="1:2">
      <c r="A5429" s="14">
        <v>42622</v>
      </c>
      <c r="B5429">
        <v>2224</v>
      </c>
    </row>
    <row r="5430" spans="1:2">
      <c r="A5430" s="14">
        <v>42625</v>
      </c>
      <c r="B5430">
        <v>2225.39</v>
      </c>
    </row>
    <row r="5431" spans="1:2">
      <c r="A5431" s="14">
        <v>42626</v>
      </c>
      <c r="B5431">
        <v>2217.19</v>
      </c>
    </row>
    <row r="5432" spans="1:2">
      <c r="A5432" s="14">
        <v>42627</v>
      </c>
      <c r="B5432">
        <v>2222.9299999999998</v>
      </c>
    </row>
    <row r="5433" spans="1:2">
      <c r="A5433" s="14">
        <v>42628</v>
      </c>
      <c r="B5433">
        <v>2221.7399999999998</v>
      </c>
    </row>
    <row r="5434" spans="1:2">
      <c r="A5434" s="14">
        <v>42629</v>
      </c>
      <c r="B5434">
        <v>2221.58</v>
      </c>
    </row>
    <row r="5435" spans="1:2">
      <c r="A5435" s="14">
        <v>42632</v>
      </c>
      <c r="B5435">
        <v>2222.4499999999998</v>
      </c>
    </row>
    <row r="5436" spans="1:2">
      <c r="A5436" s="14">
        <v>42633</v>
      </c>
      <c r="B5436">
        <v>2223.66</v>
      </c>
    </row>
    <row r="5437" spans="1:2">
      <c r="A5437" s="14">
        <v>42634</v>
      </c>
      <c r="B5437">
        <v>2225.91</v>
      </c>
    </row>
    <row r="5438" spans="1:2">
      <c r="A5438" s="14">
        <v>42635</v>
      </c>
      <c r="B5438">
        <v>2230.7399999999998</v>
      </c>
    </row>
    <row r="5439" spans="1:2">
      <c r="A5439" s="14">
        <v>42636</v>
      </c>
      <c r="B5439">
        <v>2233.11</v>
      </c>
    </row>
    <row r="5440" spans="1:2">
      <c r="A5440" s="14">
        <v>42639</v>
      </c>
      <c r="B5440">
        <v>2236.1</v>
      </c>
    </row>
    <row r="5441" spans="1:2">
      <c r="A5441" s="14">
        <v>42640</v>
      </c>
      <c r="B5441">
        <v>2240.84</v>
      </c>
    </row>
    <row r="5442" spans="1:2">
      <c r="A5442" s="14">
        <v>42641</v>
      </c>
      <c r="B5442">
        <v>2239.64</v>
      </c>
    </row>
    <row r="5443" spans="1:2">
      <c r="A5443" s="14">
        <v>42642</v>
      </c>
      <c r="B5443">
        <v>2241.83</v>
      </c>
    </row>
    <row r="5444" spans="1:2">
      <c r="A5444" s="14">
        <v>42643</v>
      </c>
      <c r="B5444">
        <v>2235.0100000000002</v>
      </c>
    </row>
    <row r="5445" spans="1:2">
      <c r="A5445" s="14">
        <v>42646</v>
      </c>
      <c r="B5445">
        <v>2233.0300000000002</v>
      </c>
    </row>
    <row r="5446" spans="1:2">
      <c r="A5446" s="14">
        <v>42647</v>
      </c>
      <c r="B5446">
        <v>2225.34</v>
      </c>
    </row>
    <row r="5447" spans="1:2">
      <c r="A5447" s="14">
        <v>42648</v>
      </c>
      <c r="B5447">
        <v>2221.13</v>
      </c>
    </row>
    <row r="5448" spans="1:2">
      <c r="A5448" s="14">
        <v>42649</v>
      </c>
      <c r="B5448">
        <v>2217.86</v>
      </c>
    </row>
    <row r="5449" spans="1:2">
      <c r="A5449" s="14">
        <v>42650</v>
      </c>
      <c r="B5449">
        <v>2217.85</v>
      </c>
    </row>
    <row r="5450" spans="1:2">
      <c r="A5450" s="14">
        <v>42654</v>
      </c>
      <c r="B5450">
        <v>2215.13</v>
      </c>
    </row>
    <row r="5451" spans="1:2">
      <c r="A5451" s="14">
        <v>42655</v>
      </c>
      <c r="B5451">
        <v>2213.2399999999998</v>
      </c>
    </row>
    <row r="5452" spans="1:2">
      <c r="A5452" s="14">
        <v>42656</v>
      </c>
      <c r="B5452">
        <v>2218.62</v>
      </c>
    </row>
    <row r="5453" spans="1:2">
      <c r="A5453" s="14">
        <v>42657</v>
      </c>
      <c r="B5453">
        <v>2211.54</v>
      </c>
    </row>
    <row r="5454" spans="1:2">
      <c r="A5454" s="14">
        <v>42660</v>
      </c>
      <c r="B5454">
        <v>2215.91</v>
      </c>
    </row>
    <row r="5455" spans="1:2">
      <c r="A5455" s="14">
        <v>42661</v>
      </c>
      <c r="B5455">
        <v>2218.11</v>
      </c>
    </row>
    <row r="5456" spans="1:2">
      <c r="A5456" s="14">
        <v>42662</v>
      </c>
      <c r="B5456">
        <v>2218.06</v>
      </c>
    </row>
    <row r="5457" spans="1:2">
      <c r="A5457" s="14">
        <v>42663</v>
      </c>
      <c r="B5457">
        <v>2218.73</v>
      </c>
    </row>
    <row r="5458" spans="1:2">
      <c r="A5458" s="14">
        <v>42664</v>
      </c>
      <c r="B5458">
        <v>2219.2600000000002</v>
      </c>
    </row>
    <row r="5459" spans="1:2">
      <c r="A5459" s="14">
        <v>42667</v>
      </c>
      <c r="B5459">
        <v>2216.75</v>
      </c>
    </row>
    <row r="5460" spans="1:2">
      <c r="A5460" s="14">
        <v>42668</v>
      </c>
      <c r="B5460">
        <v>2217.67</v>
      </c>
    </row>
    <row r="5461" spans="1:2">
      <c r="A5461" s="14">
        <v>42669</v>
      </c>
      <c r="B5461">
        <v>2213.96</v>
      </c>
    </row>
    <row r="5462" spans="1:2">
      <c r="A5462" s="14">
        <v>42670</v>
      </c>
      <c r="B5462">
        <v>2207.41</v>
      </c>
    </row>
    <row r="5463" spans="1:2">
      <c r="A5463" s="14">
        <v>42671</v>
      </c>
      <c r="B5463">
        <v>2207.5300000000002</v>
      </c>
    </row>
    <row r="5464" spans="1:2">
      <c r="A5464" s="14">
        <v>42674</v>
      </c>
      <c r="B5464">
        <v>2210.41</v>
      </c>
    </row>
    <row r="5465" spans="1:2">
      <c r="A5465" s="14">
        <v>42675</v>
      </c>
      <c r="B5465">
        <v>2213.14</v>
      </c>
    </row>
    <row r="5466" spans="1:2">
      <c r="A5466" s="14">
        <v>42676</v>
      </c>
      <c r="B5466">
        <v>2215.17</v>
      </c>
    </row>
    <row r="5467" spans="1:2">
      <c r="A5467" s="14">
        <v>42677</v>
      </c>
      <c r="B5467">
        <v>2213.09</v>
      </c>
    </row>
    <row r="5468" spans="1:2">
      <c r="A5468" s="14">
        <v>42678</v>
      </c>
      <c r="B5468">
        <v>2216.62</v>
      </c>
    </row>
    <row r="5469" spans="1:2">
      <c r="A5469" s="14">
        <v>42681</v>
      </c>
      <c r="B5469">
        <v>2211.7600000000002</v>
      </c>
    </row>
    <row r="5470" spans="1:2">
      <c r="A5470" s="14">
        <v>42682</v>
      </c>
      <c r="B5470">
        <v>2207.19</v>
      </c>
    </row>
    <row r="5471" spans="1:2">
      <c r="A5471" s="14">
        <v>42683</v>
      </c>
      <c r="B5471">
        <v>2182.11</v>
      </c>
    </row>
    <row r="5472" spans="1:2">
      <c r="A5472" s="14">
        <v>42684</v>
      </c>
      <c r="B5472">
        <v>2175.7199999999998</v>
      </c>
    </row>
    <row r="5473" spans="1:2">
      <c r="A5473" s="14">
        <v>42688</v>
      </c>
      <c r="B5473">
        <v>2163.98</v>
      </c>
    </row>
    <row r="5474" spans="1:2">
      <c r="A5474" s="14">
        <v>42689</v>
      </c>
      <c r="B5474">
        <v>2162.4</v>
      </c>
    </row>
    <row r="5475" spans="1:2">
      <c r="A5475" s="14">
        <v>42690</v>
      </c>
      <c r="B5475">
        <v>2165.25</v>
      </c>
    </row>
    <row r="5476" spans="1:2">
      <c r="A5476" s="14">
        <v>42691</v>
      </c>
      <c r="B5476">
        <v>2159.1999999999998</v>
      </c>
    </row>
    <row r="5477" spans="1:2">
      <c r="A5477" s="14">
        <v>42692</v>
      </c>
      <c r="B5477">
        <v>2153.69</v>
      </c>
    </row>
    <row r="5478" spans="1:2">
      <c r="A5478" s="14">
        <v>42695</v>
      </c>
      <c r="B5478">
        <v>2153.42</v>
      </c>
    </row>
    <row r="5479" spans="1:2">
      <c r="A5479" s="14">
        <v>42696</v>
      </c>
      <c r="B5479">
        <v>2154.6799999999998</v>
      </c>
    </row>
    <row r="5480" spans="1:2">
      <c r="A5480" s="14">
        <v>42697</v>
      </c>
      <c r="B5480">
        <v>2150.5100000000002</v>
      </c>
    </row>
    <row r="5481" spans="1:2">
      <c r="A5481" s="14">
        <v>42699</v>
      </c>
      <c r="B5481">
        <v>2150.19</v>
      </c>
    </row>
    <row r="5482" spans="1:2">
      <c r="A5482" s="14">
        <v>42702</v>
      </c>
      <c r="B5482">
        <v>2155.63</v>
      </c>
    </row>
    <row r="5483" spans="1:2">
      <c r="A5483" s="14">
        <v>42703</v>
      </c>
      <c r="B5483">
        <v>2158.5700000000002</v>
      </c>
    </row>
    <row r="5484" spans="1:2">
      <c r="A5484" s="14">
        <v>42704</v>
      </c>
      <c r="B5484">
        <v>2151.4299999999998</v>
      </c>
    </row>
    <row r="5485" spans="1:2">
      <c r="A5485" s="14">
        <v>42705</v>
      </c>
      <c r="B5485">
        <v>2142.92</v>
      </c>
    </row>
    <row r="5486" spans="1:2">
      <c r="A5486" s="14">
        <v>42706</v>
      </c>
      <c r="B5486">
        <v>2149.2199999999998</v>
      </c>
    </row>
    <row r="5487" spans="1:2">
      <c r="A5487" s="14">
        <v>42709</v>
      </c>
      <c r="B5487">
        <v>2149.35</v>
      </c>
    </row>
    <row r="5488" spans="1:2">
      <c r="A5488" s="14">
        <v>42710</v>
      </c>
      <c r="B5488">
        <v>2148.11</v>
      </c>
    </row>
    <row r="5489" spans="1:2">
      <c r="A5489" s="14">
        <v>42711</v>
      </c>
      <c r="B5489">
        <v>2153.7199999999998</v>
      </c>
    </row>
    <row r="5490" spans="1:2">
      <c r="A5490" s="14">
        <v>42712</v>
      </c>
      <c r="B5490">
        <v>2149.14</v>
      </c>
    </row>
    <row r="5491" spans="1:2">
      <c r="A5491" s="14">
        <v>42713</v>
      </c>
      <c r="B5491">
        <v>2141.2600000000002</v>
      </c>
    </row>
    <row r="5492" spans="1:2">
      <c r="A5492" s="14">
        <v>42716</v>
      </c>
      <c r="B5492">
        <v>2141.1799999999998</v>
      </c>
    </row>
    <row r="5493" spans="1:2">
      <c r="A5493" s="14">
        <v>42717</v>
      </c>
      <c r="B5493">
        <v>2140.7199999999998</v>
      </c>
    </row>
    <row r="5494" spans="1:2">
      <c r="A5494" s="14">
        <v>42718</v>
      </c>
      <c r="B5494">
        <v>2135.62</v>
      </c>
    </row>
    <row r="5495" spans="1:2">
      <c r="A5495" s="14">
        <v>42719</v>
      </c>
      <c r="B5495">
        <v>2131.6</v>
      </c>
    </row>
    <row r="5496" spans="1:2">
      <c r="A5496" s="14">
        <v>42720</v>
      </c>
      <c r="B5496">
        <v>2129.33</v>
      </c>
    </row>
    <row r="5497" spans="1:2">
      <c r="A5497" s="14">
        <v>42723</v>
      </c>
      <c r="B5497">
        <v>2135.94</v>
      </c>
    </row>
    <row r="5498" spans="1:2">
      <c r="A5498" s="14">
        <v>42724</v>
      </c>
      <c r="B5498">
        <v>2133.19</v>
      </c>
    </row>
    <row r="5499" spans="1:2">
      <c r="A5499" s="14">
        <v>42725</v>
      </c>
      <c r="B5499">
        <v>2136.35</v>
      </c>
    </row>
    <row r="5500" spans="1:2">
      <c r="A5500" s="14">
        <v>42726</v>
      </c>
      <c r="B5500">
        <v>2135.81</v>
      </c>
    </row>
    <row r="5501" spans="1:2">
      <c r="A5501" s="14">
        <v>42727</v>
      </c>
      <c r="B5501">
        <v>2137.4</v>
      </c>
    </row>
    <row r="5502" spans="1:2">
      <c r="A5502" s="14">
        <v>42731</v>
      </c>
      <c r="B5502">
        <v>2134.56</v>
      </c>
    </row>
    <row r="5503" spans="1:2">
      <c r="A5503" s="14">
        <v>42732</v>
      </c>
      <c r="B5503">
        <v>2141.09</v>
      </c>
    </row>
    <row r="5504" spans="1:2">
      <c r="A5504" s="14">
        <v>42733</v>
      </c>
      <c r="B5504">
        <v>2144.4299999999998</v>
      </c>
    </row>
    <row r="5505" spans="1:2">
      <c r="A5505" s="14">
        <v>42734</v>
      </c>
      <c r="B5505">
        <v>2149.16</v>
      </c>
    </row>
    <row r="5506" spans="1:2">
      <c r="A5506" s="14">
        <v>42738</v>
      </c>
      <c r="B5506">
        <v>2148.27</v>
      </c>
    </row>
    <row r="5507" spans="1:2">
      <c r="A5507" s="14">
        <v>42739</v>
      </c>
      <c r="B5507">
        <v>2148.37</v>
      </c>
    </row>
    <row r="5508" spans="1:2">
      <c r="A5508" s="14">
        <v>42740</v>
      </c>
      <c r="B5508">
        <v>2159.11</v>
      </c>
    </row>
    <row r="5509" spans="1:2">
      <c r="A5509" s="14">
        <v>42741</v>
      </c>
      <c r="B5509">
        <v>2153.0300000000002</v>
      </c>
    </row>
    <row r="5510" spans="1:2">
      <c r="A5510" s="14">
        <v>42744</v>
      </c>
      <c r="B5510">
        <v>2158.37</v>
      </c>
    </row>
    <row r="5511" spans="1:2">
      <c r="A5511" s="14">
        <v>42745</v>
      </c>
      <c r="B5511">
        <v>2158.16</v>
      </c>
    </row>
    <row r="5512" spans="1:2">
      <c r="A5512" s="14">
        <v>42746</v>
      </c>
      <c r="B5512">
        <v>2159.58</v>
      </c>
    </row>
    <row r="5513" spans="1:2">
      <c r="A5513" s="14">
        <v>42747</v>
      </c>
      <c r="B5513">
        <v>2159.9699999999998</v>
      </c>
    </row>
    <row r="5514" spans="1:2">
      <c r="A5514" s="14">
        <v>42748</v>
      </c>
      <c r="B5514">
        <v>2157.98</v>
      </c>
    </row>
    <row r="5515" spans="1:2">
      <c r="A5515" s="14">
        <v>42752</v>
      </c>
      <c r="B5515">
        <v>2165.11</v>
      </c>
    </row>
    <row r="5516" spans="1:2">
      <c r="A5516" s="14">
        <v>42753</v>
      </c>
      <c r="B5516">
        <v>2157.85</v>
      </c>
    </row>
    <row r="5517" spans="1:2">
      <c r="A5517" s="14">
        <v>42754</v>
      </c>
      <c r="B5517">
        <v>2150.75</v>
      </c>
    </row>
    <row r="5518" spans="1:2">
      <c r="A5518" s="14">
        <v>42755</v>
      </c>
      <c r="B5518">
        <v>2151.0700000000002</v>
      </c>
    </row>
    <row r="5519" spans="1:2">
      <c r="A5519" s="14">
        <v>42758</v>
      </c>
      <c r="B5519">
        <v>2159.39</v>
      </c>
    </row>
    <row r="5520" spans="1:2">
      <c r="A5520" s="14">
        <v>42759</v>
      </c>
      <c r="B5520">
        <v>2151.0100000000002</v>
      </c>
    </row>
    <row r="5521" spans="1:2">
      <c r="A5521" s="14">
        <v>42760</v>
      </c>
      <c r="B5521">
        <v>2145.0300000000002</v>
      </c>
    </row>
    <row r="5522" spans="1:2">
      <c r="A5522" s="14">
        <v>42761</v>
      </c>
      <c r="B5522">
        <v>2147.69</v>
      </c>
    </row>
    <row r="5523" spans="1:2">
      <c r="A5523" s="14">
        <v>42762</v>
      </c>
      <c r="B5523">
        <v>2150.89</v>
      </c>
    </row>
    <row r="5524" spans="1:2">
      <c r="A5524" s="14">
        <v>42765</v>
      </c>
      <c r="B5524">
        <v>2150.5100000000002</v>
      </c>
    </row>
    <row r="5525" spans="1:2">
      <c r="A5525" s="14">
        <v>42766</v>
      </c>
      <c r="B5525">
        <v>2154.02</v>
      </c>
    </row>
    <row r="5526" spans="1:2">
      <c r="A5526" s="14">
        <v>42767</v>
      </c>
      <c r="B5526">
        <v>2151.4699999999998</v>
      </c>
    </row>
    <row r="5527" spans="1:2">
      <c r="A5527" s="14">
        <v>42768</v>
      </c>
      <c r="B5527">
        <v>2152.1</v>
      </c>
    </row>
    <row r="5528" spans="1:2">
      <c r="A5528" s="14">
        <v>42769</v>
      </c>
      <c r="B5528">
        <v>2149.48</v>
      </c>
    </row>
    <row r="5529" spans="1:2">
      <c r="A5529" s="14">
        <v>42772</v>
      </c>
      <c r="B5529">
        <v>2158.98</v>
      </c>
    </row>
    <row r="5530" spans="1:2">
      <c r="A5530" s="14">
        <v>42773</v>
      </c>
      <c r="B5530">
        <v>2161.5300000000002</v>
      </c>
    </row>
    <row r="5531" spans="1:2">
      <c r="A5531" s="14">
        <v>42774</v>
      </c>
      <c r="B5531">
        <v>2166.87</v>
      </c>
    </row>
    <row r="5532" spans="1:2">
      <c r="A5532" s="14">
        <v>42775</v>
      </c>
      <c r="B5532">
        <v>2160.46</v>
      </c>
    </row>
    <row r="5533" spans="1:2">
      <c r="A5533" s="14">
        <v>42776</v>
      </c>
      <c r="B5533">
        <v>2158.85</v>
      </c>
    </row>
    <row r="5534" spans="1:2">
      <c r="A5534" s="14">
        <v>42779</v>
      </c>
      <c r="B5534">
        <v>2156.36</v>
      </c>
    </row>
    <row r="5535" spans="1:2">
      <c r="A5535" s="14">
        <v>42780</v>
      </c>
      <c r="B5535">
        <v>2151.59</v>
      </c>
    </row>
    <row r="5536" spans="1:2">
      <c r="A5536" s="14">
        <v>42781</v>
      </c>
      <c r="B5536">
        <v>2147.39</v>
      </c>
    </row>
    <row r="5537" spans="1:2">
      <c r="A5537" s="14">
        <v>42782</v>
      </c>
      <c r="B5537">
        <v>2153.9299999999998</v>
      </c>
    </row>
    <row r="5538" spans="1:2">
      <c r="A5538" s="14">
        <v>42783</v>
      </c>
      <c r="B5538">
        <v>2157.12</v>
      </c>
    </row>
    <row r="5539" spans="1:2">
      <c r="A5539" s="14">
        <v>42787</v>
      </c>
      <c r="B5539">
        <v>2157.16</v>
      </c>
    </row>
    <row r="5540" spans="1:2">
      <c r="A5540" s="14">
        <v>42788</v>
      </c>
      <c r="B5540">
        <v>2157.9</v>
      </c>
    </row>
    <row r="5541" spans="1:2">
      <c r="A5541" s="14">
        <v>42789</v>
      </c>
      <c r="B5541">
        <v>2161.14</v>
      </c>
    </row>
    <row r="5542" spans="1:2">
      <c r="A5542" s="14">
        <v>42790</v>
      </c>
      <c r="B5542">
        <v>2169.8200000000002</v>
      </c>
    </row>
    <row r="5543" spans="1:2">
      <c r="A5543" s="14">
        <v>42793</v>
      </c>
      <c r="B5543">
        <v>2164.04</v>
      </c>
    </row>
    <row r="5544" spans="1:2">
      <c r="A5544" s="14">
        <v>42794</v>
      </c>
      <c r="B5544">
        <v>2164.65</v>
      </c>
    </row>
    <row r="5545" spans="1:2">
      <c r="A5545" s="14">
        <v>42795</v>
      </c>
      <c r="B5545">
        <v>2151.0500000000002</v>
      </c>
    </row>
    <row r="5546" spans="1:2">
      <c r="A5546" s="14">
        <v>42796</v>
      </c>
      <c r="B5546">
        <v>2148.0300000000002</v>
      </c>
    </row>
    <row r="5547" spans="1:2">
      <c r="A5547" s="14">
        <v>42797</v>
      </c>
      <c r="B5547">
        <v>2148.94</v>
      </c>
    </row>
    <row r="5548" spans="1:2">
      <c r="A5548" s="14">
        <v>42800</v>
      </c>
      <c r="B5548">
        <v>2148.7199999999998</v>
      </c>
    </row>
    <row r="5549" spans="1:2">
      <c r="A5549" s="14">
        <v>42801</v>
      </c>
      <c r="B5549">
        <v>2146.46</v>
      </c>
    </row>
    <row r="5550" spans="1:2">
      <c r="A5550" s="14">
        <v>42802</v>
      </c>
      <c r="B5550">
        <v>2141.91</v>
      </c>
    </row>
    <row r="5551" spans="1:2">
      <c r="A5551" s="14">
        <v>42803</v>
      </c>
      <c r="B5551">
        <v>2137.2600000000002</v>
      </c>
    </row>
    <row r="5552" spans="1:2">
      <c r="A5552" s="14">
        <v>42804</v>
      </c>
      <c r="B5552">
        <v>2139.12</v>
      </c>
    </row>
    <row r="5553" spans="1:2">
      <c r="A5553" s="14">
        <v>42807</v>
      </c>
      <c r="B5553">
        <v>2136.8000000000002</v>
      </c>
    </row>
    <row r="5554" spans="1:2">
      <c r="A5554" s="14">
        <v>42808</v>
      </c>
      <c r="B5554">
        <v>2138.5700000000002</v>
      </c>
    </row>
    <row r="5555" spans="1:2">
      <c r="A5555" s="14">
        <v>42809</v>
      </c>
      <c r="B5555">
        <v>2149.4</v>
      </c>
    </row>
    <row r="5556" spans="1:2">
      <c r="A5556" s="14">
        <v>42810</v>
      </c>
      <c r="B5556">
        <v>2147.0500000000002</v>
      </c>
    </row>
    <row r="5557" spans="1:2">
      <c r="A5557" s="14">
        <v>42811</v>
      </c>
      <c r="B5557">
        <v>2149.5700000000002</v>
      </c>
    </row>
    <row r="5558" spans="1:2">
      <c r="A5558" s="14">
        <v>42814</v>
      </c>
      <c r="B5558">
        <v>2153.0700000000002</v>
      </c>
    </row>
    <row r="5559" spans="1:2">
      <c r="A5559" s="14">
        <v>42815</v>
      </c>
      <c r="B5559">
        <v>2157.85</v>
      </c>
    </row>
    <row r="5560" spans="1:2">
      <c r="A5560" s="14">
        <v>42816</v>
      </c>
      <c r="B5560">
        <v>2162.3000000000002</v>
      </c>
    </row>
    <row r="5561" spans="1:2">
      <c r="A5561" s="14">
        <v>42817</v>
      </c>
      <c r="B5561">
        <v>2160.7199999999998</v>
      </c>
    </row>
    <row r="5562" spans="1:2">
      <c r="A5562" s="14">
        <v>42818</v>
      </c>
      <c r="B5562">
        <v>2163.14</v>
      </c>
    </row>
    <row r="5563" spans="1:2">
      <c r="A5563" s="14">
        <v>42821</v>
      </c>
      <c r="B5563">
        <v>2165.8000000000002</v>
      </c>
    </row>
    <row r="5564" spans="1:2">
      <c r="A5564" s="14">
        <v>42822</v>
      </c>
      <c r="B5564">
        <v>2161.1999999999998</v>
      </c>
    </row>
    <row r="5565" spans="1:2">
      <c r="A5565" s="14">
        <v>42823</v>
      </c>
      <c r="B5565">
        <v>2164.27</v>
      </c>
    </row>
    <row r="5566" spans="1:2">
      <c r="A5566" s="14">
        <v>42824</v>
      </c>
      <c r="B5566">
        <v>2160.94</v>
      </c>
    </row>
    <row r="5567" spans="1:2">
      <c r="A5567" s="14">
        <v>42825</v>
      </c>
      <c r="B5567">
        <v>2163.66</v>
      </c>
    </row>
    <row r="5568" spans="1:2">
      <c r="A5568" s="14">
        <v>42828</v>
      </c>
      <c r="B5568">
        <v>2169.38</v>
      </c>
    </row>
    <row r="5569" spans="1:2">
      <c r="A5569" s="14">
        <v>42829</v>
      </c>
      <c r="B5569">
        <v>2168.92</v>
      </c>
    </row>
    <row r="5570" spans="1:2">
      <c r="A5570" s="14">
        <v>42830</v>
      </c>
      <c r="B5570">
        <v>2168.5</v>
      </c>
    </row>
    <row r="5571" spans="1:2">
      <c r="A5571" s="14">
        <v>42831</v>
      </c>
      <c r="B5571">
        <v>2170.0700000000002</v>
      </c>
    </row>
    <row r="5572" spans="1:2">
      <c r="A5572" s="14">
        <v>42832</v>
      </c>
      <c r="B5572">
        <v>2166.4499999999998</v>
      </c>
    </row>
    <row r="5573" spans="1:2">
      <c r="A5573" s="14">
        <v>42835</v>
      </c>
      <c r="B5573">
        <v>2168.34</v>
      </c>
    </row>
    <row r="5574" spans="1:2">
      <c r="A5574" s="14">
        <v>42836</v>
      </c>
      <c r="B5574">
        <v>2176.29</v>
      </c>
    </row>
    <row r="5575" spans="1:2">
      <c r="A5575" s="14">
        <v>42837</v>
      </c>
      <c r="B5575">
        <v>2176.58</v>
      </c>
    </row>
    <row r="5576" spans="1:2">
      <c r="A5576" s="14">
        <v>42838</v>
      </c>
      <c r="B5576">
        <v>2183.88</v>
      </c>
    </row>
    <row r="5577" spans="1:2">
      <c r="A5577" s="14">
        <v>42842</v>
      </c>
      <c r="B5577">
        <v>2181.69</v>
      </c>
    </row>
    <row r="5578" spans="1:2">
      <c r="A5578" s="14">
        <v>42843</v>
      </c>
      <c r="B5578">
        <v>2190.61</v>
      </c>
    </row>
    <row r="5579" spans="1:2">
      <c r="A5579" s="14">
        <v>42844</v>
      </c>
      <c r="B5579">
        <v>2188.08</v>
      </c>
    </row>
    <row r="5580" spans="1:2">
      <c r="A5580" s="14">
        <v>42845</v>
      </c>
      <c r="B5580">
        <v>2183.7399999999998</v>
      </c>
    </row>
    <row r="5581" spans="1:2">
      <c r="A5581" s="14">
        <v>42846</v>
      </c>
      <c r="B5581">
        <v>2184.5</v>
      </c>
    </row>
    <row r="5582" spans="1:2">
      <c r="A5582" s="14">
        <v>42849</v>
      </c>
      <c r="B5582">
        <v>2180.31</v>
      </c>
    </row>
    <row r="5583" spans="1:2">
      <c r="A5583" s="14">
        <v>42850</v>
      </c>
      <c r="B5583">
        <v>2173.98</v>
      </c>
    </row>
    <row r="5584" spans="1:2">
      <c r="A5584" s="14">
        <v>42851</v>
      </c>
      <c r="B5584">
        <v>2175.81</v>
      </c>
    </row>
    <row r="5585" spans="1:2">
      <c r="A5585" s="14">
        <v>42852</v>
      </c>
      <c r="B5585">
        <v>2177.44</v>
      </c>
    </row>
    <row r="5586" spans="1:2">
      <c r="A5586" s="14">
        <v>42853</v>
      </c>
      <c r="B5586">
        <v>2178.69</v>
      </c>
    </row>
    <row r="5587" spans="1:2">
      <c r="A5587" s="14">
        <v>42856</v>
      </c>
      <c r="B5587">
        <v>2173.41</v>
      </c>
    </row>
    <row r="5588" spans="1:2">
      <c r="A5588" s="14">
        <v>42857</v>
      </c>
      <c r="B5588">
        <v>2177.4699999999998</v>
      </c>
    </row>
    <row r="5589" spans="1:2">
      <c r="A5589" s="14">
        <v>42858</v>
      </c>
      <c r="B5589">
        <v>2176.94</v>
      </c>
    </row>
    <row r="5590" spans="1:2">
      <c r="A5590" s="14">
        <v>42859</v>
      </c>
      <c r="B5590">
        <v>2171.65</v>
      </c>
    </row>
    <row r="5591" spans="1:2">
      <c r="A5591" s="14">
        <v>42860</v>
      </c>
      <c r="B5591">
        <v>2172.29</v>
      </c>
    </row>
    <row r="5592" spans="1:2">
      <c r="A5592" s="14">
        <v>42863</v>
      </c>
      <c r="B5592">
        <v>2169.9499999999998</v>
      </c>
    </row>
    <row r="5593" spans="1:2">
      <c r="A5593" s="14">
        <v>42864</v>
      </c>
      <c r="B5593">
        <v>2166.54</v>
      </c>
    </row>
    <row r="5594" spans="1:2">
      <c r="A5594" s="14">
        <v>42865</v>
      </c>
      <c r="B5594">
        <v>2166.27</v>
      </c>
    </row>
    <row r="5595" spans="1:2">
      <c r="A5595" s="14">
        <v>42866</v>
      </c>
      <c r="B5595">
        <v>2167.4499999999998</v>
      </c>
    </row>
    <row r="5596" spans="1:2">
      <c r="A5596" s="14">
        <v>42867</v>
      </c>
      <c r="B5596">
        <v>2174.9</v>
      </c>
    </row>
    <row r="5597" spans="1:2">
      <c r="A5597" s="14">
        <v>42870</v>
      </c>
      <c r="B5597">
        <v>2174.33</v>
      </c>
    </row>
    <row r="5598" spans="1:2">
      <c r="A5598" s="14">
        <v>42871</v>
      </c>
      <c r="B5598">
        <v>2175.83</v>
      </c>
    </row>
    <row r="5599" spans="1:2">
      <c r="A5599" s="14">
        <v>42872</v>
      </c>
      <c r="B5599">
        <v>2188.52</v>
      </c>
    </row>
    <row r="5600" spans="1:2">
      <c r="A5600" s="14">
        <v>42873</v>
      </c>
      <c r="B5600">
        <v>2186.6999999999998</v>
      </c>
    </row>
    <row r="5601" spans="1:2">
      <c r="A5601" s="14">
        <v>42874</v>
      </c>
      <c r="B5601">
        <v>2186.04</v>
      </c>
    </row>
    <row r="5602" spans="1:2">
      <c r="A5602" s="14">
        <v>42877</v>
      </c>
      <c r="B5602">
        <v>2185.46</v>
      </c>
    </row>
    <row r="5603" spans="1:2">
      <c r="A5603" s="14">
        <v>42878</v>
      </c>
      <c r="B5603">
        <v>2181.5100000000002</v>
      </c>
    </row>
    <row r="5604" spans="1:2">
      <c r="A5604" s="14">
        <v>42879</v>
      </c>
      <c r="B5604">
        <v>2183.9</v>
      </c>
    </row>
    <row r="5605" spans="1:2">
      <c r="A5605" s="14">
        <v>42880</v>
      </c>
      <c r="B5605">
        <v>2185.58</v>
      </c>
    </row>
    <row r="5606" spans="1:2">
      <c r="A5606" s="14">
        <v>42881</v>
      </c>
      <c r="B5606">
        <v>2185.92</v>
      </c>
    </row>
    <row r="5607" spans="1:2">
      <c r="A5607" s="14">
        <v>42885</v>
      </c>
      <c r="B5607">
        <v>2190.2600000000002</v>
      </c>
    </row>
    <row r="5608" spans="1:2">
      <c r="A5608" s="14">
        <v>42886</v>
      </c>
      <c r="B5608">
        <v>2192.91</v>
      </c>
    </row>
    <row r="5609" spans="1:2">
      <c r="A5609" s="14">
        <v>42887</v>
      </c>
      <c r="B5609">
        <v>2191.08</v>
      </c>
    </row>
    <row r="5610" spans="1:2">
      <c r="A5610" s="14">
        <v>42888</v>
      </c>
      <c r="B5610">
        <v>2197.85</v>
      </c>
    </row>
    <row r="5611" spans="1:2">
      <c r="A5611" s="14">
        <v>42891</v>
      </c>
      <c r="B5611">
        <v>2194.9699999999998</v>
      </c>
    </row>
    <row r="5612" spans="1:2">
      <c r="A5612" s="14">
        <v>42892</v>
      </c>
      <c r="B5612">
        <v>2198.89</v>
      </c>
    </row>
    <row r="5613" spans="1:2">
      <c r="A5613" s="14">
        <v>42893</v>
      </c>
      <c r="B5613">
        <v>2195.3200000000002</v>
      </c>
    </row>
    <row r="5614" spans="1:2">
      <c r="A5614" s="14">
        <v>42894</v>
      </c>
      <c r="B5614">
        <v>2193.46</v>
      </c>
    </row>
    <row r="5615" spans="1:2">
      <c r="A5615" s="14">
        <v>42895</v>
      </c>
      <c r="B5615">
        <v>2192.96</v>
      </c>
    </row>
    <row r="5616" spans="1:2">
      <c r="A5616" s="14">
        <v>42898</v>
      </c>
      <c r="B5616">
        <v>2191.4299999999998</v>
      </c>
    </row>
    <row r="5617" spans="1:2">
      <c r="A5617" s="14">
        <v>42899</v>
      </c>
      <c r="B5617">
        <v>2191.9899999999998</v>
      </c>
    </row>
    <row r="5618" spans="1:2">
      <c r="A5618" s="14">
        <v>42900</v>
      </c>
      <c r="B5618">
        <v>2200.84</v>
      </c>
    </row>
    <row r="5619" spans="1:2">
      <c r="A5619" s="14">
        <v>42901</v>
      </c>
      <c r="B5619">
        <v>2198.4899999999998</v>
      </c>
    </row>
    <row r="5620" spans="1:2">
      <c r="A5620" s="14">
        <v>42902</v>
      </c>
      <c r="B5620">
        <v>2199.8200000000002</v>
      </c>
    </row>
    <row r="5621" spans="1:2">
      <c r="A5621" s="14">
        <v>42905</v>
      </c>
      <c r="B5621">
        <v>2196.98</v>
      </c>
    </row>
    <row r="5622" spans="1:2">
      <c r="A5622" s="14">
        <v>42906</v>
      </c>
      <c r="B5622">
        <v>2202.31</v>
      </c>
    </row>
    <row r="5623" spans="1:2">
      <c r="A5623" s="14">
        <v>42907</v>
      </c>
      <c r="B5623">
        <v>2202.64</v>
      </c>
    </row>
    <row r="5624" spans="1:2">
      <c r="A5624" s="14">
        <v>42908</v>
      </c>
      <c r="B5624">
        <v>2203.19</v>
      </c>
    </row>
    <row r="5625" spans="1:2">
      <c r="A5625" s="14">
        <v>42909</v>
      </c>
      <c r="B5625">
        <v>2204.29</v>
      </c>
    </row>
    <row r="5626" spans="1:2">
      <c r="A5626" s="14">
        <v>42912</v>
      </c>
      <c r="B5626">
        <v>2205.91</v>
      </c>
    </row>
    <row r="5627" spans="1:2">
      <c r="A5627" s="14">
        <v>42913</v>
      </c>
      <c r="B5627">
        <v>2199.3200000000002</v>
      </c>
    </row>
    <row r="5628" spans="1:2">
      <c r="A5628" s="14">
        <v>42914</v>
      </c>
      <c r="B5628">
        <v>2197.58</v>
      </c>
    </row>
    <row r="5629" spans="1:2">
      <c r="A5629" s="14">
        <v>42915</v>
      </c>
      <c r="B5629">
        <v>2192.88</v>
      </c>
    </row>
    <row r="5630" spans="1:2">
      <c r="A5630" s="14">
        <v>42916</v>
      </c>
      <c r="B5630">
        <v>2189.36</v>
      </c>
    </row>
    <row r="5631" spans="1:2">
      <c r="A5631" s="14">
        <v>42919</v>
      </c>
      <c r="B5631">
        <v>2184.9899999999998</v>
      </c>
    </row>
    <row r="5632" spans="1:2">
      <c r="A5632" s="14">
        <v>42921</v>
      </c>
      <c r="B5632">
        <v>2186.37</v>
      </c>
    </row>
    <row r="5633" spans="1:2">
      <c r="A5633" s="14">
        <v>42922</v>
      </c>
      <c r="B5633">
        <v>2182.17</v>
      </c>
    </row>
    <row r="5634" spans="1:2">
      <c r="A5634" s="14">
        <v>42923</v>
      </c>
      <c r="B5634">
        <v>2179.33</v>
      </c>
    </row>
    <row r="5635" spans="1:2">
      <c r="A5635" s="14">
        <v>42926</v>
      </c>
      <c r="B5635">
        <v>2182.35</v>
      </c>
    </row>
    <row r="5636" spans="1:2">
      <c r="A5636" s="14">
        <v>42927</v>
      </c>
      <c r="B5636">
        <v>2183.34</v>
      </c>
    </row>
    <row r="5637" spans="1:2">
      <c r="A5637" s="14">
        <v>42928</v>
      </c>
      <c r="B5637">
        <v>2188.0100000000002</v>
      </c>
    </row>
    <row r="5638" spans="1:2">
      <c r="A5638" s="14">
        <v>42929</v>
      </c>
      <c r="B5638">
        <v>2185.34</v>
      </c>
    </row>
    <row r="5639" spans="1:2">
      <c r="A5639" s="14">
        <v>42930</v>
      </c>
      <c r="B5639">
        <v>2187.9299999999998</v>
      </c>
    </row>
    <row r="5640" spans="1:2">
      <c r="A5640" s="14">
        <v>42933</v>
      </c>
      <c r="B5640">
        <v>2189.84</v>
      </c>
    </row>
    <row r="5641" spans="1:2">
      <c r="A5641" s="14">
        <v>42934</v>
      </c>
      <c r="B5641">
        <v>2194.92</v>
      </c>
    </row>
    <row r="5642" spans="1:2">
      <c r="A5642" s="14">
        <v>42935</v>
      </c>
      <c r="B5642">
        <v>2195.12</v>
      </c>
    </row>
    <row r="5643" spans="1:2">
      <c r="A5643" s="14">
        <v>42936</v>
      </c>
      <c r="B5643">
        <v>2195.94</v>
      </c>
    </row>
    <row r="5644" spans="1:2">
      <c r="A5644" s="14">
        <v>42937</v>
      </c>
      <c r="B5644">
        <v>2199.96</v>
      </c>
    </row>
    <row r="5645" spans="1:2">
      <c r="A5645" s="14">
        <v>42940</v>
      </c>
      <c r="B5645">
        <v>2197</v>
      </c>
    </row>
    <row r="5646" spans="1:2">
      <c r="A5646" s="14">
        <v>42941</v>
      </c>
      <c r="B5646">
        <v>2188.17</v>
      </c>
    </row>
    <row r="5647" spans="1:2">
      <c r="A5647" s="14">
        <v>42942</v>
      </c>
      <c r="B5647">
        <v>2193.36</v>
      </c>
    </row>
    <row r="5648" spans="1:2">
      <c r="A5648" s="14">
        <v>42943</v>
      </c>
      <c r="B5648">
        <v>2190.0700000000002</v>
      </c>
    </row>
    <row r="5649" spans="1:2">
      <c r="A5649" s="14">
        <v>42944</v>
      </c>
      <c r="B5649">
        <v>2193.1999999999998</v>
      </c>
    </row>
    <row r="5650" spans="1:2">
      <c r="A5650" s="14">
        <v>42947</v>
      </c>
      <c r="B5650">
        <v>2193.0100000000002</v>
      </c>
    </row>
    <row r="5651" spans="1:2">
      <c r="A5651" s="14">
        <v>42948</v>
      </c>
      <c r="B5651">
        <v>2198.34</v>
      </c>
    </row>
    <row r="5652" spans="1:2">
      <c r="A5652" s="14">
        <v>42949</v>
      </c>
      <c r="B5652">
        <v>2197.8200000000002</v>
      </c>
    </row>
    <row r="5653" spans="1:2">
      <c r="A5653" s="14">
        <v>42950</v>
      </c>
      <c r="B5653">
        <v>2202.33</v>
      </c>
    </row>
    <row r="5654" spans="1:2">
      <c r="A5654" s="14">
        <v>42951</v>
      </c>
      <c r="B5654">
        <v>2197.63</v>
      </c>
    </row>
    <row r="5655" spans="1:2">
      <c r="A5655" s="14">
        <v>42954</v>
      </c>
      <c r="B5655">
        <v>2199.13</v>
      </c>
    </row>
    <row r="5656" spans="1:2">
      <c r="A5656" s="14">
        <v>42955</v>
      </c>
      <c r="B5656">
        <v>2196.16</v>
      </c>
    </row>
    <row r="5657" spans="1:2">
      <c r="A5657" s="14">
        <v>42956</v>
      </c>
      <c r="B5657">
        <v>2201.81</v>
      </c>
    </row>
    <row r="5658" spans="1:2">
      <c r="A5658" s="14">
        <v>42957</v>
      </c>
      <c r="B5658">
        <v>2204.9899999999998</v>
      </c>
    </row>
    <row r="5659" spans="1:2">
      <c r="A5659" s="14">
        <v>42958</v>
      </c>
      <c r="B5659">
        <v>2207.9699999999998</v>
      </c>
    </row>
    <row r="5660" spans="1:2">
      <c r="A5660" s="14">
        <v>42961</v>
      </c>
      <c r="B5660">
        <v>2205.21</v>
      </c>
    </row>
    <row r="5661" spans="1:2">
      <c r="A5661" s="14">
        <v>42962</v>
      </c>
      <c r="B5661">
        <v>2199.85</v>
      </c>
    </row>
    <row r="5662" spans="1:2">
      <c r="A5662" s="14">
        <v>42963</v>
      </c>
      <c r="B5662">
        <v>2204.52</v>
      </c>
    </row>
    <row r="5663" spans="1:2">
      <c r="A5663" s="14">
        <v>42964</v>
      </c>
      <c r="B5663">
        <v>2207.77</v>
      </c>
    </row>
    <row r="5664" spans="1:2">
      <c r="A5664" s="14">
        <v>42965</v>
      </c>
      <c r="B5664">
        <v>2208.21</v>
      </c>
    </row>
    <row r="5665" spans="1:2">
      <c r="A5665" s="14">
        <v>42968</v>
      </c>
      <c r="B5665">
        <v>2210.44</v>
      </c>
    </row>
    <row r="5666" spans="1:2">
      <c r="A5666" s="14">
        <v>42969</v>
      </c>
      <c r="B5666">
        <v>2206.67</v>
      </c>
    </row>
    <row r="5667" spans="1:2">
      <c r="A5667" s="14">
        <v>42970</v>
      </c>
      <c r="B5667">
        <v>2211.7399999999998</v>
      </c>
    </row>
    <row r="5668" spans="1:2">
      <c r="A5668" s="14">
        <v>42971</v>
      </c>
      <c r="B5668">
        <v>2209.0100000000002</v>
      </c>
    </row>
    <row r="5669" spans="1:2">
      <c r="A5669" s="14">
        <v>42972</v>
      </c>
      <c r="B5669">
        <v>2211.2800000000002</v>
      </c>
    </row>
    <row r="5670" spans="1:2">
      <c r="A5670" s="14">
        <v>42975</v>
      </c>
      <c r="B5670">
        <v>2212.67</v>
      </c>
    </row>
    <row r="5671" spans="1:2">
      <c r="A5671" s="14">
        <v>42976</v>
      </c>
      <c r="B5671">
        <v>2214.85</v>
      </c>
    </row>
    <row r="5672" spans="1:2">
      <c r="A5672" s="14">
        <v>42977</v>
      </c>
      <c r="B5672">
        <v>2213.9499999999998</v>
      </c>
    </row>
    <row r="5673" spans="1:2">
      <c r="A5673" s="14">
        <v>42978</v>
      </c>
      <c r="B5673">
        <v>2216.75</v>
      </c>
    </row>
    <row r="5674" spans="1:2">
      <c r="A5674" s="14">
        <v>42979</v>
      </c>
      <c r="B5674">
        <v>2211.94</v>
      </c>
    </row>
    <row r="5675" spans="1:2">
      <c r="A5675" s="14">
        <v>42983</v>
      </c>
      <c r="B5675">
        <v>2223.34</v>
      </c>
    </row>
    <row r="5676" spans="1:2">
      <c r="A5676" s="14">
        <v>42984</v>
      </c>
      <c r="B5676">
        <v>2218.79</v>
      </c>
    </row>
    <row r="5677" spans="1:2">
      <c r="A5677" s="14">
        <v>42985</v>
      </c>
      <c r="B5677">
        <v>2225.0300000000002</v>
      </c>
    </row>
    <row r="5678" spans="1:2">
      <c r="A5678" s="14">
        <v>42986</v>
      </c>
      <c r="B5678">
        <v>2224.89</v>
      </c>
    </row>
    <row r="5679" spans="1:2">
      <c r="A5679" s="14">
        <v>42989</v>
      </c>
      <c r="B5679">
        <v>2217.36</v>
      </c>
    </row>
    <row r="5680" spans="1:2">
      <c r="A5680" s="14">
        <v>42990</v>
      </c>
      <c r="B5680">
        <v>2212.5500000000002</v>
      </c>
    </row>
    <row r="5681" spans="1:2">
      <c r="A5681" s="14">
        <v>42991</v>
      </c>
      <c r="B5681">
        <v>2209.85</v>
      </c>
    </row>
    <row r="5682" spans="1:2">
      <c r="A5682" s="14">
        <v>42992</v>
      </c>
      <c r="B5682">
        <v>2209.84</v>
      </c>
    </row>
    <row r="5683" spans="1:2">
      <c r="A5683" s="14">
        <v>42993</v>
      </c>
      <c r="B5683">
        <v>2209.3000000000002</v>
      </c>
    </row>
    <row r="5684" spans="1:2">
      <c r="A5684" s="14">
        <v>42996</v>
      </c>
      <c r="B5684">
        <v>2206.15</v>
      </c>
    </row>
    <row r="5685" spans="1:2">
      <c r="A5685" s="14">
        <v>42997</v>
      </c>
      <c r="B5685">
        <v>2204.98</v>
      </c>
    </row>
    <row r="5686" spans="1:2">
      <c r="A5686" s="14">
        <v>42998</v>
      </c>
      <c r="B5686">
        <v>2201.35</v>
      </c>
    </row>
    <row r="5687" spans="1:2">
      <c r="A5687" s="14">
        <v>42999</v>
      </c>
      <c r="B5687">
        <v>2202.08</v>
      </c>
    </row>
    <row r="5688" spans="1:2">
      <c r="A5688" s="14">
        <v>43000</v>
      </c>
      <c r="B5688">
        <v>2203.87</v>
      </c>
    </row>
    <row r="5689" spans="1:2">
      <c r="A5689" s="14">
        <v>43003</v>
      </c>
      <c r="B5689">
        <v>2209.0500000000002</v>
      </c>
    </row>
    <row r="5690" spans="1:2">
      <c r="A5690" s="14">
        <v>43004</v>
      </c>
      <c r="B5690">
        <v>2207.66</v>
      </c>
    </row>
    <row r="5691" spans="1:2">
      <c r="A5691" s="14">
        <v>43005</v>
      </c>
      <c r="B5691">
        <v>2197.9899999999998</v>
      </c>
    </row>
    <row r="5692" spans="1:2">
      <c r="A5692" s="14">
        <v>43006</v>
      </c>
      <c r="B5692">
        <v>2198.83</v>
      </c>
    </row>
    <row r="5693" spans="1:2">
      <c r="A5693" s="14">
        <v>43007</v>
      </c>
      <c r="B5693">
        <v>2197.75</v>
      </c>
    </row>
    <row r="5694" spans="1:2">
      <c r="A5694" s="14">
        <v>43010</v>
      </c>
      <c r="B5694">
        <v>2196.8200000000002</v>
      </c>
    </row>
    <row r="5695" spans="1:2">
      <c r="A5695" s="14">
        <v>43011</v>
      </c>
      <c r="B5695">
        <v>2197.2399999999998</v>
      </c>
    </row>
    <row r="5696" spans="1:2">
      <c r="A5696" s="14">
        <v>43012</v>
      </c>
      <c r="B5696">
        <v>2196.98</v>
      </c>
    </row>
    <row r="5697" spans="1:2">
      <c r="A5697" s="14">
        <v>43013</v>
      </c>
      <c r="B5697">
        <v>2194.6799999999998</v>
      </c>
    </row>
    <row r="5698" spans="1:2">
      <c r="A5698" s="14">
        <v>43014</v>
      </c>
      <c r="B5698">
        <v>2192.67</v>
      </c>
    </row>
    <row r="5699" spans="1:2">
      <c r="A5699" s="14">
        <v>43018</v>
      </c>
      <c r="B5699">
        <v>2196.3200000000002</v>
      </c>
    </row>
    <row r="5700" spans="1:2">
      <c r="A5700" s="14">
        <v>43019</v>
      </c>
      <c r="B5700">
        <v>2196.17</v>
      </c>
    </row>
    <row r="5701" spans="1:2">
      <c r="A5701" s="14">
        <v>43020</v>
      </c>
      <c r="B5701">
        <v>2198.5500000000002</v>
      </c>
    </row>
    <row r="5702" spans="1:2">
      <c r="A5702" s="14">
        <v>43021</v>
      </c>
      <c r="B5702">
        <v>2203.59</v>
      </c>
    </row>
    <row r="5703" spans="1:2">
      <c r="A5703" s="14">
        <v>43024</v>
      </c>
      <c r="B5703">
        <v>2200.3200000000002</v>
      </c>
    </row>
    <row r="5704" spans="1:2">
      <c r="A5704" s="14">
        <v>43025</v>
      </c>
      <c r="B5704">
        <v>2201.66</v>
      </c>
    </row>
    <row r="5705" spans="1:2">
      <c r="A5705" s="14">
        <v>43026</v>
      </c>
      <c r="B5705">
        <v>2196.6799999999998</v>
      </c>
    </row>
    <row r="5706" spans="1:2">
      <c r="A5706" s="14">
        <v>43027</v>
      </c>
      <c r="B5706">
        <v>2199.25</v>
      </c>
    </row>
    <row r="5707" spans="1:2">
      <c r="A5707" s="14">
        <v>43028</v>
      </c>
      <c r="B5707">
        <v>2192.0500000000002</v>
      </c>
    </row>
    <row r="5708" spans="1:2">
      <c r="A5708" s="14">
        <v>43031</v>
      </c>
      <c r="B5708">
        <v>2193.52</v>
      </c>
    </row>
    <row r="5709" spans="1:2">
      <c r="A5709" s="14">
        <v>43032</v>
      </c>
      <c r="B5709">
        <v>2190.3200000000002</v>
      </c>
    </row>
    <row r="5710" spans="1:2">
      <c r="A5710" s="14">
        <v>43033</v>
      </c>
      <c r="B5710">
        <v>2186.34</v>
      </c>
    </row>
    <row r="5711" spans="1:2">
      <c r="A5711" s="14">
        <v>43034</v>
      </c>
      <c r="B5711">
        <v>2185.31</v>
      </c>
    </row>
    <row r="5712" spans="1:2">
      <c r="A5712" s="14">
        <v>43035</v>
      </c>
      <c r="B5712">
        <v>2188.4299999999998</v>
      </c>
    </row>
    <row r="5713" spans="1:2">
      <c r="A5713" s="14">
        <v>43038</v>
      </c>
      <c r="B5713">
        <v>2195.34</v>
      </c>
    </row>
    <row r="5714" spans="1:2">
      <c r="A5714" s="14">
        <v>43039</v>
      </c>
      <c r="B5714">
        <v>2195.09</v>
      </c>
    </row>
    <row r="5715" spans="1:2">
      <c r="A5715" s="14">
        <v>43040</v>
      </c>
      <c r="B5715">
        <v>2195.25</v>
      </c>
    </row>
    <row r="5716" spans="1:2">
      <c r="A5716" s="14">
        <v>43041</v>
      </c>
      <c r="B5716">
        <v>2198.9699999999998</v>
      </c>
    </row>
    <row r="5717" spans="1:2">
      <c r="A5717" s="14">
        <v>43042</v>
      </c>
      <c r="B5717">
        <v>2199.27</v>
      </c>
    </row>
    <row r="5718" spans="1:2">
      <c r="A5718" s="14">
        <v>43045</v>
      </c>
      <c r="B5718">
        <v>2202.5300000000002</v>
      </c>
    </row>
    <row r="5719" spans="1:2">
      <c r="A5719" s="14">
        <v>43046</v>
      </c>
      <c r="B5719">
        <v>2204.58</v>
      </c>
    </row>
    <row r="5720" spans="1:2">
      <c r="A5720" s="14">
        <v>43047</v>
      </c>
      <c r="B5720">
        <v>2202.4899999999998</v>
      </c>
    </row>
    <row r="5721" spans="1:2">
      <c r="A5721" s="14">
        <v>43048</v>
      </c>
      <c r="B5721">
        <v>2200.91</v>
      </c>
    </row>
    <row r="5722" spans="1:2">
      <c r="A5722" s="14">
        <v>43049</v>
      </c>
      <c r="B5722">
        <v>2192.66</v>
      </c>
    </row>
    <row r="5723" spans="1:2">
      <c r="A5723" s="14">
        <v>43052</v>
      </c>
      <c r="B5723">
        <v>2192.4899999999998</v>
      </c>
    </row>
    <row r="5724" spans="1:2">
      <c r="A5724" s="14">
        <v>43053</v>
      </c>
      <c r="B5724">
        <v>2195.0100000000002</v>
      </c>
    </row>
    <row r="5725" spans="1:2">
      <c r="A5725" s="14">
        <v>43054</v>
      </c>
      <c r="B5725">
        <v>2200.6</v>
      </c>
    </row>
    <row r="5726" spans="1:2">
      <c r="A5726" s="14">
        <v>43055</v>
      </c>
      <c r="B5726">
        <v>2197.3200000000002</v>
      </c>
    </row>
    <row r="5727" spans="1:2">
      <c r="A5727" s="14">
        <v>43056</v>
      </c>
      <c r="B5727">
        <v>2198.09</v>
      </c>
    </row>
    <row r="5728" spans="1:2">
      <c r="A5728" s="14">
        <v>43059</v>
      </c>
      <c r="B5728">
        <v>2196.5700000000002</v>
      </c>
    </row>
    <row r="5729" spans="1:2">
      <c r="A5729" s="14">
        <v>43060</v>
      </c>
      <c r="B5729">
        <v>2197.65</v>
      </c>
    </row>
    <row r="5730" spans="1:2">
      <c r="A5730" s="14">
        <v>43061</v>
      </c>
      <c r="B5730">
        <v>2202.36</v>
      </c>
    </row>
    <row r="5731" spans="1:2">
      <c r="A5731" s="14">
        <v>43063</v>
      </c>
      <c r="B5731">
        <v>2200.4</v>
      </c>
    </row>
    <row r="5732" spans="1:2">
      <c r="A5732" s="14">
        <v>43066</v>
      </c>
      <c r="B5732">
        <v>2201.5500000000002</v>
      </c>
    </row>
    <row r="5733" spans="1:2">
      <c r="A5733" s="14">
        <v>43067</v>
      </c>
      <c r="B5733">
        <v>2200.85</v>
      </c>
    </row>
    <row r="5734" spans="1:2">
      <c r="A5734" s="14">
        <v>43068</v>
      </c>
      <c r="B5734">
        <v>2196</v>
      </c>
    </row>
    <row r="5735" spans="1:2">
      <c r="A5735" s="14">
        <v>43069</v>
      </c>
      <c r="B5735">
        <v>2192.0700000000002</v>
      </c>
    </row>
    <row r="5736" spans="1:2">
      <c r="A5736" s="14">
        <v>43070</v>
      </c>
      <c r="B5736">
        <v>2199.23</v>
      </c>
    </row>
    <row r="5737" spans="1:2">
      <c r="A5737" s="14">
        <v>43073</v>
      </c>
      <c r="B5737">
        <v>2196.9499999999998</v>
      </c>
    </row>
    <row r="5738" spans="1:2">
      <c r="A5738" s="14">
        <v>43074</v>
      </c>
      <c r="B5738">
        <v>2199.5300000000002</v>
      </c>
    </row>
    <row r="5739" spans="1:2">
      <c r="A5739" s="14">
        <v>43075</v>
      </c>
      <c r="B5739">
        <v>2202.52</v>
      </c>
    </row>
    <row r="5740" spans="1:2">
      <c r="A5740" s="14">
        <v>43076</v>
      </c>
      <c r="B5740">
        <v>2197.14</v>
      </c>
    </row>
    <row r="5741" spans="1:2">
      <c r="A5741" s="14">
        <v>43077</v>
      </c>
      <c r="B5741">
        <v>2197.2600000000002</v>
      </c>
    </row>
    <row r="5742" spans="1:2">
      <c r="A5742" s="14">
        <v>43080</v>
      </c>
      <c r="B5742">
        <v>2197.17</v>
      </c>
    </row>
    <row r="5743" spans="1:2">
      <c r="A5743" s="14">
        <v>43081</v>
      </c>
      <c r="B5743">
        <v>2195.7399999999998</v>
      </c>
    </row>
    <row r="5744" spans="1:2">
      <c r="A5744" s="14">
        <v>43082</v>
      </c>
      <c r="B5744">
        <v>2202.83</v>
      </c>
    </row>
    <row r="5745" spans="1:2">
      <c r="A5745" s="14">
        <v>43083</v>
      </c>
      <c r="B5745">
        <v>2203.5700000000002</v>
      </c>
    </row>
    <row r="5746" spans="1:2">
      <c r="A5746" s="14">
        <v>43084</v>
      </c>
      <c r="B5746">
        <v>2203.19</v>
      </c>
    </row>
    <row r="5747" spans="1:2">
      <c r="A5747" s="14">
        <v>43087</v>
      </c>
      <c r="B5747">
        <v>2199.0500000000002</v>
      </c>
    </row>
    <row r="5748" spans="1:2">
      <c r="A5748" s="14">
        <v>43088</v>
      </c>
      <c r="B5748">
        <v>2190.42</v>
      </c>
    </row>
    <row r="5749" spans="1:2">
      <c r="A5749" s="14">
        <v>43089</v>
      </c>
      <c r="B5749">
        <v>2185.77</v>
      </c>
    </row>
    <row r="5750" spans="1:2">
      <c r="A5750" s="14">
        <v>43090</v>
      </c>
      <c r="B5750">
        <v>2188.46</v>
      </c>
    </row>
    <row r="5751" spans="1:2">
      <c r="A5751" s="14">
        <v>43091</v>
      </c>
      <c r="B5751">
        <v>2187.54</v>
      </c>
    </row>
    <row r="5752" spans="1:2">
      <c r="A5752" s="14">
        <v>43095</v>
      </c>
      <c r="B5752">
        <v>2190.59</v>
      </c>
    </row>
    <row r="5753" spans="1:2">
      <c r="A5753" s="14">
        <v>43096</v>
      </c>
      <c r="B5753">
        <v>2197.5500000000002</v>
      </c>
    </row>
    <row r="5754" spans="1:2">
      <c r="A5754" s="14">
        <v>43097</v>
      </c>
      <c r="B5754">
        <v>2195.94</v>
      </c>
    </row>
    <row r="5755" spans="1:2">
      <c r="A5755" s="14">
        <v>43098</v>
      </c>
      <c r="B5755">
        <v>2198.84</v>
      </c>
    </row>
    <row r="5756" spans="1:2">
      <c r="A5756" s="14">
        <v>43102</v>
      </c>
      <c r="B5756">
        <v>2191.86</v>
      </c>
    </row>
    <row r="5757" spans="1:2">
      <c r="A5757" s="14">
        <v>43103</v>
      </c>
      <c r="B5757">
        <v>2194.0500000000002</v>
      </c>
    </row>
    <row r="5758" spans="1:2">
      <c r="A5758" s="14">
        <v>43104</v>
      </c>
      <c r="B5758">
        <v>2192.87</v>
      </c>
    </row>
    <row r="5759" spans="1:2">
      <c r="A5759" s="14">
        <v>43105</v>
      </c>
      <c r="B5759">
        <v>2190.1799999999998</v>
      </c>
    </row>
    <row r="5760" spans="1:2">
      <c r="A5760" s="14">
        <v>43108</v>
      </c>
      <c r="B5760">
        <v>2190.21</v>
      </c>
    </row>
    <row r="5761" spans="1:2">
      <c r="A5761" s="14">
        <v>43109</v>
      </c>
      <c r="B5761">
        <v>2183.12</v>
      </c>
    </row>
    <row r="5762" spans="1:2">
      <c r="A5762" s="14">
        <v>43110</v>
      </c>
      <c r="B5762">
        <v>2182.5700000000002</v>
      </c>
    </row>
    <row r="5763" spans="1:2">
      <c r="A5763" s="14">
        <v>43111</v>
      </c>
      <c r="B5763">
        <v>2185.2600000000002</v>
      </c>
    </row>
    <row r="5764" spans="1:2">
      <c r="A5764" s="14">
        <v>43112</v>
      </c>
      <c r="B5764">
        <v>2184.14</v>
      </c>
    </row>
    <row r="5765" spans="1:2">
      <c r="A5765" s="14">
        <v>43116</v>
      </c>
      <c r="B5765">
        <v>2185.5</v>
      </c>
    </row>
    <row r="5766" spans="1:2">
      <c r="A5766" s="14">
        <v>43117</v>
      </c>
      <c r="B5766">
        <v>2182.1</v>
      </c>
    </row>
    <row r="5767" spans="1:2">
      <c r="A5767" s="14">
        <v>43118</v>
      </c>
      <c r="B5767">
        <v>2178.4699999999998</v>
      </c>
    </row>
    <row r="5768" spans="1:2">
      <c r="A5768" s="14">
        <v>43119</v>
      </c>
      <c r="B5768">
        <v>2175.48</v>
      </c>
    </row>
    <row r="5769" spans="1:2">
      <c r="A5769" s="14">
        <v>43122</v>
      </c>
      <c r="B5769">
        <v>2173.36</v>
      </c>
    </row>
    <row r="5770" spans="1:2">
      <c r="A5770" s="14">
        <v>43123</v>
      </c>
      <c r="B5770">
        <v>2177.64</v>
      </c>
    </row>
    <row r="5771" spans="1:2">
      <c r="A5771" s="14">
        <v>43124</v>
      </c>
      <c r="B5771">
        <v>2173.7600000000002</v>
      </c>
    </row>
    <row r="5772" spans="1:2">
      <c r="A5772" s="14">
        <v>43125</v>
      </c>
      <c r="B5772">
        <v>2178.67</v>
      </c>
    </row>
    <row r="5773" spans="1:2">
      <c r="A5773" s="14">
        <v>43126</v>
      </c>
      <c r="B5773">
        <v>2173.59</v>
      </c>
    </row>
    <row r="5774" spans="1:2">
      <c r="A5774" s="14">
        <v>43129</v>
      </c>
      <c r="B5774">
        <v>2170.5100000000002</v>
      </c>
    </row>
    <row r="5775" spans="1:2">
      <c r="A5775" s="14">
        <v>43130</v>
      </c>
      <c r="B5775">
        <v>2167.5300000000002</v>
      </c>
    </row>
    <row r="5776" spans="1:2">
      <c r="A5776" s="14">
        <v>43131</v>
      </c>
      <c r="B5776">
        <v>2168.9699999999998</v>
      </c>
    </row>
    <row r="5777" spans="1:2">
      <c r="A5777" s="14">
        <v>43132</v>
      </c>
      <c r="B5777">
        <v>2162.5700000000002</v>
      </c>
    </row>
    <row r="5778" spans="1:2">
      <c r="A5778" s="14">
        <v>43133</v>
      </c>
      <c r="B5778">
        <v>2154.0700000000002</v>
      </c>
    </row>
    <row r="5779" spans="1:2">
      <c r="A5779" s="14">
        <v>43136</v>
      </c>
      <c r="B5779">
        <v>2161.1</v>
      </c>
    </row>
    <row r="5780" spans="1:2">
      <c r="A5780" s="14">
        <v>43137</v>
      </c>
      <c r="B5780">
        <v>2163.59</v>
      </c>
    </row>
    <row r="5781" spans="1:2">
      <c r="A5781" s="14">
        <v>43138</v>
      </c>
      <c r="B5781">
        <v>2155.23</v>
      </c>
    </row>
    <row r="5782" spans="1:2">
      <c r="A5782" s="14">
        <v>43139</v>
      </c>
      <c r="B5782">
        <v>2153.75</v>
      </c>
    </row>
    <row r="5783" spans="1:2">
      <c r="A5783" s="14">
        <v>43140</v>
      </c>
      <c r="B5783">
        <v>2156.88</v>
      </c>
    </row>
    <row r="5784" spans="1:2">
      <c r="A5784" s="14">
        <v>43143</v>
      </c>
      <c r="B5784">
        <v>2154.6799999999998</v>
      </c>
    </row>
    <row r="5785" spans="1:2">
      <c r="A5785" s="14">
        <v>43144</v>
      </c>
      <c r="B5785">
        <v>2155.58</v>
      </c>
    </row>
    <row r="5786" spans="1:2">
      <c r="A5786" s="14">
        <v>43145</v>
      </c>
      <c r="B5786">
        <v>2146.86</v>
      </c>
    </row>
    <row r="5787" spans="1:2">
      <c r="A5787" s="14">
        <v>43146</v>
      </c>
      <c r="B5787">
        <v>2149.4299999999998</v>
      </c>
    </row>
    <row r="5788" spans="1:2">
      <c r="A5788" s="14">
        <v>43147</v>
      </c>
      <c r="B5788">
        <v>2151.06</v>
      </c>
    </row>
    <row r="5789" spans="1:2">
      <c r="A5789" s="14">
        <v>43151</v>
      </c>
      <c r="B5789">
        <v>2149.04</v>
      </c>
    </row>
    <row r="5790" spans="1:2">
      <c r="A5790" s="14">
        <v>43152</v>
      </c>
      <c r="B5790">
        <v>2143.2800000000002</v>
      </c>
    </row>
    <row r="5791" spans="1:2">
      <c r="A5791" s="14">
        <v>43153</v>
      </c>
      <c r="B5791">
        <v>2146.1</v>
      </c>
    </row>
    <row r="5792" spans="1:2">
      <c r="A5792" s="14">
        <v>43154</v>
      </c>
      <c r="B5792">
        <v>2151.41</v>
      </c>
    </row>
    <row r="5793" spans="1:2">
      <c r="A5793" s="14">
        <v>43157</v>
      </c>
      <c r="B5793">
        <v>2152.9</v>
      </c>
    </row>
    <row r="5794" spans="1:2">
      <c r="A5794" s="14">
        <v>43158</v>
      </c>
      <c r="B5794">
        <v>2148.0100000000002</v>
      </c>
    </row>
    <row r="5795" spans="1:2">
      <c r="A5795" s="14">
        <v>43159</v>
      </c>
      <c r="B5795">
        <v>2152.63</v>
      </c>
    </row>
    <row r="5796" spans="1:2">
      <c r="A5796" s="14">
        <v>43160</v>
      </c>
      <c r="B5796">
        <v>2160.13</v>
      </c>
    </row>
    <row r="5797" spans="1:2">
      <c r="A5797" s="14">
        <v>43161</v>
      </c>
      <c r="B5797">
        <v>2154.3000000000002</v>
      </c>
    </row>
    <row r="5798" spans="1:2">
      <c r="A5798" s="14">
        <v>43164</v>
      </c>
      <c r="B5798">
        <v>2152.29</v>
      </c>
    </row>
    <row r="5799" spans="1:2">
      <c r="A5799" s="14">
        <v>43165</v>
      </c>
      <c r="B5799">
        <v>2153.3000000000002</v>
      </c>
    </row>
    <row r="5800" spans="1:2">
      <c r="A5800" s="14">
        <v>43166</v>
      </c>
      <c r="B5800">
        <v>2152.19</v>
      </c>
    </row>
    <row r="5801" spans="1:2">
      <c r="A5801" s="14">
        <v>43167</v>
      </c>
      <c r="B5801">
        <v>2154.3000000000002</v>
      </c>
    </row>
    <row r="5802" spans="1:2">
      <c r="A5802" s="14">
        <v>43168</v>
      </c>
      <c r="B5802">
        <v>2151.66</v>
      </c>
    </row>
    <row r="5803" spans="1:2">
      <c r="A5803" s="14">
        <v>43171</v>
      </c>
      <c r="B5803">
        <v>2155.04</v>
      </c>
    </row>
    <row r="5804" spans="1:2">
      <c r="A5804" s="14">
        <v>43172</v>
      </c>
      <c r="B5804">
        <v>2157.61</v>
      </c>
    </row>
    <row r="5805" spans="1:2">
      <c r="A5805" s="14">
        <v>43173</v>
      </c>
      <c r="B5805">
        <v>2161.92</v>
      </c>
    </row>
    <row r="5806" spans="1:2">
      <c r="A5806" s="14">
        <v>43174</v>
      </c>
      <c r="B5806">
        <v>2160.9</v>
      </c>
    </row>
    <row r="5807" spans="1:2">
      <c r="A5807" s="14">
        <v>43175</v>
      </c>
      <c r="B5807">
        <v>2158.52</v>
      </c>
    </row>
    <row r="5808" spans="1:2">
      <c r="A5808" s="14">
        <v>43178</v>
      </c>
      <c r="B5808">
        <v>2159.1799999999998</v>
      </c>
    </row>
    <row r="5809" spans="1:2">
      <c r="A5809" s="14">
        <v>43179</v>
      </c>
      <c r="B5809">
        <v>2154.81</v>
      </c>
    </row>
    <row r="5810" spans="1:2">
      <c r="A5810" s="14">
        <v>43180</v>
      </c>
      <c r="B5810">
        <v>2153.1</v>
      </c>
    </row>
    <row r="5811" spans="1:2">
      <c r="A5811" s="14">
        <v>43181</v>
      </c>
      <c r="B5811">
        <v>2161.19</v>
      </c>
    </row>
    <row r="5812" spans="1:2">
      <c r="A5812" s="14">
        <v>43182</v>
      </c>
      <c r="B5812">
        <v>2162.0500000000002</v>
      </c>
    </row>
    <row r="5813" spans="1:2">
      <c r="A5813" s="14">
        <v>43185</v>
      </c>
      <c r="B5813">
        <v>2161.1799999999998</v>
      </c>
    </row>
    <row r="5814" spans="1:2">
      <c r="A5814" s="14">
        <v>43186</v>
      </c>
      <c r="B5814">
        <v>2167.21</v>
      </c>
    </row>
    <row r="5815" spans="1:2">
      <c r="A5815" s="14">
        <v>43187</v>
      </c>
      <c r="B5815">
        <v>2168.17</v>
      </c>
    </row>
    <row r="5816" spans="1:2">
      <c r="A5816" s="14">
        <v>43188</v>
      </c>
      <c r="B5816">
        <v>2172.9299999999998</v>
      </c>
    </row>
    <row r="5817" spans="1:2">
      <c r="A5817" s="14">
        <v>43189</v>
      </c>
      <c r="B5817">
        <v>2172.9299999999998</v>
      </c>
    </row>
    <row r="5818" spans="1:2">
      <c r="A5818" s="14">
        <v>43192</v>
      </c>
      <c r="B5818">
        <v>2174.58</v>
      </c>
    </row>
    <row r="5819" spans="1:2">
      <c r="A5819" s="14">
        <v>43193</v>
      </c>
      <c r="B5819">
        <v>2168.2399999999998</v>
      </c>
    </row>
    <row r="5820" spans="1:2">
      <c r="A5820" s="14">
        <v>43194</v>
      </c>
      <c r="B5820">
        <v>2167.44</v>
      </c>
    </row>
    <row r="5821" spans="1:2">
      <c r="A5821" s="14">
        <v>43195</v>
      </c>
      <c r="B5821">
        <v>2162.6</v>
      </c>
    </row>
    <row r="5822" spans="1:2">
      <c r="A5822" s="14">
        <v>43196</v>
      </c>
      <c r="B5822">
        <v>2169.67</v>
      </c>
    </row>
    <row r="5823" spans="1:2">
      <c r="A5823" s="14">
        <v>43199</v>
      </c>
      <c r="B5823">
        <v>2169.23</v>
      </c>
    </row>
    <row r="5824" spans="1:2">
      <c r="A5824" s="14">
        <v>43200</v>
      </c>
      <c r="B5824">
        <v>2168.02</v>
      </c>
    </row>
    <row r="5825" spans="1:2">
      <c r="A5825" s="14">
        <v>43201</v>
      </c>
      <c r="B5825">
        <v>2169.1999999999998</v>
      </c>
    </row>
    <row r="5826" spans="1:2">
      <c r="A5826" s="14">
        <v>43202</v>
      </c>
      <c r="B5826">
        <v>2164.04</v>
      </c>
    </row>
    <row r="5827" spans="1:2">
      <c r="A5827" s="14">
        <v>43203</v>
      </c>
      <c r="B5827">
        <v>2164.11</v>
      </c>
    </row>
    <row r="5828" spans="1:2">
      <c r="A5828" s="14">
        <v>43206</v>
      </c>
      <c r="B5828">
        <v>2164.35</v>
      </c>
    </row>
    <row r="5829" spans="1:2">
      <c r="A5829" s="14">
        <v>43207</v>
      </c>
      <c r="B5829">
        <v>2166.85</v>
      </c>
    </row>
    <row r="5830" spans="1:2">
      <c r="A5830" s="14">
        <v>43208</v>
      </c>
      <c r="B5830">
        <v>2160.5700000000002</v>
      </c>
    </row>
    <row r="5831" spans="1:2">
      <c r="A5831" s="14">
        <v>43209</v>
      </c>
      <c r="B5831">
        <v>2155.08</v>
      </c>
    </row>
    <row r="5832" spans="1:2">
      <c r="A5832" s="14">
        <v>43210</v>
      </c>
      <c r="B5832">
        <v>2150.96</v>
      </c>
    </row>
    <row r="5833" spans="1:2">
      <c r="A5833" s="14">
        <v>43213</v>
      </c>
      <c r="B5833">
        <v>2149.5700000000002</v>
      </c>
    </row>
    <row r="5834" spans="1:2">
      <c r="A5834" s="14">
        <v>43214</v>
      </c>
      <c r="B5834">
        <v>2148.29</v>
      </c>
    </row>
    <row r="5835" spans="1:2">
      <c r="A5835" s="14">
        <v>43215</v>
      </c>
      <c r="B5835">
        <v>2144.5</v>
      </c>
    </row>
    <row r="5836" spans="1:2">
      <c r="A5836" s="14">
        <v>43216</v>
      </c>
      <c r="B5836">
        <v>2147.9</v>
      </c>
    </row>
    <row r="5837" spans="1:2">
      <c r="A5837" s="14">
        <v>43217</v>
      </c>
      <c r="B5837">
        <v>2152.4299999999998</v>
      </c>
    </row>
    <row r="5838" spans="1:2">
      <c r="A5838" s="14">
        <v>43220</v>
      </c>
      <c r="B5838">
        <v>2155.33</v>
      </c>
    </row>
    <row r="5839" spans="1:2">
      <c r="A5839" s="14">
        <v>43221</v>
      </c>
      <c r="B5839">
        <v>2150.81</v>
      </c>
    </row>
    <row r="5840" spans="1:2">
      <c r="A5840" s="14">
        <v>43222</v>
      </c>
      <c r="B5840">
        <v>2152.16</v>
      </c>
    </row>
    <row r="5841" spans="1:2">
      <c r="A5841" s="14">
        <v>43223</v>
      </c>
      <c r="B5841">
        <v>2154.5300000000002</v>
      </c>
    </row>
    <row r="5842" spans="1:2">
      <c r="A5842" s="14">
        <v>43224</v>
      </c>
      <c r="B5842">
        <v>2155.02</v>
      </c>
    </row>
    <row r="5843" spans="1:2">
      <c r="A5843" s="14">
        <v>43227</v>
      </c>
      <c r="B5843">
        <v>2154.94</v>
      </c>
    </row>
    <row r="5844" spans="1:2">
      <c r="A5844" s="14">
        <v>43228</v>
      </c>
      <c r="B5844">
        <v>2153.39</v>
      </c>
    </row>
    <row r="5845" spans="1:2">
      <c r="A5845" s="14">
        <v>43229</v>
      </c>
      <c r="B5845">
        <v>2149.66</v>
      </c>
    </row>
    <row r="5846" spans="1:2">
      <c r="A5846" s="14">
        <v>43230</v>
      </c>
      <c r="B5846">
        <v>2152.46</v>
      </c>
    </row>
    <row r="5847" spans="1:2">
      <c r="A5847" s="14">
        <v>43231</v>
      </c>
      <c r="B5847">
        <v>2152.75</v>
      </c>
    </row>
    <row r="5848" spans="1:2">
      <c r="A5848" s="14">
        <v>43234</v>
      </c>
      <c r="B5848">
        <v>2151.13</v>
      </c>
    </row>
    <row r="5849" spans="1:2">
      <c r="A5849" s="14">
        <v>43235</v>
      </c>
      <c r="B5849">
        <v>2141.54</v>
      </c>
    </row>
    <row r="5850" spans="1:2">
      <c r="A5850" s="14">
        <v>43236</v>
      </c>
      <c r="B5850">
        <v>2140.7199999999998</v>
      </c>
    </row>
    <row r="5851" spans="1:2">
      <c r="A5851" s="14">
        <v>43237</v>
      </c>
      <c r="B5851">
        <v>2139.1</v>
      </c>
    </row>
    <row r="5852" spans="1:2">
      <c r="A5852" s="14">
        <v>43238</v>
      </c>
      <c r="B5852">
        <v>2144.09</v>
      </c>
    </row>
    <row r="5853" spans="1:2">
      <c r="A5853" s="14">
        <v>43241</v>
      </c>
      <c r="B5853">
        <v>2144.4</v>
      </c>
    </row>
    <row r="5854" spans="1:2">
      <c r="A5854" s="14">
        <v>43242</v>
      </c>
      <c r="B5854">
        <v>2144.31</v>
      </c>
    </row>
    <row r="5855" spans="1:2">
      <c r="A5855" s="14">
        <v>43243</v>
      </c>
      <c r="B5855">
        <v>2151.38</v>
      </c>
    </row>
    <row r="5856" spans="1:2">
      <c r="A5856" s="14">
        <v>43244</v>
      </c>
      <c r="B5856">
        <v>2154.94</v>
      </c>
    </row>
    <row r="5857" spans="1:2">
      <c r="A5857" s="14">
        <v>43245</v>
      </c>
      <c r="B5857">
        <v>2160.42</v>
      </c>
    </row>
    <row r="5858" spans="1:2">
      <c r="A5858" s="14">
        <v>43249</v>
      </c>
      <c r="B5858">
        <v>2180.98</v>
      </c>
    </row>
    <row r="5859" spans="1:2">
      <c r="A5859" s="14">
        <v>43250</v>
      </c>
      <c r="B5859">
        <v>2171.94</v>
      </c>
    </row>
    <row r="5860" spans="1:2">
      <c r="A5860" s="14">
        <v>43251</v>
      </c>
      <c r="B5860">
        <v>2174.6799999999998</v>
      </c>
    </row>
    <row r="5861" spans="1:2">
      <c r="A5861" s="14">
        <v>43252</v>
      </c>
      <c r="B5861">
        <v>2166.15</v>
      </c>
    </row>
    <row r="5862" spans="1:2">
      <c r="A5862" s="14">
        <v>43255</v>
      </c>
      <c r="B5862">
        <v>2161.23</v>
      </c>
    </row>
    <row r="5863" spans="1:2">
      <c r="A5863" s="14">
        <v>43256</v>
      </c>
      <c r="B5863">
        <v>2163.48</v>
      </c>
    </row>
    <row r="5864" spans="1:2">
      <c r="A5864" s="14">
        <v>43257</v>
      </c>
      <c r="B5864">
        <v>2157.04</v>
      </c>
    </row>
    <row r="5865" spans="1:2">
      <c r="A5865" s="14">
        <v>43258</v>
      </c>
      <c r="B5865">
        <v>2162.4</v>
      </c>
    </row>
    <row r="5866" spans="1:2">
      <c r="A5866" s="14">
        <v>43259</v>
      </c>
      <c r="B5866">
        <v>2162.64</v>
      </c>
    </row>
    <row r="5867" spans="1:2">
      <c r="A5867" s="14">
        <v>43262</v>
      </c>
      <c r="B5867">
        <v>2160.3000000000002</v>
      </c>
    </row>
    <row r="5868" spans="1:2">
      <c r="A5868" s="14">
        <v>43263</v>
      </c>
      <c r="B5868">
        <v>2160.27</v>
      </c>
    </row>
    <row r="5869" spans="1:2">
      <c r="A5869" s="14">
        <v>43264</v>
      </c>
      <c r="B5869">
        <v>2157.61</v>
      </c>
    </row>
    <row r="5870" spans="1:2">
      <c r="A5870" s="14">
        <v>43265</v>
      </c>
      <c r="B5870">
        <v>2161.61</v>
      </c>
    </row>
    <row r="5871" spans="1:2">
      <c r="A5871" s="14">
        <v>43266</v>
      </c>
      <c r="B5871">
        <v>2164.15</v>
      </c>
    </row>
    <row r="5872" spans="1:2">
      <c r="A5872" s="14">
        <v>43269</v>
      </c>
      <c r="B5872">
        <v>2164.11</v>
      </c>
    </row>
    <row r="5873" spans="1:2">
      <c r="A5873" s="14">
        <v>43270</v>
      </c>
      <c r="B5873">
        <v>2167.9499999999998</v>
      </c>
    </row>
    <row r="5874" spans="1:2">
      <c r="A5874" s="14">
        <v>43271</v>
      </c>
      <c r="B5874">
        <v>2164.14</v>
      </c>
    </row>
    <row r="5875" spans="1:2">
      <c r="A5875" s="14">
        <v>43272</v>
      </c>
      <c r="B5875">
        <v>2167.5100000000002</v>
      </c>
    </row>
    <row r="5876" spans="1:2">
      <c r="A5876" s="14">
        <v>43273</v>
      </c>
      <c r="B5876">
        <v>2167.35</v>
      </c>
    </row>
    <row r="5877" spans="1:2">
      <c r="A5877" s="14">
        <v>43276</v>
      </c>
      <c r="B5877">
        <v>2170.77</v>
      </c>
    </row>
    <row r="5878" spans="1:2">
      <c r="A5878" s="14">
        <v>43277</v>
      </c>
      <c r="B5878">
        <v>2170.33</v>
      </c>
    </row>
    <row r="5879" spans="1:2">
      <c r="A5879" s="14">
        <v>43278</v>
      </c>
      <c r="B5879">
        <v>2177.38</v>
      </c>
    </row>
    <row r="5880" spans="1:2">
      <c r="A5880" s="14">
        <v>43279</v>
      </c>
      <c r="B5880">
        <v>2175.36</v>
      </c>
    </row>
    <row r="5881" spans="1:2">
      <c r="A5881" s="14">
        <v>43280</v>
      </c>
      <c r="B5881">
        <v>2175.13</v>
      </c>
    </row>
    <row r="5882" spans="1:2">
      <c r="A5882" s="14">
        <v>43283</v>
      </c>
      <c r="B5882">
        <v>2173.59</v>
      </c>
    </row>
    <row r="5883" spans="1:2">
      <c r="A5883" s="14">
        <v>43284</v>
      </c>
      <c r="B5883">
        <v>2176.9299999999998</v>
      </c>
    </row>
    <row r="5884" spans="1:2">
      <c r="A5884" s="14">
        <v>43286</v>
      </c>
      <c r="B5884">
        <v>2177.14</v>
      </c>
    </row>
    <row r="5885" spans="1:2">
      <c r="A5885" s="14">
        <v>43287</v>
      </c>
      <c r="B5885">
        <v>2179.0100000000002</v>
      </c>
    </row>
    <row r="5886" spans="1:2">
      <c r="A5886" s="14">
        <v>43290</v>
      </c>
      <c r="B5886">
        <v>2176.0700000000002</v>
      </c>
    </row>
    <row r="5887" spans="1:2">
      <c r="A5887" s="14">
        <v>43291</v>
      </c>
      <c r="B5887">
        <v>2174.5300000000002</v>
      </c>
    </row>
    <row r="5888" spans="1:2">
      <c r="A5888" s="14">
        <v>43292</v>
      </c>
      <c r="B5888">
        <v>2178.17</v>
      </c>
    </row>
    <row r="5889" spans="1:2">
      <c r="A5889" s="14">
        <v>43293</v>
      </c>
      <c r="B5889">
        <v>2177.2199999999998</v>
      </c>
    </row>
    <row r="5890" spans="1:2">
      <c r="A5890" s="14">
        <v>43294</v>
      </c>
      <c r="B5890">
        <v>2180.14</v>
      </c>
    </row>
    <row r="5891" spans="1:2">
      <c r="A5891" s="14">
        <v>43297</v>
      </c>
      <c r="B5891">
        <v>2176.77</v>
      </c>
    </row>
    <row r="5892" spans="1:2">
      <c r="A5892" s="14">
        <v>43298</v>
      </c>
      <c r="B5892">
        <v>2176.0700000000002</v>
      </c>
    </row>
    <row r="5893" spans="1:2">
      <c r="A5893" s="14">
        <v>43299</v>
      </c>
      <c r="B5893">
        <v>2174.77</v>
      </c>
    </row>
    <row r="5894" spans="1:2">
      <c r="A5894" s="14">
        <v>43300</v>
      </c>
      <c r="B5894">
        <v>2178.19</v>
      </c>
    </row>
    <row r="5895" spans="1:2">
      <c r="A5895" s="14">
        <v>43301</v>
      </c>
      <c r="B5895">
        <v>2172.5700000000002</v>
      </c>
    </row>
    <row r="5896" spans="1:2">
      <c r="A5896" s="14">
        <v>43304</v>
      </c>
      <c r="B5896">
        <v>2164.46</v>
      </c>
    </row>
    <row r="5897" spans="1:2">
      <c r="A5897" s="14">
        <v>43305</v>
      </c>
      <c r="B5897">
        <v>2166.6</v>
      </c>
    </row>
    <row r="5898" spans="1:2">
      <c r="A5898" s="14">
        <v>43306</v>
      </c>
      <c r="B5898">
        <v>2168.02</v>
      </c>
    </row>
    <row r="5899" spans="1:2">
      <c r="A5899" s="14">
        <v>43307</v>
      </c>
      <c r="B5899">
        <v>2163.4499999999998</v>
      </c>
    </row>
    <row r="5900" spans="1:2">
      <c r="A5900" s="14">
        <v>43308</v>
      </c>
      <c r="B5900">
        <v>2165.0500000000002</v>
      </c>
    </row>
    <row r="5901" spans="1:2">
      <c r="A5901" s="14">
        <v>43311</v>
      </c>
      <c r="B5901">
        <v>2164.16</v>
      </c>
    </row>
    <row r="5902" spans="1:2">
      <c r="A5902" s="14">
        <v>43312</v>
      </c>
      <c r="B5902">
        <v>2166.0300000000002</v>
      </c>
    </row>
    <row r="5903" spans="1:2">
      <c r="A5903" s="14">
        <v>43313</v>
      </c>
      <c r="B5903">
        <v>2161.56</v>
      </c>
    </row>
    <row r="5904" spans="1:2">
      <c r="A5904" s="14">
        <v>43314</v>
      </c>
      <c r="B5904">
        <v>2163.5100000000002</v>
      </c>
    </row>
    <row r="5905" spans="1:2">
      <c r="A5905" s="14">
        <v>43315</v>
      </c>
      <c r="B5905">
        <v>2167.59</v>
      </c>
    </row>
    <row r="5906" spans="1:2">
      <c r="A5906" s="14">
        <v>43318</v>
      </c>
      <c r="B5906">
        <v>2169.4699999999998</v>
      </c>
    </row>
    <row r="5907" spans="1:2">
      <c r="A5907" s="14">
        <v>43319</v>
      </c>
      <c r="B5907">
        <v>2165.0500000000002</v>
      </c>
    </row>
    <row r="5908" spans="1:2">
      <c r="A5908" s="14">
        <v>43320</v>
      </c>
      <c r="B5908">
        <v>2165.39</v>
      </c>
    </row>
    <row r="5909" spans="1:2">
      <c r="A5909" s="14">
        <v>43321</v>
      </c>
      <c r="B5909">
        <v>2169.7600000000002</v>
      </c>
    </row>
    <row r="5910" spans="1:2">
      <c r="A5910" s="14">
        <v>43322</v>
      </c>
      <c r="B5910">
        <v>2179.25</v>
      </c>
    </row>
    <row r="5911" spans="1:2">
      <c r="A5911" s="14">
        <v>43325</v>
      </c>
      <c r="B5911">
        <v>2176.86</v>
      </c>
    </row>
    <row r="5912" spans="1:2">
      <c r="A5912" s="14">
        <v>43326</v>
      </c>
      <c r="B5912">
        <v>2174.7800000000002</v>
      </c>
    </row>
    <row r="5913" spans="1:2">
      <c r="A5913" s="14">
        <v>43327</v>
      </c>
      <c r="B5913">
        <v>2179.98</v>
      </c>
    </row>
    <row r="5914" spans="1:2">
      <c r="A5914" s="14">
        <v>43328</v>
      </c>
      <c r="B5914">
        <v>2178.1</v>
      </c>
    </row>
    <row r="5915" spans="1:2">
      <c r="A5915" s="14">
        <v>43329</v>
      </c>
      <c r="B5915">
        <v>2178.35</v>
      </c>
    </row>
    <row r="5916" spans="1:2">
      <c r="A5916" s="14">
        <v>43332</v>
      </c>
      <c r="B5916">
        <v>2184.86</v>
      </c>
    </row>
    <row r="5917" spans="1:2">
      <c r="A5917" s="14">
        <v>43333</v>
      </c>
      <c r="B5917">
        <v>2182.36</v>
      </c>
    </row>
    <row r="5918" spans="1:2">
      <c r="A5918" s="14">
        <v>43334</v>
      </c>
      <c r="B5918">
        <v>2184.8200000000002</v>
      </c>
    </row>
    <row r="5919" spans="1:2">
      <c r="A5919" s="14">
        <v>43335</v>
      </c>
      <c r="B5919">
        <v>2185.33</v>
      </c>
    </row>
    <row r="5920" spans="1:2">
      <c r="A5920" s="14">
        <v>43336</v>
      </c>
      <c r="B5920">
        <v>2184.67</v>
      </c>
    </row>
    <row r="5921" spans="1:2">
      <c r="A5921" s="14">
        <v>43339</v>
      </c>
      <c r="B5921">
        <v>2182.36</v>
      </c>
    </row>
    <row r="5922" spans="1:2">
      <c r="A5922" s="14">
        <v>43340</v>
      </c>
      <c r="B5922">
        <v>2178.29</v>
      </c>
    </row>
    <row r="5923" spans="1:2">
      <c r="A5923" s="14">
        <v>43341</v>
      </c>
      <c r="B5923">
        <v>2178.65</v>
      </c>
    </row>
    <row r="5924" spans="1:2">
      <c r="A5924" s="14">
        <v>43342</v>
      </c>
      <c r="B5924">
        <v>2181.33</v>
      </c>
    </row>
    <row r="5925" spans="1:2">
      <c r="A5925" s="14">
        <v>43343</v>
      </c>
      <c r="B5925">
        <v>2182.6</v>
      </c>
    </row>
    <row r="5926" spans="1:2">
      <c r="A5926" s="14">
        <v>43346</v>
      </c>
      <c r="B5926">
        <v>2182.6</v>
      </c>
    </row>
    <row r="5927" spans="1:2">
      <c r="A5927" s="14">
        <v>43347</v>
      </c>
      <c r="B5927">
        <v>2176.6799999999998</v>
      </c>
    </row>
    <row r="5928" spans="1:2">
      <c r="A5928" s="14">
        <v>43348</v>
      </c>
      <c r="B5928">
        <v>2176.89</v>
      </c>
    </row>
    <row r="5929" spans="1:2">
      <c r="A5929" s="14">
        <v>43349</v>
      </c>
      <c r="B5929">
        <v>2179.9299999999998</v>
      </c>
    </row>
    <row r="5930" spans="1:2">
      <c r="A5930" s="14">
        <v>43350</v>
      </c>
      <c r="B5930">
        <v>2172.0700000000002</v>
      </c>
    </row>
    <row r="5931" spans="1:2">
      <c r="A5931" s="14">
        <v>43353</v>
      </c>
      <c r="B5931">
        <v>2173.38</v>
      </c>
    </row>
    <row r="5932" spans="1:2">
      <c r="A5932" s="14">
        <v>43354</v>
      </c>
      <c r="B5932">
        <v>2168.38</v>
      </c>
    </row>
    <row r="5933" spans="1:2">
      <c r="A5933" s="14">
        <v>43355</v>
      </c>
      <c r="B5933">
        <v>2170.23</v>
      </c>
    </row>
    <row r="5934" spans="1:2">
      <c r="A5934" s="14">
        <v>43356</v>
      </c>
      <c r="B5934">
        <v>2170.4699999999998</v>
      </c>
    </row>
    <row r="5935" spans="1:2">
      <c r="A5935" s="14">
        <v>43357</v>
      </c>
      <c r="B5935">
        <v>2166.6999999999998</v>
      </c>
    </row>
    <row r="5936" spans="1:2">
      <c r="A5936" s="14">
        <v>43360</v>
      </c>
      <c r="B5936">
        <v>2166.39</v>
      </c>
    </row>
    <row r="5937" spans="1:2">
      <c r="A5937" s="14">
        <v>43361</v>
      </c>
      <c r="B5937">
        <v>2160.84</v>
      </c>
    </row>
    <row r="5938" spans="1:2">
      <c r="A5938" s="14">
        <v>43362</v>
      </c>
      <c r="B5938">
        <v>2156.77</v>
      </c>
    </row>
    <row r="5939" spans="1:2">
      <c r="A5939" s="14">
        <v>43363</v>
      </c>
      <c r="B5939">
        <v>2158.21</v>
      </c>
    </row>
    <row r="5940" spans="1:2">
      <c r="A5940" s="14">
        <v>43364</v>
      </c>
      <c r="B5940">
        <v>2159.5</v>
      </c>
    </row>
    <row r="5941" spans="1:2">
      <c r="A5941" s="14">
        <v>43367</v>
      </c>
      <c r="B5941">
        <v>2159.2199999999998</v>
      </c>
    </row>
    <row r="5942" spans="1:2">
      <c r="A5942" s="14">
        <v>43368</v>
      </c>
      <c r="B5942">
        <v>2156.52</v>
      </c>
    </row>
    <row r="5943" spans="1:2">
      <c r="A5943" s="14">
        <v>43369</v>
      </c>
      <c r="B5943">
        <v>2161.36</v>
      </c>
    </row>
    <row r="5944" spans="1:2">
      <c r="A5944" s="14">
        <v>43370</v>
      </c>
      <c r="B5944">
        <v>2161.9499999999998</v>
      </c>
    </row>
    <row r="5945" spans="1:2">
      <c r="A5945" s="14">
        <v>43371</v>
      </c>
      <c r="B5945">
        <v>2162.2199999999998</v>
      </c>
    </row>
    <row r="5946" spans="1:2">
      <c r="A5946" s="14">
        <v>43374</v>
      </c>
      <c r="B5946">
        <v>2159.48</v>
      </c>
    </row>
    <row r="5947" spans="1:2">
      <c r="A5947" s="14">
        <v>43375</v>
      </c>
      <c r="B5947">
        <v>2162.2199999999998</v>
      </c>
    </row>
    <row r="5948" spans="1:2">
      <c r="A5948" s="14">
        <v>43376</v>
      </c>
      <c r="B5948">
        <v>2150.3000000000002</v>
      </c>
    </row>
    <row r="5949" spans="1:2">
      <c r="A5949" s="14">
        <v>43377</v>
      </c>
      <c r="B5949">
        <v>2146.39</v>
      </c>
    </row>
    <row r="5950" spans="1:2">
      <c r="A5950" s="14">
        <v>43378</v>
      </c>
      <c r="B5950">
        <v>2142.8000000000002</v>
      </c>
    </row>
    <row r="5951" spans="1:2">
      <c r="A5951" s="14">
        <v>43382</v>
      </c>
      <c r="B5951">
        <v>2145.7800000000002</v>
      </c>
    </row>
    <row r="5952" spans="1:2">
      <c r="A5952" s="14">
        <v>43383</v>
      </c>
      <c r="B5952">
        <v>2143.85</v>
      </c>
    </row>
    <row r="5953" spans="1:2">
      <c r="A5953" s="14">
        <v>43384</v>
      </c>
      <c r="B5953">
        <v>2154.5</v>
      </c>
    </row>
    <row r="5954" spans="1:2">
      <c r="A5954" s="14">
        <v>43385</v>
      </c>
      <c r="B5954">
        <v>2153.87</v>
      </c>
    </row>
    <row r="5955" spans="1:2">
      <c r="A5955" s="14">
        <v>43388</v>
      </c>
      <c r="B5955">
        <v>2151.29</v>
      </c>
    </row>
    <row r="5956" spans="1:2">
      <c r="A5956" s="14">
        <v>43389</v>
      </c>
      <c r="B5956">
        <v>2152.27</v>
      </c>
    </row>
    <row r="5957" spans="1:2">
      <c r="A5957" s="14">
        <v>43390</v>
      </c>
      <c r="B5957">
        <v>2150.0500000000002</v>
      </c>
    </row>
    <row r="5958" spans="1:2">
      <c r="A5958" s="14">
        <v>43391</v>
      </c>
      <c r="B5958">
        <v>2150.46</v>
      </c>
    </row>
    <row r="5959" spans="1:2">
      <c r="A5959" s="14">
        <v>43392</v>
      </c>
      <c r="B5959">
        <v>2147.16</v>
      </c>
    </row>
    <row r="5960" spans="1:2">
      <c r="A5960" s="14">
        <v>43395</v>
      </c>
      <c r="B5960">
        <v>2148.08</v>
      </c>
    </row>
    <row r="5961" spans="1:2">
      <c r="A5961" s="14">
        <v>43396</v>
      </c>
      <c r="B5961">
        <v>2151.65</v>
      </c>
    </row>
    <row r="5962" spans="1:2">
      <c r="A5962" s="14">
        <v>43397</v>
      </c>
      <c r="B5962">
        <v>2155.83</v>
      </c>
    </row>
    <row r="5963" spans="1:2">
      <c r="A5963" s="14">
        <v>43398</v>
      </c>
      <c r="B5963">
        <v>2155</v>
      </c>
    </row>
    <row r="5964" spans="1:2">
      <c r="A5964" s="14">
        <v>43399</v>
      </c>
      <c r="B5964">
        <v>2161.4699999999998</v>
      </c>
    </row>
    <row r="5965" spans="1:2">
      <c r="A5965" s="14">
        <v>43402</v>
      </c>
      <c r="B5965">
        <v>2160.39</v>
      </c>
    </row>
    <row r="5966" spans="1:2">
      <c r="A5966" s="14">
        <v>43403</v>
      </c>
      <c r="B5966">
        <v>2157.46</v>
      </c>
    </row>
    <row r="5967" spans="1:2">
      <c r="A5967" s="14">
        <v>43404</v>
      </c>
      <c r="B5967">
        <v>2151.89</v>
      </c>
    </row>
    <row r="5968" spans="1:2">
      <c r="A5968" s="14">
        <v>43405</v>
      </c>
      <c r="B5968">
        <v>2154.29</v>
      </c>
    </row>
    <row r="5969" spans="1:2">
      <c r="A5969" s="14">
        <v>43406</v>
      </c>
      <c r="B5969">
        <v>2145.9499999999998</v>
      </c>
    </row>
    <row r="5970" spans="1:2">
      <c r="A5970" s="14">
        <v>43409</v>
      </c>
      <c r="B5970">
        <v>2148.31</v>
      </c>
    </row>
    <row r="5971" spans="1:2">
      <c r="A5971" s="14">
        <v>43410</v>
      </c>
      <c r="B5971">
        <v>2147.4499999999998</v>
      </c>
    </row>
    <row r="5972" spans="1:2">
      <c r="A5972" s="14">
        <v>43411</v>
      </c>
      <c r="B5972">
        <v>2147.14</v>
      </c>
    </row>
    <row r="5973" spans="1:2">
      <c r="A5973" s="14">
        <v>43412</v>
      </c>
      <c r="B5973">
        <v>2145.46</v>
      </c>
    </row>
    <row r="5974" spans="1:2">
      <c r="A5974" s="14">
        <v>43413</v>
      </c>
      <c r="B5974">
        <v>2150.61</v>
      </c>
    </row>
    <row r="5975" spans="1:2">
      <c r="A5975" s="14">
        <v>43417</v>
      </c>
      <c r="B5975">
        <v>2156.14</v>
      </c>
    </row>
    <row r="5976" spans="1:2">
      <c r="A5976" s="14">
        <v>43418</v>
      </c>
      <c r="B5976">
        <v>2159.13</v>
      </c>
    </row>
    <row r="5977" spans="1:2">
      <c r="A5977" s="14">
        <v>43419</v>
      </c>
      <c r="B5977">
        <v>2158.9</v>
      </c>
    </row>
    <row r="5978" spans="1:2">
      <c r="A5978" s="14">
        <v>43420</v>
      </c>
      <c r="B5978">
        <v>2164.85</v>
      </c>
    </row>
    <row r="5979" spans="1:2">
      <c r="A5979" s="14">
        <v>43423</v>
      </c>
      <c r="B5979">
        <v>2167.37</v>
      </c>
    </row>
    <row r="5980" spans="1:2">
      <c r="A5980" s="14">
        <v>43424</v>
      </c>
      <c r="B5980">
        <v>2168.08</v>
      </c>
    </row>
    <row r="5981" spans="1:2">
      <c r="A5981" s="14">
        <v>43425</v>
      </c>
      <c r="B5981">
        <v>2166.7800000000002</v>
      </c>
    </row>
    <row r="5982" spans="1:2">
      <c r="A5982" s="14">
        <v>43427</v>
      </c>
      <c r="B5982">
        <v>2167.77</v>
      </c>
    </row>
    <row r="5983" spans="1:2">
      <c r="A5983" s="14">
        <v>43430</v>
      </c>
      <c r="B5983">
        <v>2166.2800000000002</v>
      </c>
    </row>
    <row r="5984" spans="1:2">
      <c r="A5984" s="14">
        <v>43431</v>
      </c>
      <c r="B5984">
        <v>2167.33</v>
      </c>
    </row>
    <row r="5985" spans="1:2">
      <c r="A5985" s="14">
        <v>43432</v>
      </c>
      <c r="B5985">
        <v>2168.4899999999998</v>
      </c>
    </row>
    <row r="5986" spans="1:2">
      <c r="A5986" s="14">
        <v>43433</v>
      </c>
      <c r="B5986">
        <v>2169</v>
      </c>
    </row>
    <row r="5987" spans="1:2">
      <c r="A5987" s="14">
        <v>43434</v>
      </c>
      <c r="B5987">
        <v>2170.9899999999998</v>
      </c>
    </row>
    <row r="5988" spans="1:2">
      <c r="A5988" s="14">
        <v>43437</v>
      </c>
      <c r="B5988">
        <v>2173.83</v>
      </c>
    </row>
    <row r="5989" spans="1:2">
      <c r="A5989" s="14">
        <v>43438</v>
      </c>
      <c r="B5989">
        <v>2183.09</v>
      </c>
    </row>
    <row r="5990" spans="1:2">
      <c r="A5990" s="14">
        <v>43440</v>
      </c>
      <c r="B5990">
        <v>2189.3000000000002</v>
      </c>
    </row>
    <row r="5991" spans="1:2">
      <c r="A5991" s="14">
        <v>43441</v>
      </c>
      <c r="B5991">
        <v>2192.21</v>
      </c>
    </row>
    <row r="5992" spans="1:2">
      <c r="A5992" s="14">
        <v>43444</v>
      </c>
      <c r="B5992">
        <v>2192.62</v>
      </c>
    </row>
    <row r="5993" spans="1:2">
      <c r="A5993" s="14">
        <v>43445</v>
      </c>
      <c r="B5993">
        <v>2190.5300000000002</v>
      </c>
    </row>
    <row r="5994" spans="1:2">
      <c r="A5994" s="14">
        <v>43446</v>
      </c>
      <c r="B5994">
        <v>2188.4699999999998</v>
      </c>
    </row>
    <row r="5995" spans="1:2">
      <c r="A5995" s="14">
        <v>43447</v>
      </c>
      <c r="B5995">
        <v>2188.1799999999998</v>
      </c>
    </row>
    <row r="5996" spans="1:2">
      <c r="A5996" s="14">
        <v>43448</v>
      </c>
      <c r="B5996">
        <v>2191.46</v>
      </c>
    </row>
    <row r="5997" spans="1:2">
      <c r="A5997" s="14">
        <v>43451</v>
      </c>
      <c r="B5997">
        <v>2196</v>
      </c>
    </row>
    <row r="5998" spans="1:2">
      <c r="A5998" s="14">
        <v>43452</v>
      </c>
      <c r="B5998">
        <v>2201.08</v>
      </c>
    </row>
    <row r="5999" spans="1:2">
      <c r="A5999" s="14">
        <v>43453</v>
      </c>
      <c r="B5999">
        <v>2207.4699999999998</v>
      </c>
    </row>
    <row r="6000" spans="1:2">
      <c r="A6000" s="14">
        <v>43454</v>
      </c>
      <c r="B6000">
        <v>2206.09</v>
      </c>
    </row>
    <row r="6001" spans="1:2">
      <c r="A6001" s="14">
        <v>43455</v>
      </c>
      <c r="B6001">
        <v>2205.9</v>
      </c>
    </row>
    <row r="6002" spans="1:2">
      <c r="A6002" s="14">
        <v>43458</v>
      </c>
      <c r="B6002">
        <v>2211.44</v>
      </c>
    </row>
    <row r="6003" spans="1:2">
      <c r="A6003" s="14">
        <v>43460</v>
      </c>
      <c r="B6003">
        <v>2206.0300000000002</v>
      </c>
    </row>
    <row r="6004" spans="1:2">
      <c r="A6004" s="14">
        <v>43461</v>
      </c>
      <c r="B6004">
        <v>2211.91</v>
      </c>
    </row>
    <row r="6005" spans="1:2">
      <c r="A6005" s="14">
        <v>43462</v>
      </c>
      <c r="B6005">
        <v>2212.2199999999998</v>
      </c>
    </row>
    <row r="6006" spans="1:2">
      <c r="A6006" s="14">
        <v>43465</v>
      </c>
      <c r="B6006">
        <v>2217.6999999999998</v>
      </c>
    </row>
    <row r="6007" spans="1:2">
      <c r="A6007" s="14">
        <v>43467</v>
      </c>
      <c r="B6007">
        <v>2221.39</v>
      </c>
    </row>
    <row r="6008" spans="1:2">
      <c r="A6008" s="14">
        <v>43468</v>
      </c>
      <c r="B6008">
        <v>2235.7800000000002</v>
      </c>
    </row>
    <row r="6009" spans="1:2">
      <c r="A6009" s="14">
        <v>43469</v>
      </c>
      <c r="B6009">
        <v>2223.0100000000002</v>
      </c>
    </row>
    <row r="6010" spans="1:2">
      <c r="A6010" s="14">
        <v>43472</v>
      </c>
      <c r="B6010">
        <v>2220.87</v>
      </c>
    </row>
    <row r="6011" spans="1:2">
      <c r="A6011" s="14">
        <v>43473</v>
      </c>
      <c r="B6011">
        <v>2216.66</v>
      </c>
    </row>
    <row r="6012" spans="1:2">
      <c r="A6012" s="14">
        <v>43474</v>
      </c>
      <c r="B6012">
        <v>2215.2199999999998</v>
      </c>
    </row>
    <row r="6013" spans="1:2">
      <c r="A6013" s="14">
        <v>43475</v>
      </c>
      <c r="B6013">
        <v>2213.83</v>
      </c>
    </row>
    <row r="6014" spans="1:2">
      <c r="A6014" s="14">
        <v>43476</v>
      </c>
      <c r="B6014">
        <v>2217.17</v>
      </c>
    </row>
    <row r="6015" spans="1:2">
      <c r="A6015" s="14">
        <v>43479</v>
      </c>
      <c r="B6015">
        <v>2215.88</v>
      </c>
    </row>
    <row r="6016" spans="1:2">
      <c r="A6016" s="14">
        <v>43480</v>
      </c>
      <c r="B6016">
        <v>2215.65</v>
      </c>
    </row>
    <row r="6017" spans="1:2">
      <c r="A6017" s="14">
        <v>43481</v>
      </c>
      <c r="B6017">
        <v>2213.87</v>
      </c>
    </row>
    <row r="6018" spans="1:2">
      <c r="A6018" s="14">
        <v>43482</v>
      </c>
      <c r="B6018">
        <v>2212.5300000000002</v>
      </c>
    </row>
    <row r="6019" spans="1:2">
      <c r="A6019" s="14">
        <v>43483</v>
      </c>
      <c r="B6019">
        <v>2208.2600000000002</v>
      </c>
    </row>
    <row r="6020" spans="1:2">
      <c r="A6020" s="14">
        <v>43487</v>
      </c>
      <c r="B6020">
        <v>2214.81</v>
      </c>
    </row>
    <row r="6021" spans="1:2">
      <c r="A6021" s="14">
        <v>43488</v>
      </c>
      <c r="B6021">
        <v>2212.73</v>
      </c>
    </row>
    <row r="6022" spans="1:2">
      <c r="A6022" s="14">
        <v>43489</v>
      </c>
      <c r="B6022">
        <v>2218.08</v>
      </c>
    </row>
    <row r="6023" spans="1:2">
      <c r="A6023" s="14">
        <v>43490</v>
      </c>
      <c r="B6023">
        <v>2213.65</v>
      </c>
    </row>
    <row r="6024" spans="1:2">
      <c r="A6024" s="14">
        <v>43493</v>
      </c>
      <c r="B6024">
        <v>2214.6999999999998</v>
      </c>
    </row>
    <row r="6025" spans="1:2">
      <c r="A6025" s="14">
        <v>43494</v>
      </c>
      <c r="B6025">
        <v>2218.48</v>
      </c>
    </row>
    <row r="6026" spans="1:2">
      <c r="A6026" s="14">
        <v>43495</v>
      </c>
      <c r="B6026">
        <v>2220.33</v>
      </c>
    </row>
    <row r="6027" spans="1:2">
      <c r="A6027" s="14">
        <v>43496</v>
      </c>
      <c r="B6027">
        <v>2228.14</v>
      </c>
    </row>
    <row r="6028" spans="1:2">
      <c r="A6028" s="14">
        <v>43497</v>
      </c>
      <c r="B6028">
        <v>2221.85</v>
      </c>
    </row>
    <row r="6029" spans="1:2">
      <c r="A6029" s="14">
        <v>43500</v>
      </c>
      <c r="B6029">
        <v>2218.5300000000002</v>
      </c>
    </row>
    <row r="6030" spans="1:2">
      <c r="A6030" s="14">
        <v>43501</v>
      </c>
      <c r="B6030">
        <v>2221.54</v>
      </c>
    </row>
    <row r="6031" spans="1:2">
      <c r="A6031" s="14">
        <v>43502</v>
      </c>
      <c r="B6031">
        <v>2221.85</v>
      </c>
    </row>
    <row r="6032" spans="1:2">
      <c r="A6032" s="14">
        <v>43503</v>
      </c>
      <c r="B6032">
        <v>2228.15</v>
      </c>
    </row>
    <row r="6033" spans="1:2">
      <c r="A6033" s="14">
        <v>43504</v>
      </c>
      <c r="B6033">
        <v>2231.04</v>
      </c>
    </row>
    <row r="6034" spans="1:2">
      <c r="A6034" s="14">
        <v>43507</v>
      </c>
      <c r="B6034">
        <v>2227.6799999999998</v>
      </c>
    </row>
    <row r="6035" spans="1:2">
      <c r="A6035" s="14">
        <v>43508</v>
      </c>
      <c r="B6035">
        <v>2225.09</v>
      </c>
    </row>
    <row r="6036" spans="1:2">
      <c r="A6036" s="14">
        <v>43509</v>
      </c>
      <c r="B6036">
        <v>2222.4499999999998</v>
      </c>
    </row>
    <row r="6037" spans="1:2">
      <c r="A6037" s="14">
        <v>43510</v>
      </c>
      <c r="B6037">
        <v>2227.8200000000002</v>
      </c>
    </row>
    <row r="6038" spans="1:2">
      <c r="A6038" s="14">
        <v>43511</v>
      </c>
      <c r="B6038">
        <v>2227.4</v>
      </c>
    </row>
    <row r="6039" spans="1:2">
      <c r="A6039" s="14">
        <v>43515</v>
      </c>
      <c r="B6039">
        <v>2230.15</v>
      </c>
    </row>
    <row r="6040" spans="1:2">
      <c r="A6040" s="14">
        <v>43516</v>
      </c>
      <c r="B6040">
        <v>2229.3000000000002</v>
      </c>
    </row>
    <row r="6041" spans="1:2">
      <c r="A6041" s="14">
        <v>43517</v>
      </c>
      <c r="B6041">
        <v>2224.16</v>
      </c>
    </row>
    <row r="6042" spans="1:2">
      <c r="A6042" s="14">
        <v>43518</v>
      </c>
      <c r="B6042">
        <v>2228.67</v>
      </c>
    </row>
    <row r="6043" spans="1:2">
      <c r="A6043" s="14">
        <v>43521</v>
      </c>
      <c r="B6043">
        <v>2227.0300000000002</v>
      </c>
    </row>
    <row r="6044" spans="1:2">
      <c r="A6044" s="14">
        <v>43522</v>
      </c>
      <c r="B6044">
        <v>2231.34</v>
      </c>
    </row>
    <row r="6045" spans="1:2">
      <c r="A6045" s="14">
        <v>43523</v>
      </c>
      <c r="B6045">
        <v>2224.38</v>
      </c>
    </row>
    <row r="6046" spans="1:2">
      <c r="A6046" s="14">
        <v>43524</v>
      </c>
      <c r="B6046">
        <v>2222.1</v>
      </c>
    </row>
    <row r="6047" spans="1:2">
      <c r="A6047" s="14">
        <v>43525</v>
      </c>
      <c r="B6047">
        <v>2216.48</v>
      </c>
    </row>
    <row r="6048" spans="1:2">
      <c r="A6048" s="14">
        <v>43528</v>
      </c>
      <c r="B6048">
        <v>2220.94</v>
      </c>
    </row>
    <row r="6049" spans="1:2">
      <c r="A6049" s="14">
        <v>43529</v>
      </c>
      <c r="B6049">
        <v>2221.12</v>
      </c>
    </row>
    <row r="6050" spans="1:2">
      <c r="A6050" s="14">
        <v>43530</v>
      </c>
      <c r="B6050">
        <v>2224.84</v>
      </c>
    </row>
    <row r="6051" spans="1:2">
      <c r="A6051" s="14">
        <v>43531</v>
      </c>
      <c r="B6051">
        <v>2232.1799999999998</v>
      </c>
    </row>
    <row r="6052" spans="1:2">
      <c r="A6052" s="14">
        <v>43532</v>
      </c>
      <c r="B6052">
        <v>2234.09</v>
      </c>
    </row>
    <row r="6053" spans="1:2">
      <c r="A6053" s="14">
        <v>43535</v>
      </c>
      <c r="B6053">
        <v>2231.9499999999998</v>
      </c>
    </row>
    <row r="6054" spans="1:2">
      <c r="A6054" s="14">
        <v>43536</v>
      </c>
      <c r="B6054">
        <v>2237.0500000000002</v>
      </c>
    </row>
    <row r="6055" spans="1:2">
      <c r="A6055" s="14">
        <v>43537</v>
      </c>
      <c r="B6055">
        <v>2236.12</v>
      </c>
    </row>
    <row r="6056" spans="1:2">
      <c r="A6056" s="14">
        <v>43538</v>
      </c>
      <c r="B6056">
        <v>2232.84</v>
      </c>
    </row>
    <row r="6057" spans="1:2">
      <c r="A6057" s="14">
        <v>43539</v>
      </c>
      <c r="B6057">
        <v>2236.9699999999998</v>
      </c>
    </row>
    <row r="6058" spans="1:2">
      <c r="A6058" s="14">
        <v>43542</v>
      </c>
      <c r="B6058">
        <v>2236.9499999999998</v>
      </c>
    </row>
    <row r="6059" spans="1:2">
      <c r="A6059" s="14">
        <v>43543</v>
      </c>
      <c r="B6059">
        <v>2235.21</v>
      </c>
    </row>
    <row r="6060" spans="1:2">
      <c r="A6060" s="14">
        <v>43544</v>
      </c>
      <c r="B6060">
        <v>2244.46</v>
      </c>
    </row>
    <row r="6061" spans="1:2">
      <c r="A6061" s="14">
        <v>43545</v>
      </c>
      <c r="B6061">
        <v>2245.0500000000002</v>
      </c>
    </row>
    <row r="6062" spans="1:2">
      <c r="A6062" s="14">
        <v>43546</v>
      </c>
      <c r="B6062">
        <v>2256.2600000000002</v>
      </c>
    </row>
    <row r="6063" spans="1:2">
      <c r="A6063" s="14">
        <v>43549</v>
      </c>
      <c r="B6063">
        <v>2261.9699999999998</v>
      </c>
    </row>
    <row r="6064" spans="1:2">
      <c r="A6064" s="14">
        <v>43550</v>
      </c>
      <c r="B6064">
        <v>2262.4299999999998</v>
      </c>
    </row>
    <row r="6065" spans="1:2">
      <c r="A6065" s="14">
        <v>43551</v>
      </c>
      <c r="B6065">
        <v>2268.36</v>
      </c>
    </row>
    <row r="6066" spans="1:2">
      <c r="A6066" s="14">
        <v>43552</v>
      </c>
      <c r="B6066">
        <v>2267.4299999999998</v>
      </c>
    </row>
    <row r="6067" spans="1:2">
      <c r="A6067" s="14">
        <v>43553</v>
      </c>
      <c r="B6067">
        <v>2264.52</v>
      </c>
    </row>
    <row r="6068" spans="1:2">
      <c r="A6068" s="14">
        <v>43556</v>
      </c>
      <c r="B6068">
        <v>2254.96</v>
      </c>
    </row>
    <row r="6069" spans="1:2">
      <c r="A6069" s="14">
        <v>43557</v>
      </c>
      <c r="B6069">
        <v>2256.86</v>
      </c>
    </row>
    <row r="6070" spans="1:2">
      <c r="A6070" s="14">
        <v>43558</v>
      </c>
      <c r="B6070">
        <v>2251.9899999999998</v>
      </c>
    </row>
    <row r="6071" spans="1:2">
      <c r="A6071" s="14">
        <v>43559</v>
      </c>
      <c r="B6071">
        <v>2253</v>
      </c>
    </row>
    <row r="6072" spans="1:2">
      <c r="A6072" s="14">
        <v>43560</v>
      </c>
      <c r="B6072">
        <v>2254.15</v>
      </c>
    </row>
    <row r="6073" spans="1:2">
      <c r="A6073" s="14">
        <v>43563</v>
      </c>
      <c r="B6073">
        <v>2252.41</v>
      </c>
    </row>
    <row r="6074" spans="1:2">
      <c r="A6074" s="14">
        <v>43564</v>
      </c>
      <c r="B6074">
        <v>2254.9899999999998</v>
      </c>
    </row>
    <row r="6075" spans="1:2">
      <c r="A6075" s="14">
        <v>43565</v>
      </c>
      <c r="B6075">
        <v>2257.12</v>
      </c>
    </row>
    <row r="6076" spans="1:2">
      <c r="A6076" s="14">
        <v>43566</v>
      </c>
      <c r="B6076">
        <v>2253.08</v>
      </c>
    </row>
    <row r="6077" spans="1:2">
      <c r="A6077" s="14">
        <v>43567</v>
      </c>
      <c r="B6077">
        <v>2247.02</v>
      </c>
    </row>
    <row r="6078" spans="1:2">
      <c r="A6078" s="14">
        <v>43570</v>
      </c>
      <c r="B6078">
        <v>2248.37</v>
      </c>
    </row>
    <row r="6079" spans="1:2">
      <c r="A6079" s="14">
        <v>43571</v>
      </c>
      <c r="B6079">
        <v>2244.06</v>
      </c>
    </row>
    <row r="6080" spans="1:2">
      <c r="A6080" s="14">
        <v>43572</v>
      </c>
      <c r="B6080">
        <v>2244.75</v>
      </c>
    </row>
    <row r="6081" spans="1:2">
      <c r="A6081" s="14">
        <v>43573</v>
      </c>
      <c r="B6081">
        <v>2249.13</v>
      </c>
    </row>
    <row r="6082" spans="1:2">
      <c r="A6082" s="14">
        <v>43577</v>
      </c>
      <c r="B6082">
        <v>2246.1</v>
      </c>
    </row>
    <row r="6083" spans="1:2">
      <c r="A6083" s="14">
        <v>43578</v>
      </c>
      <c r="B6083">
        <v>2248.87</v>
      </c>
    </row>
    <row r="6084" spans="1:2">
      <c r="A6084" s="14">
        <v>43579</v>
      </c>
      <c r="B6084">
        <v>2254.9499999999998</v>
      </c>
    </row>
    <row r="6085" spans="1:2">
      <c r="A6085" s="14">
        <v>43580</v>
      </c>
      <c r="B6085">
        <v>2253.67</v>
      </c>
    </row>
    <row r="6086" spans="1:2">
      <c r="A6086" s="14">
        <v>43581</v>
      </c>
      <c r="B6086">
        <v>2257.7199999999998</v>
      </c>
    </row>
    <row r="6087" spans="1:2">
      <c r="A6087" s="14">
        <v>43584</v>
      </c>
      <c r="B6087">
        <v>2254.0300000000002</v>
      </c>
    </row>
    <row r="6088" spans="1:2">
      <c r="A6088" s="14">
        <v>43585</v>
      </c>
      <c r="B6088">
        <v>2258.2399999999998</v>
      </c>
    </row>
    <row r="6089" spans="1:2">
      <c r="A6089" s="14">
        <v>43586</v>
      </c>
      <c r="B6089">
        <v>2258.39</v>
      </c>
    </row>
    <row r="6090" spans="1:2">
      <c r="A6090" s="14">
        <v>43587</v>
      </c>
      <c r="B6090">
        <v>2253.2399999999998</v>
      </c>
    </row>
    <row r="6091" spans="1:2">
      <c r="A6091" s="14">
        <v>43588</v>
      </c>
      <c r="B6091">
        <v>2255.88</v>
      </c>
    </row>
    <row r="6092" spans="1:2">
      <c r="A6092" s="14">
        <v>43591</v>
      </c>
      <c r="B6092">
        <v>2260.0300000000002</v>
      </c>
    </row>
    <row r="6093" spans="1:2">
      <c r="A6093" s="14">
        <v>43592</v>
      </c>
      <c r="B6093">
        <v>2266.2399999999998</v>
      </c>
    </row>
    <row r="6094" spans="1:2">
      <c r="A6094" s="14">
        <v>43593</v>
      </c>
      <c r="B6094">
        <v>2262.58</v>
      </c>
    </row>
    <row r="6095" spans="1:2">
      <c r="A6095" s="14">
        <v>43594</v>
      </c>
      <c r="B6095">
        <v>2265.8000000000002</v>
      </c>
    </row>
    <row r="6096" spans="1:2">
      <c r="A6096" s="14">
        <v>43595</v>
      </c>
      <c r="B6096">
        <v>2266.71</v>
      </c>
    </row>
    <row r="6097" spans="1:2">
      <c r="A6097" s="14">
        <v>43598</v>
      </c>
      <c r="B6097">
        <v>2273.7199999999998</v>
      </c>
    </row>
    <row r="6098" spans="1:2">
      <c r="A6098" s="14">
        <v>43599</v>
      </c>
      <c r="B6098">
        <v>2271.9299999999998</v>
      </c>
    </row>
    <row r="6099" spans="1:2">
      <c r="A6099" s="14">
        <v>43600</v>
      </c>
      <c r="B6099">
        <v>2277</v>
      </c>
    </row>
    <row r="6100" spans="1:2">
      <c r="A6100" s="14">
        <v>43601</v>
      </c>
      <c r="B6100">
        <v>2273.61</v>
      </c>
    </row>
    <row r="6101" spans="1:2">
      <c r="A6101" s="14">
        <v>43602</v>
      </c>
      <c r="B6101">
        <v>2275.38</v>
      </c>
    </row>
    <row r="6102" spans="1:2">
      <c r="A6102" s="14">
        <v>43605</v>
      </c>
      <c r="B6102">
        <v>2273.3200000000002</v>
      </c>
    </row>
    <row r="6103" spans="1:2">
      <c r="A6103" s="14">
        <v>43606</v>
      </c>
      <c r="B6103">
        <v>2271.2600000000002</v>
      </c>
    </row>
    <row r="6104" spans="1:2">
      <c r="A6104" s="14">
        <v>43607</v>
      </c>
      <c r="B6104">
        <v>2275.4299999999998</v>
      </c>
    </row>
    <row r="6105" spans="1:2">
      <c r="A6105" s="14">
        <v>43608</v>
      </c>
      <c r="B6105">
        <v>2288.65</v>
      </c>
    </row>
    <row r="6106" spans="1:2">
      <c r="A6106" s="14">
        <v>43609</v>
      </c>
      <c r="B6106">
        <v>2284.12</v>
      </c>
    </row>
    <row r="6107" spans="1:2">
      <c r="A6107" s="14">
        <v>43613</v>
      </c>
      <c r="B6107">
        <v>2292.25</v>
      </c>
    </row>
    <row r="6108" spans="1:2">
      <c r="A6108" s="14">
        <v>43614</v>
      </c>
      <c r="B6108">
        <v>2296.94</v>
      </c>
    </row>
    <row r="6109" spans="1:2">
      <c r="A6109" s="14">
        <v>43615</v>
      </c>
      <c r="B6109">
        <v>2299.0100000000002</v>
      </c>
    </row>
    <row r="6110" spans="1:2">
      <c r="A6110" s="14">
        <v>43616</v>
      </c>
      <c r="B6110">
        <v>2311.31</v>
      </c>
    </row>
    <row r="6111" spans="1:2">
      <c r="A6111" s="14">
        <v>43619</v>
      </c>
      <c r="B6111">
        <v>2320.1999999999998</v>
      </c>
    </row>
    <row r="6112" spans="1:2">
      <c r="A6112" s="14">
        <v>43620</v>
      </c>
      <c r="B6112">
        <v>2313.58</v>
      </c>
    </row>
    <row r="6113" spans="1:2">
      <c r="A6113" s="14">
        <v>43621</v>
      </c>
      <c r="B6113">
        <v>2313.1999999999998</v>
      </c>
    </row>
    <row r="6114" spans="1:2">
      <c r="A6114" s="14">
        <v>43622</v>
      </c>
      <c r="B6114">
        <v>2312.77</v>
      </c>
    </row>
    <row r="6115" spans="1:2">
      <c r="A6115" s="14">
        <v>43623</v>
      </c>
      <c r="B6115">
        <v>2318.9699999999998</v>
      </c>
    </row>
    <row r="6116" spans="1:2">
      <c r="A6116" s="14">
        <v>43626</v>
      </c>
      <c r="B6116">
        <v>2311.65</v>
      </c>
    </row>
    <row r="6117" spans="1:2">
      <c r="A6117" s="14">
        <v>43627</v>
      </c>
      <c r="B6117">
        <v>2312.14</v>
      </c>
    </row>
    <row r="6118" spans="1:2">
      <c r="A6118" s="14">
        <v>43628</v>
      </c>
      <c r="B6118">
        <v>2313.59</v>
      </c>
    </row>
    <row r="6119" spans="1:2">
      <c r="A6119" s="14">
        <v>43629</v>
      </c>
      <c r="B6119">
        <v>2319.09</v>
      </c>
    </row>
    <row r="6120" spans="1:2">
      <c r="A6120" s="14">
        <v>43630</v>
      </c>
      <c r="B6120">
        <v>2318.89</v>
      </c>
    </row>
    <row r="6121" spans="1:2">
      <c r="A6121" s="14">
        <v>43633</v>
      </c>
      <c r="B6121">
        <v>2320.23</v>
      </c>
    </row>
    <row r="6122" spans="1:2">
      <c r="A6122" s="14">
        <v>43634</v>
      </c>
      <c r="B6122">
        <v>2323.27</v>
      </c>
    </row>
    <row r="6123" spans="1:2">
      <c r="A6123" s="14">
        <v>43635</v>
      </c>
      <c r="B6123">
        <v>2328.7800000000002</v>
      </c>
    </row>
    <row r="6124" spans="1:2">
      <c r="A6124" s="14">
        <v>43636</v>
      </c>
      <c r="B6124">
        <v>2331.9899999999998</v>
      </c>
    </row>
    <row r="6125" spans="1:2">
      <c r="A6125" s="14">
        <v>43637</v>
      </c>
      <c r="B6125">
        <v>2322.91</v>
      </c>
    </row>
    <row r="6126" spans="1:2">
      <c r="A6126" s="14">
        <v>43640</v>
      </c>
      <c r="B6126">
        <v>2329.89</v>
      </c>
    </row>
    <row r="6127" spans="1:2">
      <c r="A6127" s="14">
        <v>43641</v>
      </c>
      <c r="B6127">
        <v>2333.08</v>
      </c>
    </row>
    <row r="6128" spans="1:2">
      <c r="A6128" s="14">
        <v>43642</v>
      </c>
      <c r="B6128">
        <v>2325.61</v>
      </c>
    </row>
    <row r="6129" spans="1:2">
      <c r="A6129" s="14">
        <v>43643</v>
      </c>
      <c r="B6129">
        <v>2331.79</v>
      </c>
    </row>
    <row r="6130" spans="1:2">
      <c r="A6130" s="14">
        <v>43644</v>
      </c>
      <c r="B6130">
        <v>2332.64</v>
      </c>
    </row>
    <row r="6131" spans="1:2">
      <c r="A6131" s="14">
        <v>43647</v>
      </c>
      <c r="B6131">
        <v>2327.69</v>
      </c>
    </row>
    <row r="6132" spans="1:2">
      <c r="A6132" s="14">
        <v>43648</v>
      </c>
      <c r="B6132">
        <v>2335</v>
      </c>
    </row>
    <row r="6133" spans="1:2">
      <c r="A6133" s="14">
        <v>43649</v>
      </c>
      <c r="B6133">
        <v>2338.48</v>
      </c>
    </row>
    <row r="6134" spans="1:2">
      <c r="A6134" s="14">
        <v>43651</v>
      </c>
      <c r="B6134">
        <v>2325.4499999999998</v>
      </c>
    </row>
    <row r="6135" spans="1:2">
      <c r="A6135" s="14">
        <v>43654</v>
      </c>
      <c r="B6135">
        <v>2327.86</v>
      </c>
    </row>
    <row r="6136" spans="1:2">
      <c r="A6136" s="14">
        <v>43655</v>
      </c>
      <c r="B6136">
        <v>2325.2399999999998</v>
      </c>
    </row>
    <row r="6137" spans="1:2">
      <c r="A6137" s="14">
        <v>43656</v>
      </c>
      <c r="B6137">
        <v>2325.2600000000002</v>
      </c>
    </row>
    <row r="6138" spans="1:2">
      <c r="A6138" s="14">
        <v>43657</v>
      </c>
      <c r="B6138">
        <v>2317.39</v>
      </c>
    </row>
    <row r="6139" spans="1:2">
      <c r="A6139" s="14">
        <v>43658</v>
      </c>
      <c r="B6139">
        <v>2319.14</v>
      </c>
    </row>
    <row r="6140" spans="1:2">
      <c r="A6140" s="14">
        <v>43661</v>
      </c>
      <c r="B6140">
        <v>2321.7399999999998</v>
      </c>
    </row>
    <row r="6141" spans="1:2">
      <c r="A6141" s="14">
        <v>43662</v>
      </c>
      <c r="B6141">
        <v>2318.13</v>
      </c>
    </row>
    <row r="6142" spans="1:2">
      <c r="A6142" s="14">
        <v>43663</v>
      </c>
      <c r="B6142">
        <v>2326</v>
      </c>
    </row>
    <row r="6143" spans="1:2">
      <c r="A6143" s="14">
        <v>43664</v>
      </c>
      <c r="B6143">
        <v>2329.5100000000002</v>
      </c>
    </row>
    <row r="6144" spans="1:2">
      <c r="A6144" s="14">
        <v>43665</v>
      </c>
      <c r="B6144">
        <v>2327.44</v>
      </c>
    </row>
    <row r="6145" spans="1:2">
      <c r="A6145" s="14">
        <v>43668</v>
      </c>
      <c r="B6145">
        <v>2328.85</v>
      </c>
    </row>
    <row r="6146" spans="1:2">
      <c r="A6146" s="14">
        <v>43669</v>
      </c>
      <c r="B6146">
        <v>2324.38</v>
      </c>
    </row>
    <row r="6147" spans="1:2">
      <c r="A6147" s="14">
        <v>43670</v>
      </c>
      <c r="B6147">
        <v>2327.44</v>
      </c>
    </row>
    <row r="6148" spans="1:2">
      <c r="A6148" s="14">
        <v>43671</v>
      </c>
      <c r="B6148">
        <v>2323.5300000000002</v>
      </c>
    </row>
    <row r="6149" spans="1:2">
      <c r="A6149" s="14">
        <v>43672</v>
      </c>
      <c r="B6149">
        <v>2323.29</v>
      </c>
    </row>
    <row r="6150" spans="1:2">
      <c r="A6150" s="14">
        <v>43675</v>
      </c>
      <c r="B6150">
        <v>2326.88</v>
      </c>
    </row>
    <row r="6151" spans="1:2">
      <c r="A6151" s="14">
        <v>43676</v>
      </c>
      <c r="B6151">
        <v>2326.1999999999998</v>
      </c>
    </row>
    <row r="6152" spans="1:2">
      <c r="A6152" s="14">
        <v>43677</v>
      </c>
      <c r="B6152">
        <v>2329.89</v>
      </c>
    </row>
    <row r="6153" spans="1:2">
      <c r="A6153" s="14">
        <v>43678</v>
      </c>
      <c r="B6153">
        <v>2349.02</v>
      </c>
    </row>
    <row r="6154" spans="1:2">
      <c r="A6154" s="14">
        <v>43679</v>
      </c>
      <c r="B6154">
        <v>2353.73</v>
      </c>
    </row>
    <row r="6155" spans="1:2">
      <c r="A6155" s="14">
        <v>43682</v>
      </c>
      <c r="B6155">
        <v>2371.2199999999998</v>
      </c>
    </row>
    <row r="6156" spans="1:2">
      <c r="A6156" s="14">
        <v>43683</v>
      </c>
      <c r="B6156">
        <v>2372.52</v>
      </c>
    </row>
    <row r="6157" spans="1:2">
      <c r="A6157" s="14">
        <v>43684</v>
      </c>
      <c r="B6157">
        <v>2381.66</v>
      </c>
    </row>
    <row r="6158" spans="1:2">
      <c r="A6158" s="14">
        <v>43685</v>
      </c>
      <c r="B6158">
        <v>2376.42</v>
      </c>
    </row>
    <row r="6159" spans="1:2">
      <c r="A6159" s="14">
        <v>43686</v>
      </c>
      <c r="B6159">
        <v>2374.41</v>
      </c>
    </row>
    <row r="6160" spans="1:2">
      <c r="A6160" s="14">
        <v>43689</v>
      </c>
      <c r="B6160">
        <v>2389.65</v>
      </c>
    </row>
    <row r="6161" spans="1:2">
      <c r="A6161" s="14">
        <v>43690</v>
      </c>
      <c r="B6161">
        <v>2383.27</v>
      </c>
    </row>
    <row r="6162" spans="1:2">
      <c r="A6162" s="14">
        <v>43691</v>
      </c>
      <c r="B6162">
        <v>2398.2399999999998</v>
      </c>
    </row>
    <row r="6163" spans="1:2">
      <c r="A6163" s="14">
        <v>43692</v>
      </c>
      <c r="B6163">
        <v>2406.48</v>
      </c>
    </row>
    <row r="6164" spans="1:2">
      <c r="A6164" s="14">
        <v>43693</v>
      </c>
      <c r="B6164">
        <v>2405.3000000000002</v>
      </c>
    </row>
    <row r="6165" spans="1:2">
      <c r="A6165" s="14">
        <v>43696</v>
      </c>
      <c r="B6165">
        <v>2394.8200000000002</v>
      </c>
    </row>
    <row r="6166" spans="1:2">
      <c r="A6166" s="14">
        <v>43697</v>
      </c>
      <c r="B6166">
        <v>2400.67</v>
      </c>
    </row>
    <row r="6167" spans="1:2">
      <c r="A6167" s="14">
        <v>43698</v>
      </c>
      <c r="B6167">
        <v>2397.4699999999998</v>
      </c>
    </row>
    <row r="6168" spans="1:2">
      <c r="A6168" s="14">
        <v>43699</v>
      </c>
      <c r="B6168">
        <v>2391.5100000000002</v>
      </c>
    </row>
    <row r="6169" spans="1:2">
      <c r="A6169" s="14">
        <v>43700</v>
      </c>
      <c r="B6169">
        <v>2403.9299999999998</v>
      </c>
    </row>
    <row r="6170" spans="1:2">
      <c r="A6170" s="14">
        <v>43703</v>
      </c>
      <c r="B6170">
        <v>2401.46</v>
      </c>
    </row>
    <row r="6171" spans="1:2">
      <c r="A6171" s="14">
        <v>43704</v>
      </c>
      <c r="B6171">
        <v>2410.29</v>
      </c>
    </row>
    <row r="6172" spans="1:2">
      <c r="A6172" s="14">
        <v>43705</v>
      </c>
      <c r="B6172">
        <v>2413.79</v>
      </c>
    </row>
    <row r="6173" spans="1:2">
      <c r="A6173" s="14">
        <v>43706</v>
      </c>
      <c r="B6173">
        <v>2407.4</v>
      </c>
    </row>
    <row r="6174" spans="1:2">
      <c r="A6174" s="14">
        <v>43707</v>
      </c>
      <c r="B6174">
        <v>2409.1</v>
      </c>
    </row>
    <row r="6175" spans="1:2">
      <c r="A6175" s="14">
        <v>43710</v>
      </c>
      <c r="B6175">
        <v>2409.1</v>
      </c>
    </row>
    <row r="6176" spans="1:2">
      <c r="A6176" s="14">
        <v>43711</v>
      </c>
      <c r="B6176">
        <v>2415.44</v>
      </c>
    </row>
    <row r="6177" spans="1:2">
      <c r="A6177" s="14">
        <v>43712</v>
      </c>
      <c r="B6177">
        <v>2416.85</v>
      </c>
    </row>
    <row r="6178" spans="1:2">
      <c r="A6178" s="14">
        <v>43713</v>
      </c>
      <c r="B6178">
        <v>2400.11</v>
      </c>
    </row>
    <row r="6179" spans="1:2">
      <c r="A6179" s="14">
        <v>43714</v>
      </c>
      <c r="B6179">
        <v>2403.98</v>
      </c>
    </row>
    <row r="6180" spans="1:2">
      <c r="A6180" s="14">
        <v>43717</v>
      </c>
      <c r="B6180">
        <v>2393.71</v>
      </c>
    </row>
    <row r="6181" spans="1:2">
      <c r="A6181" s="14">
        <v>43718</v>
      </c>
      <c r="B6181">
        <v>2380.75</v>
      </c>
    </row>
    <row r="6182" spans="1:2">
      <c r="A6182" s="14">
        <v>43719</v>
      </c>
      <c r="B6182">
        <v>2377.11</v>
      </c>
    </row>
    <row r="6183" spans="1:2">
      <c r="A6183" s="14">
        <v>43720</v>
      </c>
      <c r="B6183">
        <v>2368.5</v>
      </c>
    </row>
    <row r="6184" spans="1:2">
      <c r="A6184" s="14">
        <v>43721</v>
      </c>
      <c r="B6184">
        <v>2352.75</v>
      </c>
    </row>
    <row r="6185" spans="1:2">
      <c r="A6185" s="14">
        <v>43724</v>
      </c>
      <c r="B6185">
        <v>2361.86</v>
      </c>
    </row>
    <row r="6186" spans="1:2">
      <c r="A6186" s="14">
        <v>43725</v>
      </c>
      <c r="B6186">
        <v>2365.88</v>
      </c>
    </row>
    <row r="6187" spans="1:2">
      <c r="A6187" s="14">
        <v>43726</v>
      </c>
      <c r="B6187">
        <v>2369.83</v>
      </c>
    </row>
    <row r="6188" spans="1:2">
      <c r="A6188" s="14">
        <v>43727</v>
      </c>
      <c r="B6188">
        <v>2372.52</v>
      </c>
    </row>
    <row r="6189" spans="1:2">
      <c r="A6189" s="14">
        <v>43728</v>
      </c>
      <c r="B6189">
        <v>2375.29</v>
      </c>
    </row>
    <row r="6190" spans="1:2">
      <c r="A6190" s="14">
        <v>43731</v>
      </c>
      <c r="B6190">
        <v>2382.75</v>
      </c>
    </row>
    <row r="6191" spans="1:2">
      <c r="A6191" s="14">
        <v>43732</v>
      </c>
      <c r="B6191">
        <v>2392.7199999999998</v>
      </c>
    </row>
    <row r="6192" spans="1:2">
      <c r="A6192" s="14">
        <v>43733</v>
      </c>
      <c r="B6192">
        <v>2378.58</v>
      </c>
    </row>
    <row r="6193" spans="1:2">
      <c r="A6193" s="14">
        <v>43734</v>
      </c>
      <c r="B6193">
        <v>2386.15</v>
      </c>
    </row>
    <row r="6194" spans="1:2">
      <c r="A6194" s="14">
        <v>43735</v>
      </c>
      <c r="B6194">
        <v>2388.14</v>
      </c>
    </row>
    <row r="6195" spans="1:2">
      <c r="A6195" s="14">
        <v>43738</v>
      </c>
      <c r="B6195">
        <v>2388.7199999999998</v>
      </c>
    </row>
    <row r="6196" spans="1:2">
      <c r="A6196" s="14">
        <v>43739</v>
      </c>
      <c r="B6196">
        <v>2393.86</v>
      </c>
    </row>
    <row r="6197" spans="1:2">
      <c r="A6197" s="14">
        <v>43740</v>
      </c>
      <c r="B6197">
        <v>2400.36</v>
      </c>
    </row>
    <row r="6198" spans="1:2">
      <c r="A6198" s="14">
        <v>43741</v>
      </c>
      <c r="B6198">
        <v>2410.65</v>
      </c>
    </row>
    <row r="6199" spans="1:2">
      <c r="A6199" s="14">
        <v>43742</v>
      </c>
      <c r="B6199">
        <v>2413.65</v>
      </c>
    </row>
    <row r="6200" spans="1:2">
      <c r="A6200" s="14">
        <v>43745</v>
      </c>
      <c r="B6200">
        <v>2407.5700000000002</v>
      </c>
    </row>
    <row r="6201" spans="1:2">
      <c r="A6201" s="14">
        <v>43746</v>
      </c>
      <c r="B6201">
        <v>2409.96</v>
      </c>
    </row>
    <row r="6202" spans="1:2">
      <c r="A6202" s="14">
        <v>43747</v>
      </c>
      <c r="B6202">
        <v>2402.81</v>
      </c>
    </row>
    <row r="6203" spans="1:2">
      <c r="A6203" s="14">
        <v>43748</v>
      </c>
      <c r="B6203">
        <v>2392.67</v>
      </c>
    </row>
    <row r="6204" spans="1:2">
      <c r="A6204" s="14">
        <v>43749</v>
      </c>
      <c r="B6204">
        <v>2380.29</v>
      </c>
    </row>
    <row r="6205" spans="1:2">
      <c r="A6205" s="14">
        <v>43753</v>
      </c>
      <c r="B6205">
        <v>2378.0500000000002</v>
      </c>
    </row>
    <row r="6206" spans="1:2">
      <c r="A6206" s="14">
        <v>43754</v>
      </c>
      <c r="B6206">
        <v>2380.64</v>
      </c>
    </row>
    <row r="6207" spans="1:2">
      <c r="A6207" s="14">
        <v>43755</v>
      </c>
      <c r="B6207">
        <v>2379.19</v>
      </c>
    </row>
    <row r="6208" spans="1:2">
      <c r="A6208" s="14">
        <v>43756</v>
      </c>
      <c r="B6208">
        <v>2380.3000000000002</v>
      </c>
    </row>
    <row r="6209" spans="1:2">
      <c r="A6209" s="14">
        <v>43759</v>
      </c>
      <c r="B6209">
        <v>2374.63</v>
      </c>
    </row>
    <row r="6210" spans="1:2">
      <c r="A6210" s="14">
        <v>43760</v>
      </c>
      <c r="B6210">
        <v>2378.46</v>
      </c>
    </row>
    <row r="6211" spans="1:2">
      <c r="A6211" s="14">
        <v>43761</v>
      </c>
      <c r="B6211">
        <v>2379.0100000000002</v>
      </c>
    </row>
    <row r="6212" spans="1:2">
      <c r="A6212" s="14">
        <v>43762</v>
      </c>
      <c r="B6212">
        <v>2378.17</v>
      </c>
    </row>
    <row r="6213" spans="1:2">
      <c r="A6213" s="14">
        <v>43763</v>
      </c>
      <c r="B6213">
        <v>2372.64</v>
      </c>
    </row>
    <row r="6214" spans="1:2">
      <c r="A6214" s="14">
        <v>43766</v>
      </c>
      <c r="B6214">
        <v>2365.9299999999998</v>
      </c>
    </row>
    <row r="6215" spans="1:2">
      <c r="A6215" s="14">
        <v>43767</v>
      </c>
      <c r="B6215">
        <v>2368.36</v>
      </c>
    </row>
    <row r="6216" spans="1:2">
      <c r="A6216" s="14">
        <v>43768</v>
      </c>
      <c r="B6216">
        <v>2374.36</v>
      </c>
    </row>
    <row r="6217" spans="1:2">
      <c r="A6217" s="14">
        <v>43769</v>
      </c>
      <c r="B6217">
        <v>2390.35</v>
      </c>
    </row>
    <row r="6218" spans="1:2">
      <c r="A6218" s="14">
        <v>43770</v>
      </c>
      <c r="B6218">
        <v>2384.87</v>
      </c>
    </row>
    <row r="6219" spans="1:2">
      <c r="A6219" s="14">
        <v>43773</v>
      </c>
      <c r="B6219">
        <v>2376.9299999999998</v>
      </c>
    </row>
    <row r="6220" spans="1:2">
      <c r="A6220" s="14">
        <v>43774</v>
      </c>
      <c r="B6220">
        <v>2366.4899999999998</v>
      </c>
    </row>
    <row r="6221" spans="1:2">
      <c r="A6221" s="14">
        <v>43775</v>
      </c>
      <c r="B6221">
        <v>2373.6</v>
      </c>
    </row>
    <row r="6222" spans="1:2">
      <c r="A6222" s="14">
        <v>43776</v>
      </c>
      <c r="B6222">
        <v>2357.84</v>
      </c>
    </row>
    <row r="6223" spans="1:2">
      <c r="A6223" s="14">
        <v>43777</v>
      </c>
      <c r="B6223">
        <v>2356.54</v>
      </c>
    </row>
    <row r="6224" spans="1:2">
      <c r="A6224" s="14">
        <v>43781</v>
      </c>
      <c r="B6224">
        <v>2360.85</v>
      </c>
    </row>
    <row r="6225" spans="1:2">
      <c r="A6225" s="14">
        <v>43782</v>
      </c>
      <c r="B6225">
        <v>2366.46</v>
      </c>
    </row>
    <row r="6226" spans="1:2">
      <c r="A6226" s="14">
        <v>43783</v>
      </c>
      <c r="B6226">
        <v>2374.4899999999998</v>
      </c>
    </row>
    <row r="6227" spans="1:2">
      <c r="A6227" s="14">
        <v>43784</v>
      </c>
      <c r="B6227">
        <v>2371.7600000000002</v>
      </c>
    </row>
    <row r="6228" spans="1:2">
      <c r="A6228" s="14">
        <v>43787</v>
      </c>
      <c r="B6228">
        <v>2375.21</v>
      </c>
    </row>
    <row r="6229" spans="1:2">
      <c r="A6229" s="14">
        <v>43788</v>
      </c>
      <c r="B6229">
        <v>2378.89</v>
      </c>
    </row>
    <row r="6230" spans="1:2">
      <c r="A6230" s="14">
        <v>43789</v>
      </c>
      <c r="B6230">
        <v>2385.7800000000002</v>
      </c>
    </row>
    <row r="6231" spans="1:2">
      <c r="A6231" s="14">
        <v>43790</v>
      </c>
      <c r="B6231">
        <v>2381.09</v>
      </c>
    </row>
    <row r="6232" spans="1:2">
      <c r="A6232" s="14">
        <v>43791</v>
      </c>
      <c r="B6232">
        <v>2380.9299999999998</v>
      </c>
    </row>
    <row r="6233" spans="1:2">
      <c r="A6233" s="14">
        <v>43794</v>
      </c>
      <c r="B6233">
        <v>2383.37</v>
      </c>
    </row>
    <row r="6234" spans="1:2">
      <c r="A6234" s="14">
        <v>43795</v>
      </c>
      <c r="B6234">
        <v>2387.36</v>
      </c>
    </row>
    <row r="6235" spans="1:2">
      <c r="A6235" s="14">
        <v>43796</v>
      </c>
      <c r="B6235">
        <v>2383.52</v>
      </c>
    </row>
    <row r="6236" spans="1:2">
      <c r="A6236" s="14">
        <v>43798</v>
      </c>
      <c r="B6236">
        <v>2383.16</v>
      </c>
    </row>
    <row r="6237" spans="1:2">
      <c r="A6237" s="14">
        <v>43801</v>
      </c>
      <c r="B6237">
        <v>2373.91</v>
      </c>
    </row>
    <row r="6238" spans="1:2">
      <c r="A6238" s="14">
        <v>43802</v>
      </c>
      <c r="B6238">
        <v>2392.83</v>
      </c>
    </row>
    <row r="6239" spans="1:2">
      <c r="A6239" s="14">
        <v>43803</v>
      </c>
      <c r="B6239">
        <v>2382.42</v>
      </c>
    </row>
    <row r="6240" spans="1:2">
      <c r="A6240" s="14">
        <v>43804</v>
      </c>
      <c r="B6240">
        <v>2380.5500000000002</v>
      </c>
    </row>
    <row r="6241" spans="1:2">
      <c r="A6241" s="14">
        <v>43805</v>
      </c>
      <c r="B6241">
        <v>2374.31</v>
      </c>
    </row>
    <row r="6242" spans="1:2">
      <c r="A6242" s="14">
        <v>43808</v>
      </c>
      <c r="B6242">
        <v>2376.56</v>
      </c>
    </row>
    <row r="6243" spans="1:2">
      <c r="A6243" s="14">
        <v>43809</v>
      </c>
      <c r="B6243">
        <v>2376.7199999999998</v>
      </c>
    </row>
    <row r="6244" spans="1:2">
      <c r="A6244" s="14">
        <v>43810</v>
      </c>
      <c r="B6244">
        <v>2382.42</v>
      </c>
    </row>
    <row r="6245" spans="1:2">
      <c r="A6245" s="14">
        <v>43811</v>
      </c>
      <c r="B6245">
        <v>2367.7600000000002</v>
      </c>
    </row>
    <row r="6246" spans="1:2">
      <c r="A6246" s="14">
        <v>43812</v>
      </c>
      <c r="B6246">
        <v>2379.16</v>
      </c>
    </row>
    <row r="6247" spans="1:2">
      <c r="A6247" s="14">
        <v>43815</v>
      </c>
      <c r="B6247">
        <v>2370.27</v>
      </c>
    </row>
    <row r="6248" spans="1:2">
      <c r="A6248" s="14">
        <v>43816</v>
      </c>
      <c r="B6248">
        <v>2370.29</v>
      </c>
    </row>
    <row r="6249" spans="1:2">
      <c r="A6249" s="14">
        <v>43817</v>
      </c>
      <c r="B6249">
        <v>2365.9</v>
      </c>
    </row>
    <row r="6250" spans="1:2">
      <c r="A6250" s="14">
        <v>43818</v>
      </c>
      <c r="B6250">
        <v>2368.0300000000002</v>
      </c>
    </row>
    <row r="6251" spans="1:2">
      <c r="A6251" s="14">
        <v>43819</v>
      </c>
      <c r="B6251">
        <v>2367.41</v>
      </c>
    </row>
    <row r="6252" spans="1:2">
      <c r="A6252" s="14">
        <v>43822</v>
      </c>
      <c r="B6252">
        <v>2364.96</v>
      </c>
    </row>
    <row r="6253" spans="1:2">
      <c r="A6253" s="14">
        <v>43823</v>
      </c>
      <c r="B6253">
        <v>2368.8000000000002</v>
      </c>
    </row>
    <row r="6254" spans="1:2">
      <c r="A6254" s="14">
        <v>43825</v>
      </c>
      <c r="B6254">
        <v>2369.73</v>
      </c>
    </row>
    <row r="6255" spans="1:2">
      <c r="A6255" s="14">
        <v>43826</v>
      </c>
      <c r="B6255">
        <v>2374.73</v>
      </c>
    </row>
    <row r="6256" spans="1:2">
      <c r="A6256" s="14">
        <v>43829</v>
      </c>
      <c r="B6256">
        <v>2372.41</v>
      </c>
    </row>
    <row r="6257" spans="1:2">
      <c r="A6257" s="14">
        <v>43830</v>
      </c>
      <c r="B6257">
        <v>2369.7800000000002</v>
      </c>
    </row>
    <row r="6258" spans="1:2">
      <c r="A6258" s="14">
        <v>43832</v>
      </c>
      <c r="B6258">
        <v>2374</v>
      </c>
    </row>
    <row r="6259" spans="1:2">
      <c r="A6259" s="14">
        <v>43833</v>
      </c>
      <c r="B6259">
        <v>2386.77</v>
      </c>
    </row>
    <row r="6260" spans="1:2">
      <c r="A6260" s="14">
        <v>43836</v>
      </c>
      <c r="B6260">
        <v>2383.1</v>
      </c>
    </row>
    <row r="6261" spans="1:2">
      <c r="A6261" s="14">
        <v>43837</v>
      </c>
      <c r="B6261">
        <v>2380.7199999999998</v>
      </c>
    </row>
    <row r="6262" spans="1:2">
      <c r="A6262" s="14">
        <v>43838</v>
      </c>
      <c r="B6262">
        <v>2373.52</v>
      </c>
    </row>
    <row r="6263" spans="1:2">
      <c r="A6263" s="14">
        <v>43839</v>
      </c>
      <c r="B6263">
        <v>2376.69</v>
      </c>
    </row>
    <row r="6264" spans="1:2">
      <c r="A6264" s="14">
        <v>43840</v>
      </c>
      <c r="B6264">
        <v>2381.7600000000002</v>
      </c>
    </row>
    <row r="6265" spans="1:2">
      <c r="A6265" s="14">
        <v>43843</v>
      </c>
      <c r="B6265">
        <v>2379.36</v>
      </c>
    </row>
    <row r="6266" spans="1:2">
      <c r="A6266" s="14">
        <v>43844</v>
      </c>
      <c r="B6266">
        <v>2383.6999999999998</v>
      </c>
    </row>
    <row r="6267" spans="1:2">
      <c r="A6267" s="14">
        <v>43845</v>
      </c>
      <c r="B6267">
        <v>2388.09</v>
      </c>
    </row>
    <row r="6268" spans="1:2">
      <c r="A6268" s="14">
        <v>43846</v>
      </c>
      <c r="B6268">
        <v>2385.54</v>
      </c>
    </row>
    <row r="6269" spans="1:2">
      <c r="A6269" s="14">
        <v>43847</v>
      </c>
      <c r="B6269">
        <v>2380.96</v>
      </c>
    </row>
    <row r="6270" spans="1:2">
      <c r="A6270" s="14">
        <v>43851</v>
      </c>
      <c r="B6270">
        <v>2390.85</v>
      </c>
    </row>
    <row r="6271" spans="1:2">
      <c r="A6271" s="14">
        <v>43852</v>
      </c>
      <c r="B6271">
        <v>2392.34</v>
      </c>
    </row>
    <row r="6272" spans="1:2">
      <c r="A6272" s="14">
        <v>43853</v>
      </c>
      <c r="B6272">
        <v>2397.33</v>
      </c>
    </row>
    <row r="6273" spans="1:2">
      <c r="A6273" s="14">
        <v>43854</v>
      </c>
      <c r="B6273">
        <v>2405.37</v>
      </c>
    </row>
    <row r="6274" spans="1:2">
      <c r="A6274" s="14">
        <v>43857</v>
      </c>
      <c r="B6274">
        <v>2416.46</v>
      </c>
    </row>
    <row r="6275" spans="1:2">
      <c r="A6275" s="14">
        <v>43858</v>
      </c>
      <c r="B6275">
        <v>2411</v>
      </c>
    </row>
    <row r="6276" spans="1:2">
      <c r="A6276" s="14">
        <v>43859</v>
      </c>
      <c r="B6276">
        <v>2418.16</v>
      </c>
    </row>
    <row r="6277" spans="1:2">
      <c r="A6277" s="14">
        <v>43860</v>
      </c>
      <c r="B6277">
        <v>2422.98</v>
      </c>
    </row>
    <row r="6278" spans="1:2">
      <c r="A6278" s="14">
        <v>43861</v>
      </c>
      <c r="B6278">
        <v>2427.69</v>
      </c>
    </row>
    <row r="6279" spans="1:2">
      <c r="A6279" s="14">
        <v>43864</v>
      </c>
      <c r="B6279">
        <v>2428.4499999999998</v>
      </c>
    </row>
    <row r="6280" spans="1:2">
      <c r="A6280" s="14">
        <v>43865</v>
      </c>
      <c r="B6280">
        <v>2415.67</v>
      </c>
    </row>
    <row r="6281" spans="1:2">
      <c r="A6281" s="14">
        <v>43866</v>
      </c>
      <c r="B6281">
        <v>2409.02</v>
      </c>
    </row>
    <row r="6282" spans="1:2">
      <c r="A6282" s="14">
        <v>43867</v>
      </c>
      <c r="B6282">
        <v>2410.79</v>
      </c>
    </row>
    <row r="6283" spans="1:2">
      <c r="A6283" s="14">
        <v>43868</v>
      </c>
      <c r="B6283">
        <v>2420.9299999999998</v>
      </c>
    </row>
    <row r="6284" spans="1:2">
      <c r="A6284" s="14">
        <v>43871</v>
      </c>
      <c r="B6284">
        <v>2425.4499999999998</v>
      </c>
    </row>
    <row r="6285" spans="1:2">
      <c r="A6285" s="14">
        <v>43872</v>
      </c>
      <c r="B6285">
        <v>2419.88</v>
      </c>
    </row>
    <row r="6286" spans="1:2">
      <c r="A6286" s="14">
        <v>43873</v>
      </c>
      <c r="B6286">
        <v>2414.2399999999998</v>
      </c>
    </row>
    <row r="6287" spans="1:2">
      <c r="A6287" s="14">
        <v>43874</v>
      </c>
      <c r="B6287">
        <v>2416.11</v>
      </c>
    </row>
    <row r="6288" spans="1:2">
      <c r="A6288" s="14">
        <v>43875</v>
      </c>
      <c r="B6288">
        <v>2420.6799999999998</v>
      </c>
    </row>
    <row r="6289" spans="1:2">
      <c r="A6289" s="14">
        <v>43879</v>
      </c>
      <c r="B6289">
        <v>2426</v>
      </c>
    </row>
    <row r="6290" spans="1:2">
      <c r="A6290" s="14">
        <v>43880</v>
      </c>
      <c r="B6290">
        <v>2424.0300000000002</v>
      </c>
    </row>
    <row r="6291" spans="1:2">
      <c r="A6291" s="14">
        <v>43881</v>
      </c>
      <c r="B6291">
        <v>2430.8200000000002</v>
      </c>
    </row>
    <row r="6292" spans="1:2">
      <c r="A6292" s="14">
        <v>43882</v>
      </c>
      <c r="B6292">
        <v>2439.2399999999998</v>
      </c>
    </row>
    <row r="6293" spans="1:2">
      <c r="A6293" s="14">
        <v>43885</v>
      </c>
      <c r="B6293">
        <v>2453.8200000000002</v>
      </c>
    </row>
    <row r="6294" spans="1:2">
      <c r="A6294" s="14">
        <v>43886</v>
      </c>
      <c r="B6294">
        <v>2461.29</v>
      </c>
    </row>
    <row r="6295" spans="1:2">
      <c r="A6295" s="14">
        <v>43887</v>
      </c>
      <c r="B6295">
        <v>2464.08</v>
      </c>
    </row>
    <row r="6296" spans="1:2">
      <c r="A6296" s="14">
        <v>43888</v>
      </c>
      <c r="B6296">
        <v>2467.0700000000002</v>
      </c>
    </row>
    <row r="6297" spans="1:2">
      <c r="A6297" s="14">
        <v>43889</v>
      </c>
      <c r="B6297">
        <v>2492.04</v>
      </c>
    </row>
    <row r="6298" spans="1:2">
      <c r="A6298" s="14">
        <v>43892</v>
      </c>
      <c r="B6298">
        <v>2497.84</v>
      </c>
    </row>
    <row r="6299" spans="1:2">
      <c r="A6299" s="14">
        <v>43893</v>
      </c>
      <c r="B6299">
        <v>2506.19</v>
      </c>
    </row>
    <row r="6300" spans="1:2">
      <c r="A6300" s="14">
        <v>43894</v>
      </c>
      <c r="B6300">
        <v>2509.19</v>
      </c>
    </row>
    <row r="6301" spans="1:2">
      <c r="A6301" s="14">
        <v>43895</v>
      </c>
      <c r="B6301">
        <v>2519.77</v>
      </c>
    </row>
    <row r="6302" spans="1:2">
      <c r="A6302" s="14">
        <v>43896</v>
      </c>
      <c r="B6302">
        <v>2562.15</v>
      </c>
    </row>
    <row r="6303" spans="1:2">
      <c r="A6303" s="14">
        <v>43899</v>
      </c>
      <c r="B6303">
        <v>2596.0700000000002</v>
      </c>
    </row>
    <row r="6304" spans="1:2">
      <c r="A6304" s="14">
        <v>43900</v>
      </c>
      <c r="B6304">
        <v>2547.7199999999998</v>
      </c>
    </row>
    <row r="6305" spans="1:2">
      <c r="A6305" s="14">
        <v>43901</v>
      </c>
      <c r="B6305">
        <v>2538.1</v>
      </c>
    </row>
    <row r="6306" spans="1:2">
      <c r="A6306" s="14">
        <v>43902</v>
      </c>
      <c r="B6306">
        <v>2531.4499999999998</v>
      </c>
    </row>
    <row r="6307" spans="1:2">
      <c r="A6307" s="14">
        <v>43903</v>
      </c>
      <c r="B6307">
        <v>2512.58</v>
      </c>
    </row>
    <row r="6308" spans="1:2">
      <c r="A6308" s="14">
        <v>43906</v>
      </c>
      <c r="B6308">
        <v>2554.81</v>
      </c>
    </row>
    <row r="6309" spans="1:2">
      <c r="A6309" s="14">
        <v>43907</v>
      </c>
      <c r="B6309">
        <v>2511.84</v>
      </c>
    </row>
    <row r="6310" spans="1:2">
      <c r="A6310" s="14">
        <v>43908</v>
      </c>
      <c r="B6310">
        <v>2465.9499999999998</v>
      </c>
    </row>
    <row r="6311" spans="1:2">
      <c r="A6311" s="14">
        <v>43909</v>
      </c>
      <c r="B6311">
        <v>2491.25</v>
      </c>
    </row>
    <row r="6312" spans="1:2">
      <c r="A6312" s="14">
        <v>43910</v>
      </c>
      <c r="B6312">
        <v>2519.92</v>
      </c>
    </row>
    <row r="6313" spans="1:2">
      <c r="A6313" s="14">
        <v>43913</v>
      </c>
      <c r="B6313">
        <v>2554.85</v>
      </c>
    </row>
    <row r="6314" spans="1:2">
      <c r="A6314" s="14">
        <v>43914</v>
      </c>
      <c r="B6314">
        <v>2549.87</v>
      </c>
    </row>
    <row r="6315" spans="1:2">
      <c r="A6315" s="14">
        <v>43915</v>
      </c>
      <c r="B6315">
        <v>2544.2600000000002</v>
      </c>
    </row>
    <row r="6316" spans="1:2">
      <c r="A6316" s="14">
        <v>43916</v>
      </c>
      <c r="B6316">
        <v>2551.96</v>
      </c>
    </row>
    <row r="6317" spans="1:2">
      <c r="A6317" s="14">
        <v>43917</v>
      </c>
      <c r="B6317">
        <v>2562.64</v>
      </c>
    </row>
    <row r="6318" spans="1:2">
      <c r="A6318" s="14">
        <v>43920</v>
      </c>
      <c r="B6318">
        <v>2571.7199999999998</v>
      </c>
    </row>
    <row r="6319" spans="1:2">
      <c r="A6319" s="14">
        <v>43921</v>
      </c>
      <c r="B6319">
        <v>2564.12</v>
      </c>
    </row>
    <row r="6320" spans="1:2">
      <c r="A6320" s="14">
        <v>43922</v>
      </c>
      <c r="B6320">
        <v>2574.14</v>
      </c>
    </row>
    <row r="6321" spans="1:2">
      <c r="A6321" s="14">
        <v>43923</v>
      </c>
      <c r="B6321">
        <v>2576.4</v>
      </c>
    </row>
    <row r="6322" spans="1:2">
      <c r="A6322" s="14">
        <v>43924</v>
      </c>
      <c r="B6322">
        <v>2582.96</v>
      </c>
    </row>
    <row r="6323" spans="1:2">
      <c r="A6323" s="14">
        <v>43927</v>
      </c>
      <c r="B6323">
        <v>2570.62</v>
      </c>
    </row>
    <row r="6324" spans="1:2">
      <c r="A6324" s="14">
        <v>43928</v>
      </c>
      <c r="B6324">
        <v>2563.5</v>
      </c>
    </row>
    <row r="6325" spans="1:2">
      <c r="A6325" s="14">
        <v>43929</v>
      </c>
      <c r="B6325">
        <v>2561.0700000000002</v>
      </c>
    </row>
    <row r="6326" spans="1:2">
      <c r="A6326" s="14">
        <v>43930</v>
      </c>
      <c r="B6326">
        <v>2566.62</v>
      </c>
    </row>
    <row r="6327" spans="1:2">
      <c r="A6327" s="14">
        <v>43934</v>
      </c>
      <c r="B6327">
        <v>2561.9</v>
      </c>
    </row>
    <row r="6328" spans="1:2">
      <c r="A6328" s="14">
        <v>43935</v>
      </c>
      <c r="B6328">
        <v>2561.1799999999998</v>
      </c>
    </row>
    <row r="6329" spans="1:2">
      <c r="A6329" s="14">
        <v>43936</v>
      </c>
      <c r="B6329">
        <v>2580.7199999999998</v>
      </c>
    </row>
    <row r="6330" spans="1:2">
      <c r="A6330" s="14">
        <v>43937</v>
      </c>
      <c r="B6330">
        <v>2587.5</v>
      </c>
    </row>
    <row r="6331" spans="1:2">
      <c r="A6331" s="14">
        <v>43938</v>
      </c>
      <c r="B6331">
        <v>2576.64</v>
      </c>
    </row>
    <row r="6332" spans="1:2">
      <c r="A6332" s="14">
        <v>43941</v>
      </c>
      <c r="B6332">
        <v>2582.92</v>
      </c>
    </row>
    <row r="6333" spans="1:2">
      <c r="A6333" s="14">
        <v>43942</v>
      </c>
      <c r="B6333">
        <v>2592.2399999999998</v>
      </c>
    </row>
    <row r="6334" spans="1:2">
      <c r="A6334" s="14">
        <v>43943</v>
      </c>
      <c r="B6334">
        <v>2584.16</v>
      </c>
    </row>
    <row r="6335" spans="1:2">
      <c r="A6335" s="14">
        <v>43944</v>
      </c>
      <c r="B6335">
        <v>2585.36</v>
      </c>
    </row>
    <row r="6336" spans="1:2">
      <c r="A6336" s="14">
        <v>43945</v>
      </c>
      <c r="B6336">
        <v>2588.02</v>
      </c>
    </row>
    <row r="6337" spans="1:2">
      <c r="A6337" s="14">
        <v>43948</v>
      </c>
      <c r="B6337">
        <v>2577.59</v>
      </c>
    </row>
    <row r="6338" spans="1:2">
      <c r="A6338" s="14">
        <v>43949</v>
      </c>
      <c r="B6338">
        <v>2584.7600000000002</v>
      </c>
    </row>
    <row r="6339" spans="1:2">
      <c r="A6339" s="14">
        <v>43950</v>
      </c>
      <c r="B6339">
        <v>2581.7399999999998</v>
      </c>
    </row>
    <row r="6340" spans="1:2">
      <c r="A6340" s="14">
        <v>43951</v>
      </c>
      <c r="B6340">
        <v>2580.4299999999998</v>
      </c>
    </row>
    <row r="6341" spans="1:2">
      <c r="A6341" s="14">
        <v>43952</v>
      </c>
      <c r="B6341">
        <v>2578.48</v>
      </c>
    </row>
    <row r="6342" spans="1:2">
      <c r="A6342" s="14">
        <v>43955</v>
      </c>
      <c r="B6342">
        <v>2578.16</v>
      </c>
    </row>
    <row r="6343" spans="1:2">
      <c r="A6343" s="14">
        <v>43956</v>
      </c>
      <c r="B6343">
        <v>2574.09</v>
      </c>
    </row>
    <row r="6344" spans="1:2">
      <c r="A6344" s="14">
        <v>43957</v>
      </c>
      <c r="B6344">
        <v>2564.38</v>
      </c>
    </row>
    <row r="6345" spans="1:2">
      <c r="A6345" s="14">
        <v>43958</v>
      </c>
      <c r="B6345">
        <v>2579.67</v>
      </c>
    </row>
    <row r="6346" spans="1:2">
      <c r="A6346" s="14">
        <v>43959</v>
      </c>
      <c r="B6346">
        <v>2570.83</v>
      </c>
    </row>
    <row r="6347" spans="1:2">
      <c r="A6347" s="14">
        <v>43962</v>
      </c>
      <c r="B6347">
        <v>2562.7399999999998</v>
      </c>
    </row>
    <row r="6348" spans="1:2">
      <c r="A6348" s="14">
        <v>43963</v>
      </c>
      <c r="B6348">
        <v>2571.19</v>
      </c>
    </row>
    <row r="6349" spans="1:2">
      <c r="A6349" s="14">
        <v>43964</v>
      </c>
      <c r="B6349">
        <v>2577.37</v>
      </c>
    </row>
    <row r="6350" spans="1:2">
      <c r="A6350" s="14">
        <v>43965</v>
      </c>
      <c r="B6350">
        <v>2584.48</v>
      </c>
    </row>
    <row r="6351" spans="1:2">
      <c r="A6351" s="14">
        <v>43966</v>
      </c>
      <c r="B6351">
        <v>2581.35</v>
      </c>
    </row>
    <row r="6352" spans="1:2">
      <c r="A6352" s="14">
        <v>43969</v>
      </c>
      <c r="B6352">
        <v>2563.2399999999998</v>
      </c>
    </row>
    <row r="6353" spans="1:2">
      <c r="A6353" s="14">
        <v>43970</v>
      </c>
      <c r="B6353">
        <v>2567.3200000000002</v>
      </c>
    </row>
    <row r="6354" spans="1:2">
      <c r="A6354" s="14">
        <v>43971</v>
      </c>
      <c r="B6354">
        <v>2572.69</v>
      </c>
    </row>
    <row r="6355" spans="1:2">
      <c r="A6355" s="14">
        <v>43972</v>
      </c>
      <c r="B6355">
        <v>2572.77</v>
      </c>
    </row>
    <row r="6356" spans="1:2">
      <c r="A6356" s="14">
        <v>43973</v>
      </c>
      <c r="B6356">
        <v>2575.8000000000002</v>
      </c>
    </row>
    <row r="6357" spans="1:2">
      <c r="A6357" s="14">
        <v>43977</v>
      </c>
      <c r="B6357">
        <v>2567.94</v>
      </c>
    </row>
    <row r="6358" spans="1:2">
      <c r="A6358" s="14">
        <v>43978</v>
      </c>
      <c r="B6358">
        <v>2569.4499999999998</v>
      </c>
    </row>
    <row r="6359" spans="1:2">
      <c r="A6359" s="14">
        <v>43979</v>
      </c>
      <c r="B6359">
        <v>2564.21</v>
      </c>
    </row>
    <row r="6360" spans="1:2">
      <c r="A6360" s="14">
        <v>43980</v>
      </c>
      <c r="B6360">
        <v>2573.89</v>
      </c>
    </row>
    <row r="6361" spans="1:2">
      <c r="A6361" s="14">
        <v>43983</v>
      </c>
      <c r="B6361">
        <v>2568.98</v>
      </c>
    </row>
    <row r="6362" spans="1:2">
      <c r="A6362" s="14">
        <v>43984</v>
      </c>
      <c r="B6362">
        <v>2565.7800000000002</v>
      </c>
    </row>
    <row r="6363" spans="1:2">
      <c r="A6363" s="14">
        <v>43985</v>
      </c>
      <c r="B6363">
        <v>2554.3000000000002</v>
      </c>
    </row>
    <row r="6364" spans="1:2">
      <c r="A6364" s="14">
        <v>43986</v>
      </c>
      <c r="B6364">
        <v>2545</v>
      </c>
    </row>
    <row r="6365" spans="1:2">
      <c r="A6365" s="14">
        <v>43987</v>
      </c>
      <c r="B6365">
        <v>2534.7600000000002</v>
      </c>
    </row>
    <row r="6366" spans="1:2">
      <c r="A6366" s="14">
        <v>43990</v>
      </c>
      <c r="B6366">
        <v>2538.46</v>
      </c>
    </row>
    <row r="6367" spans="1:2">
      <c r="A6367" s="14">
        <v>43991</v>
      </c>
      <c r="B6367">
        <v>2548.58</v>
      </c>
    </row>
    <row r="6368" spans="1:2">
      <c r="A6368" s="14">
        <v>43992</v>
      </c>
      <c r="B6368">
        <v>2559.7800000000002</v>
      </c>
    </row>
    <row r="6369" spans="1:2">
      <c r="A6369" s="14">
        <v>43993</v>
      </c>
      <c r="B6369">
        <v>2574.83</v>
      </c>
    </row>
    <row r="6370" spans="1:2">
      <c r="A6370" s="14">
        <v>43994</v>
      </c>
      <c r="B6370">
        <v>2567.71</v>
      </c>
    </row>
    <row r="6371" spans="1:2">
      <c r="A6371" s="14">
        <v>43997</v>
      </c>
      <c r="B6371">
        <v>2567.91</v>
      </c>
    </row>
    <row r="6372" spans="1:2">
      <c r="A6372" s="14">
        <v>43998</v>
      </c>
      <c r="B6372">
        <v>2557.7199999999998</v>
      </c>
    </row>
    <row r="6373" spans="1:2">
      <c r="A6373" s="14">
        <v>43999</v>
      </c>
      <c r="B6373">
        <v>2560.35</v>
      </c>
    </row>
    <row r="6374" spans="1:2">
      <c r="A6374" s="14">
        <v>44000</v>
      </c>
      <c r="B6374">
        <v>2567.62</v>
      </c>
    </row>
    <row r="6375" spans="1:2">
      <c r="A6375" s="14">
        <v>44001</v>
      </c>
      <c r="B6375">
        <v>2566.67</v>
      </c>
    </row>
    <row r="6376" spans="1:2">
      <c r="A6376" s="14">
        <v>44004</v>
      </c>
      <c r="B6376">
        <v>2567.02</v>
      </c>
    </row>
    <row r="6377" spans="1:2">
      <c r="A6377" s="14">
        <v>44005</v>
      </c>
      <c r="B6377">
        <v>2564.96</v>
      </c>
    </row>
    <row r="6378" spans="1:2">
      <c r="A6378" s="14">
        <v>44006</v>
      </c>
      <c r="B6378">
        <v>2570.29</v>
      </c>
    </row>
    <row r="6379" spans="1:2">
      <c r="A6379" s="14">
        <v>44007</v>
      </c>
      <c r="B6379">
        <v>2573.2399999999998</v>
      </c>
    </row>
    <row r="6380" spans="1:2">
      <c r="A6380" s="14">
        <v>44008</v>
      </c>
      <c r="B6380">
        <v>2579.69</v>
      </c>
    </row>
    <row r="6381" spans="1:2">
      <c r="A6381" s="14">
        <v>44011</v>
      </c>
      <c r="B6381">
        <v>2579.1</v>
      </c>
    </row>
    <row r="6382" spans="1:2">
      <c r="A6382" s="14">
        <v>44012</v>
      </c>
      <c r="B6382">
        <v>2576.3000000000002</v>
      </c>
    </row>
    <row r="6383" spans="1:2">
      <c r="A6383" s="14">
        <v>44013</v>
      </c>
      <c r="B6383">
        <v>2572.5100000000002</v>
      </c>
    </row>
    <row r="6384" spans="1:2">
      <c r="A6384" s="14">
        <v>44014</v>
      </c>
      <c r="B6384">
        <v>2573.5</v>
      </c>
    </row>
    <row r="6385" spans="1:2">
      <c r="A6385" s="14">
        <v>44018</v>
      </c>
      <c r="B6385">
        <v>2572.13</v>
      </c>
    </row>
    <row r="6386" spans="1:2">
      <c r="A6386" s="14">
        <v>44019</v>
      </c>
      <c r="B6386">
        <v>2578.81</v>
      </c>
    </row>
    <row r="6387" spans="1:2">
      <c r="A6387" s="14">
        <v>44020</v>
      </c>
      <c r="B6387">
        <v>2578.88</v>
      </c>
    </row>
    <row r="6388" spans="1:2">
      <c r="A6388" s="14">
        <v>44021</v>
      </c>
      <c r="B6388">
        <v>2588.8000000000002</v>
      </c>
    </row>
    <row r="6389" spans="1:2">
      <c r="A6389" s="14">
        <v>44022</v>
      </c>
      <c r="B6389">
        <v>2584.9</v>
      </c>
    </row>
    <row r="6390" spans="1:2">
      <c r="A6390" s="14">
        <v>44025</v>
      </c>
      <c r="B6390">
        <v>2584.21</v>
      </c>
    </row>
    <row r="6391" spans="1:2">
      <c r="A6391" s="14">
        <v>44026</v>
      </c>
      <c r="B6391">
        <v>2589.15</v>
      </c>
    </row>
    <row r="6392" spans="1:2">
      <c r="A6392" s="14">
        <v>44027</v>
      </c>
      <c r="B6392">
        <v>2585.6799999999998</v>
      </c>
    </row>
    <row r="6393" spans="1:2">
      <c r="A6393" s="14">
        <v>44028</v>
      </c>
      <c r="B6393">
        <v>2589.6799999999998</v>
      </c>
    </row>
    <row r="6394" spans="1:2">
      <c r="A6394" s="14">
        <v>44029</v>
      </c>
      <c r="B6394">
        <v>2586.1799999999998</v>
      </c>
    </row>
    <row r="6395" spans="1:2">
      <c r="A6395" s="14">
        <v>44032</v>
      </c>
      <c r="B6395">
        <v>2587.71</v>
      </c>
    </row>
    <row r="6396" spans="1:2">
      <c r="A6396" s="14">
        <v>44033</v>
      </c>
      <c r="B6396">
        <v>2589.2600000000002</v>
      </c>
    </row>
    <row r="6397" spans="1:2">
      <c r="A6397" s="14">
        <v>44034</v>
      </c>
      <c r="B6397">
        <v>2591.7800000000002</v>
      </c>
    </row>
    <row r="6398" spans="1:2">
      <c r="A6398" s="14">
        <v>44035</v>
      </c>
      <c r="B6398">
        <v>2596.1999999999998</v>
      </c>
    </row>
    <row r="6399" spans="1:2">
      <c r="A6399" s="14">
        <v>44036</v>
      </c>
      <c r="B6399">
        <v>2596.69</v>
      </c>
    </row>
    <row r="6400" spans="1:2">
      <c r="A6400" s="14">
        <v>44039</v>
      </c>
      <c r="B6400">
        <v>2594.4899999999998</v>
      </c>
    </row>
    <row r="6401" spans="1:2">
      <c r="A6401" s="14">
        <v>44040</v>
      </c>
      <c r="B6401">
        <v>2599.4899999999998</v>
      </c>
    </row>
    <row r="6402" spans="1:2">
      <c r="A6402" s="14">
        <v>44041</v>
      </c>
      <c r="B6402">
        <v>2598.21</v>
      </c>
    </row>
    <row r="6403" spans="1:2">
      <c r="A6403" s="14">
        <v>44042</v>
      </c>
      <c r="B6403">
        <v>2605.11</v>
      </c>
    </row>
    <row r="6404" spans="1:2">
      <c r="A6404" s="14">
        <v>44043</v>
      </c>
      <c r="B6404">
        <v>2605.7399999999998</v>
      </c>
    </row>
    <row r="6405" spans="1:2">
      <c r="A6405" s="14">
        <v>44046</v>
      </c>
      <c r="B6405">
        <v>2600.39</v>
      </c>
    </row>
    <row r="6406" spans="1:2">
      <c r="A6406" s="14">
        <v>44047</v>
      </c>
      <c r="B6406">
        <v>2608.62</v>
      </c>
    </row>
    <row r="6407" spans="1:2">
      <c r="A6407" s="14">
        <v>44048</v>
      </c>
      <c r="B6407">
        <v>2604.23</v>
      </c>
    </row>
    <row r="6408" spans="1:2">
      <c r="A6408" s="14">
        <v>44049</v>
      </c>
      <c r="B6408">
        <v>2606.4</v>
      </c>
    </row>
    <row r="6409" spans="1:2">
      <c r="A6409" s="14">
        <v>44050</v>
      </c>
      <c r="B6409">
        <v>2601.81</v>
      </c>
    </row>
    <row r="6410" spans="1:2">
      <c r="A6410" s="14">
        <v>44053</v>
      </c>
      <c r="B6410">
        <v>2599.5700000000002</v>
      </c>
    </row>
    <row r="6411" spans="1:2">
      <c r="A6411" s="14">
        <v>44054</v>
      </c>
      <c r="B6411">
        <v>2584.64</v>
      </c>
    </row>
    <row r="6412" spans="1:2">
      <c r="A6412" s="14">
        <v>44055</v>
      </c>
      <c r="B6412">
        <v>2582.4299999999998</v>
      </c>
    </row>
    <row r="6413" spans="1:2">
      <c r="A6413" s="14">
        <v>44056</v>
      </c>
      <c r="B6413">
        <v>2574.91</v>
      </c>
    </row>
    <row r="6414" spans="1:2">
      <c r="A6414" s="14">
        <v>44057</v>
      </c>
      <c r="B6414">
        <v>2575.13</v>
      </c>
    </row>
    <row r="6415" spans="1:2">
      <c r="A6415" s="14">
        <v>44060</v>
      </c>
      <c r="B6415">
        <v>2578.15</v>
      </c>
    </row>
    <row r="6416" spans="1:2">
      <c r="A6416" s="14">
        <v>44061</v>
      </c>
      <c r="B6416">
        <v>2581.3000000000002</v>
      </c>
    </row>
    <row r="6417" spans="1:2">
      <c r="A6417" s="14">
        <v>44062</v>
      </c>
      <c r="B6417">
        <v>2579.5500000000002</v>
      </c>
    </row>
    <row r="6418" spans="1:2">
      <c r="A6418" s="14">
        <v>44063</v>
      </c>
      <c r="B6418">
        <v>2584.7800000000002</v>
      </c>
    </row>
    <row r="6419" spans="1:2">
      <c r="A6419" s="14">
        <v>44064</v>
      </c>
      <c r="B6419">
        <v>2586.61</v>
      </c>
    </row>
    <row r="6420" spans="1:2">
      <c r="A6420" s="14">
        <v>44067</v>
      </c>
      <c r="B6420">
        <v>2586.67</v>
      </c>
    </row>
    <row r="6421" spans="1:2">
      <c r="A6421" s="14">
        <v>44068</v>
      </c>
      <c r="B6421">
        <v>2581.33</v>
      </c>
    </row>
    <row r="6422" spans="1:2">
      <c r="A6422" s="14">
        <v>44069</v>
      </c>
      <c r="B6422">
        <v>2579.1799999999998</v>
      </c>
    </row>
    <row r="6423" spans="1:2">
      <c r="A6423" s="14">
        <v>44070</v>
      </c>
      <c r="B6423">
        <v>2568.06</v>
      </c>
    </row>
    <row r="6424" spans="1:2">
      <c r="A6424" s="14">
        <v>44071</v>
      </c>
      <c r="B6424">
        <v>2569.83</v>
      </c>
    </row>
    <row r="6425" spans="1:2">
      <c r="A6425" s="14">
        <v>44074</v>
      </c>
      <c r="B6425">
        <v>2577.1999999999998</v>
      </c>
    </row>
    <row r="6426" spans="1:2">
      <c r="A6426" s="14">
        <v>44075</v>
      </c>
      <c r="B6426">
        <v>2581.16</v>
      </c>
    </row>
    <row r="6427" spans="1:2">
      <c r="A6427" s="14">
        <v>44076</v>
      </c>
      <c r="B6427">
        <v>2586.42</v>
      </c>
    </row>
    <row r="6428" spans="1:2">
      <c r="A6428" s="14">
        <v>44077</v>
      </c>
      <c r="B6428">
        <v>2591.5500000000002</v>
      </c>
    </row>
    <row r="6429" spans="1:2">
      <c r="A6429" s="14">
        <v>44078</v>
      </c>
      <c r="B6429">
        <v>2572.81</v>
      </c>
    </row>
    <row r="6430" spans="1:2">
      <c r="A6430" s="14">
        <v>44082</v>
      </c>
      <c r="B6430">
        <v>2580.5500000000002</v>
      </c>
    </row>
    <row r="6431" spans="1:2">
      <c r="A6431" s="14">
        <v>44083</v>
      </c>
      <c r="B6431">
        <v>2576.38</v>
      </c>
    </row>
    <row r="6432" spans="1:2">
      <c r="A6432" s="14">
        <v>44084</v>
      </c>
      <c r="B6432">
        <v>2580.31</v>
      </c>
    </row>
    <row r="6433" spans="1:2">
      <c r="A6433" s="14">
        <v>44085</v>
      </c>
      <c r="B6433">
        <v>2583.0700000000002</v>
      </c>
    </row>
    <row r="6434" spans="1:2">
      <c r="A6434" s="14">
        <v>44088</v>
      </c>
      <c r="B6434">
        <v>2583.81</v>
      </c>
    </row>
    <row r="6435" spans="1:2">
      <c r="A6435" s="14">
        <v>44089</v>
      </c>
      <c r="B6435">
        <v>2581.65</v>
      </c>
    </row>
    <row r="6436" spans="1:2">
      <c r="A6436" s="14">
        <v>44090</v>
      </c>
      <c r="B6436">
        <v>2579.59</v>
      </c>
    </row>
    <row r="6437" spans="1:2">
      <c r="A6437" s="14">
        <v>44091</v>
      </c>
      <c r="B6437">
        <v>2581.85</v>
      </c>
    </row>
    <row r="6438" spans="1:2">
      <c r="A6438" s="14">
        <v>44092</v>
      </c>
      <c r="B6438">
        <v>2578.6799999999998</v>
      </c>
    </row>
    <row r="6439" spans="1:2">
      <c r="A6439" s="14">
        <v>44095</v>
      </c>
      <c r="B6439">
        <v>2582.37</v>
      </c>
    </row>
    <row r="6440" spans="1:2">
      <c r="A6440" s="14">
        <v>44096</v>
      </c>
      <c r="B6440">
        <v>2584</v>
      </c>
    </row>
    <row r="6441" spans="1:2">
      <c r="A6441" s="14">
        <v>44097</v>
      </c>
      <c r="B6441">
        <v>2582.39</v>
      </c>
    </row>
    <row r="6442" spans="1:2">
      <c r="A6442" s="14">
        <v>44098</v>
      </c>
      <c r="B6442">
        <v>2585.19</v>
      </c>
    </row>
    <row r="6443" spans="1:2">
      <c r="A6443" s="14">
        <v>44099</v>
      </c>
      <c r="B6443">
        <v>2585.3000000000002</v>
      </c>
    </row>
    <row r="6444" spans="1:2">
      <c r="A6444" s="14">
        <v>44102</v>
      </c>
      <c r="B6444">
        <v>2583.8200000000002</v>
      </c>
    </row>
    <row r="6445" spans="1:2">
      <c r="A6445" s="14">
        <v>44103</v>
      </c>
      <c r="B6445">
        <v>2586.7600000000002</v>
      </c>
    </row>
    <row r="6446" spans="1:2">
      <c r="A6446" s="14">
        <v>44104</v>
      </c>
      <c r="B6446">
        <v>2580.77</v>
      </c>
    </row>
    <row r="6447" spans="1:2">
      <c r="A6447" s="14">
        <v>44105</v>
      </c>
      <c r="B6447">
        <v>2580.54</v>
      </c>
    </row>
    <row r="6448" spans="1:2">
      <c r="A6448" s="14">
        <v>44106</v>
      </c>
      <c r="B6448">
        <v>2577.0300000000002</v>
      </c>
    </row>
    <row r="6449" spans="1:2">
      <c r="A6449" s="14">
        <v>44109</v>
      </c>
      <c r="B6449">
        <v>2565.4299999999998</v>
      </c>
    </row>
    <row r="6450" spans="1:2">
      <c r="A6450" s="14">
        <v>44110</v>
      </c>
      <c r="B6450">
        <v>2569.11</v>
      </c>
    </row>
    <row r="6451" spans="1:2">
      <c r="A6451" s="14">
        <v>44111</v>
      </c>
      <c r="B6451">
        <v>2562</v>
      </c>
    </row>
    <row r="6452" spans="1:2">
      <c r="A6452" s="14">
        <v>44112</v>
      </c>
      <c r="B6452">
        <v>2565.6999999999998</v>
      </c>
    </row>
    <row r="6453" spans="1:2">
      <c r="A6453" s="14">
        <v>44113</v>
      </c>
      <c r="B6453">
        <v>2564.14</v>
      </c>
    </row>
    <row r="6454" spans="1:2">
      <c r="A6454" s="14">
        <v>44117</v>
      </c>
      <c r="B6454">
        <v>2573.1</v>
      </c>
    </row>
    <row r="6455" spans="1:2">
      <c r="A6455" s="14">
        <v>44118</v>
      </c>
      <c r="B6455">
        <v>2574.5</v>
      </c>
    </row>
    <row r="6456" spans="1:2">
      <c r="A6456" s="14">
        <v>44119</v>
      </c>
      <c r="B6456">
        <v>2573.11</v>
      </c>
    </row>
    <row r="6457" spans="1:2">
      <c r="A6457" s="14">
        <v>44120</v>
      </c>
      <c r="B6457">
        <v>2570.56</v>
      </c>
    </row>
    <row r="6458" spans="1:2">
      <c r="A6458" s="14">
        <v>44123</v>
      </c>
      <c r="B6458">
        <v>2568.16</v>
      </c>
    </row>
    <row r="6459" spans="1:2">
      <c r="A6459" s="14">
        <v>44124</v>
      </c>
      <c r="B6459">
        <v>2561.5300000000002</v>
      </c>
    </row>
    <row r="6460" spans="1:2">
      <c r="A6460" s="14">
        <v>44125</v>
      </c>
      <c r="B6460">
        <v>2558.66</v>
      </c>
    </row>
    <row r="6461" spans="1:2">
      <c r="A6461" s="14">
        <v>44126</v>
      </c>
      <c r="B6461">
        <v>2554.0500000000002</v>
      </c>
    </row>
    <row r="6462" spans="1:2">
      <c r="A6462" s="14">
        <v>44127</v>
      </c>
      <c r="B6462">
        <v>2555.36</v>
      </c>
    </row>
    <row r="6463" spans="1:2">
      <c r="A6463" s="14">
        <v>44130</v>
      </c>
      <c r="B6463">
        <v>2562.4299999999998</v>
      </c>
    </row>
    <row r="6464" spans="1:2">
      <c r="A6464" s="14">
        <v>44131</v>
      </c>
      <c r="B6464">
        <v>2566.13</v>
      </c>
    </row>
    <row r="6465" spans="1:2">
      <c r="A6465" s="14">
        <v>44132</v>
      </c>
      <c r="B6465">
        <v>2566.06</v>
      </c>
    </row>
    <row r="6466" spans="1:2">
      <c r="A6466" s="14">
        <v>44133</v>
      </c>
      <c r="B6466">
        <v>2558.5700000000002</v>
      </c>
    </row>
    <row r="6467" spans="1:2">
      <c r="A6467" s="14">
        <v>44134</v>
      </c>
      <c r="B6467">
        <v>2556.44</v>
      </c>
    </row>
    <row r="6468" spans="1:2">
      <c r="A6468" s="14">
        <v>44137</v>
      </c>
      <c r="B6468">
        <v>2558.4299999999998</v>
      </c>
    </row>
    <row r="6469" spans="1:2">
      <c r="A6469" s="14">
        <v>44138</v>
      </c>
      <c r="B6469">
        <v>2553.69</v>
      </c>
    </row>
    <row r="6470" spans="1:2">
      <c r="A6470" s="14">
        <v>44139</v>
      </c>
      <c r="B6470">
        <v>2570.36</v>
      </c>
    </row>
    <row r="6471" spans="1:2">
      <c r="A6471" s="14">
        <v>44140</v>
      </c>
      <c r="B6471">
        <v>2569.85</v>
      </c>
    </row>
    <row r="6472" spans="1:2">
      <c r="A6472" s="14">
        <v>44141</v>
      </c>
      <c r="B6472">
        <v>2562.4</v>
      </c>
    </row>
    <row r="6473" spans="1:2">
      <c r="A6473" s="14">
        <v>44144</v>
      </c>
      <c r="B6473">
        <v>2541.0300000000002</v>
      </c>
    </row>
    <row r="6474" spans="1:2">
      <c r="A6474" s="14">
        <v>44145</v>
      </c>
      <c r="B6474">
        <v>2539.34</v>
      </c>
    </row>
    <row r="6475" spans="1:2">
      <c r="A6475" s="14">
        <v>44147</v>
      </c>
      <c r="B6475">
        <v>2554.9899999999998</v>
      </c>
    </row>
    <row r="6476" spans="1:2">
      <c r="A6476" s="14">
        <v>44148</v>
      </c>
      <c r="B6476">
        <v>2554.59</v>
      </c>
    </row>
    <row r="6477" spans="1:2">
      <c r="A6477" s="14">
        <v>44151</v>
      </c>
      <c r="B6477">
        <v>2553.36</v>
      </c>
    </row>
    <row r="6478" spans="1:2">
      <c r="A6478" s="14">
        <v>44152</v>
      </c>
      <c r="B6478">
        <v>2558.14</v>
      </c>
    </row>
    <row r="6479" spans="1:2">
      <c r="A6479" s="14">
        <v>44153</v>
      </c>
      <c r="B6479">
        <v>2557.4699999999998</v>
      </c>
    </row>
    <row r="6480" spans="1:2">
      <c r="A6480" s="14">
        <v>44154</v>
      </c>
      <c r="B6480">
        <v>2562.75</v>
      </c>
    </row>
    <row r="6481" spans="1:2">
      <c r="A6481" s="14">
        <v>44155</v>
      </c>
      <c r="B6481">
        <v>2567.85</v>
      </c>
    </row>
    <row r="6482" spans="1:2">
      <c r="A6482" s="14">
        <v>44158</v>
      </c>
      <c r="B6482">
        <v>2563.9499999999998</v>
      </c>
    </row>
    <row r="6483" spans="1:2">
      <c r="A6483" s="14">
        <v>44159</v>
      </c>
      <c r="B6483">
        <v>2559.27</v>
      </c>
    </row>
    <row r="6484" spans="1:2">
      <c r="A6484" s="14">
        <v>44160</v>
      </c>
      <c r="B6484">
        <v>2558.52</v>
      </c>
    </row>
    <row r="6485" spans="1:2">
      <c r="A6485" s="14">
        <v>44162</v>
      </c>
      <c r="B6485">
        <v>2564.4499999999998</v>
      </c>
    </row>
    <row r="6486" spans="1:2">
      <c r="A6486" s="14">
        <v>44165</v>
      </c>
      <c r="B6486">
        <v>2565.34</v>
      </c>
    </row>
    <row r="6487" spans="1:2">
      <c r="A6487" s="14">
        <v>44166</v>
      </c>
      <c r="B6487">
        <v>2550.25</v>
      </c>
    </row>
    <row r="6488" spans="1:2">
      <c r="A6488" s="14">
        <v>44167</v>
      </c>
      <c r="B6488">
        <v>2547.17</v>
      </c>
    </row>
    <row r="6489" spans="1:2">
      <c r="A6489" s="14">
        <v>44168</v>
      </c>
      <c r="B6489">
        <v>2552.66</v>
      </c>
    </row>
    <row r="6490" spans="1:2">
      <c r="A6490" s="14">
        <v>44169</v>
      </c>
      <c r="B6490">
        <v>2544.7600000000002</v>
      </c>
    </row>
    <row r="6491" spans="1:2">
      <c r="A6491" s="14">
        <v>44172</v>
      </c>
      <c r="B6491">
        <v>2551.69</v>
      </c>
    </row>
    <row r="6492" spans="1:2">
      <c r="A6492" s="14">
        <v>44173</v>
      </c>
      <c r="B6492">
        <v>2554.9</v>
      </c>
    </row>
    <row r="6493" spans="1:2">
      <c r="A6493" s="14">
        <v>44174</v>
      </c>
      <c r="B6493">
        <v>2550.7800000000002</v>
      </c>
    </row>
    <row r="6494" spans="1:2">
      <c r="A6494" s="14">
        <v>44175</v>
      </c>
      <c r="B6494">
        <v>2557.8000000000002</v>
      </c>
    </row>
    <row r="6495" spans="1:2">
      <c r="A6495" s="14">
        <v>44176</v>
      </c>
      <c r="B6495">
        <v>2560.29</v>
      </c>
    </row>
    <row r="6496" spans="1:2">
      <c r="A6496" s="14">
        <v>44179</v>
      </c>
      <c r="B6496">
        <v>2560.56</v>
      </c>
    </row>
    <row r="6497" spans="1:2">
      <c r="A6497" s="14">
        <v>44180</v>
      </c>
      <c r="B6497">
        <v>2555.66</v>
      </c>
    </row>
    <row r="6498" spans="1:2">
      <c r="A6498" s="14">
        <v>44181</v>
      </c>
      <c r="B6498">
        <v>2555.7800000000002</v>
      </c>
    </row>
    <row r="6499" spans="1:2">
      <c r="A6499" s="14">
        <v>44182</v>
      </c>
      <c r="B6499">
        <v>2554.17</v>
      </c>
    </row>
    <row r="6500" spans="1:2">
      <c r="A6500" s="14">
        <v>44183</v>
      </c>
      <c r="B6500">
        <v>2551.4</v>
      </c>
    </row>
    <row r="6501" spans="1:2">
      <c r="A6501" s="14">
        <v>44186</v>
      </c>
      <c r="B6501">
        <v>2553.2399999999998</v>
      </c>
    </row>
    <row r="6502" spans="1:2">
      <c r="A6502" s="14">
        <v>44187</v>
      </c>
      <c r="B6502">
        <v>2557.71</v>
      </c>
    </row>
    <row r="6503" spans="1:2">
      <c r="A6503" s="14">
        <v>44188</v>
      </c>
      <c r="B6503">
        <v>2551.84</v>
      </c>
    </row>
    <row r="6504" spans="1:2">
      <c r="A6504" s="14">
        <v>44189</v>
      </c>
      <c r="B6504">
        <v>2555.7199999999998</v>
      </c>
    </row>
    <row r="6505" spans="1:2">
      <c r="A6505" s="14">
        <v>44193</v>
      </c>
      <c r="B6505">
        <v>2555.88</v>
      </c>
    </row>
    <row r="6506" spans="1:2">
      <c r="A6506" s="14">
        <v>44194</v>
      </c>
      <c r="B6506">
        <v>2555.4</v>
      </c>
    </row>
    <row r="6507" spans="1:2">
      <c r="A6507" s="14">
        <v>44195</v>
      </c>
      <c r="B6507">
        <v>2556.9499999999998</v>
      </c>
    </row>
    <row r="6508" spans="1:2">
      <c r="A6508" s="14">
        <v>44196</v>
      </c>
      <c r="B6508">
        <v>2559.4</v>
      </c>
    </row>
    <row r="6509" spans="1:2">
      <c r="A6509" s="14">
        <v>44200</v>
      </c>
      <c r="B6509">
        <v>2559.08</v>
      </c>
    </row>
    <row r="6510" spans="1:2">
      <c r="A6510" s="14">
        <v>44201</v>
      </c>
      <c r="B6510">
        <v>2552.3200000000002</v>
      </c>
    </row>
    <row r="6511" spans="1:2">
      <c r="A6511" s="14">
        <v>44202</v>
      </c>
      <c r="B6511">
        <v>2536.6799999999998</v>
      </c>
    </row>
    <row r="6512" spans="1:2">
      <c r="A6512" s="14">
        <v>44203</v>
      </c>
      <c r="B6512">
        <v>2532.91</v>
      </c>
    </row>
    <row r="6513" spans="1:2">
      <c r="A6513" s="14">
        <v>44204</v>
      </c>
      <c r="B6513">
        <v>2529.23</v>
      </c>
    </row>
    <row r="6514" spans="1:2">
      <c r="A6514" s="14">
        <v>44207</v>
      </c>
      <c r="B6514">
        <v>2526.5100000000002</v>
      </c>
    </row>
    <row r="6515" spans="1:2">
      <c r="A6515" s="14">
        <v>44208</v>
      </c>
      <c r="B6515">
        <v>2525.64</v>
      </c>
    </row>
    <row r="6516" spans="1:2">
      <c r="A6516" s="14">
        <v>44209</v>
      </c>
      <c r="B6516">
        <v>2533.96</v>
      </c>
    </row>
    <row r="6517" spans="1:2">
      <c r="A6517" s="14">
        <v>44210</v>
      </c>
      <c r="B6517">
        <v>2527.98</v>
      </c>
    </row>
    <row r="6518" spans="1:2">
      <c r="A6518" s="14">
        <v>44211</v>
      </c>
      <c r="B6518">
        <v>2531.73</v>
      </c>
    </row>
    <row r="6519" spans="1:2">
      <c r="A6519" s="14">
        <v>44215</v>
      </c>
      <c r="B6519">
        <v>2534.33</v>
      </c>
    </row>
    <row r="6520" spans="1:2">
      <c r="A6520" s="14">
        <v>44216</v>
      </c>
      <c r="B6520">
        <v>2534.87</v>
      </c>
    </row>
    <row r="6521" spans="1:2">
      <c r="A6521" s="14">
        <v>44217</v>
      </c>
      <c r="B6521">
        <v>2531.1999999999998</v>
      </c>
    </row>
    <row r="6522" spans="1:2">
      <c r="A6522" s="14">
        <v>44218</v>
      </c>
      <c r="B6522">
        <v>2533.2600000000002</v>
      </c>
    </row>
    <row r="6523" spans="1:2">
      <c r="A6523" s="14">
        <v>44221</v>
      </c>
      <c r="B6523">
        <v>2541.46</v>
      </c>
    </row>
    <row r="6524" spans="1:2">
      <c r="A6524" s="14">
        <v>44222</v>
      </c>
      <c r="B6524">
        <v>2540.66</v>
      </c>
    </row>
    <row r="6525" spans="1:2">
      <c r="A6525" s="14">
        <v>44223</v>
      </c>
      <c r="B6525">
        <v>2542.7399999999998</v>
      </c>
    </row>
    <row r="6526" spans="1:2">
      <c r="A6526" s="14">
        <v>44224</v>
      </c>
      <c r="B6526">
        <v>2538.29</v>
      </c>
    </row>
    <row r="6527" spans="1:2">
      <c r="A6527" s="14">
        <v>44225</v>
      </c>
      <c r="B6527">
        <v>2534.92</v>
      </c>
    </row>
    <row r="6528" spans="1:2">
      <c r="A6528" s="14">
        <v>44228</v>
      </c>
      <c r="B6528">
        <v>2536.34</v>
      </c>
    </row>
    <row r="6529" spans="1:2">
      <c r="A6529" s="14">
        <v>44229</v>
      </c>
      <c r="B6529">
        <v>2531.4699999999998</v>
      </c>
    </row>
    <row r="6530" spans="1:2">
      <c r="A6530" s="14">
        <v>44230</v>
      </c>
      <c r="B6530">
        <v>2525.5500000000002</v>
      </c>
    </row>
    <row r="6531" spans="1:2">
      <c r="A6531" s="14">
        <v>44231</v>
      </c>
      <c r="B6531">
        <v>2524.2399999999998</v>
      </c>
    </row>
    <row r="6532" spans="1:2">
      <c r="A6532" s="14">
        <v>44232</v>
      </c>
      <c r="B6532">
        <v>2518.9499999999998</v>
      </c>
    </row>
    <row r="6533" spans="1:2">
      <c r="A6533" s="14">
        <v>44235</v>
      </c>
      <c r="B6533">
        <v>2520.9</v>
      </c>
    </row>
    <row r="6534" spans="1:2">
      <c r="A6534" s="14">
        <v>44236</v>
      </c>
      <c r="B6534">
        <v>2521.58</v>
      </c>
    </row>
    <row r="6535" spans="1:2">
      <c r="A6535" s="14">
        <v>44237</v>
      </c>
      <c r="B6535">
        <v>2526.54</v>
      </c>
    </row>
    <row r="6536" spans="1:2">
      <c r="A6536" s="14">
        <v>44238</v>
      </c>
      <c r="B6536">
        <v>2523.5500000000002</v>
      </c>
    </row>
    <row r="6537" spans="1:2">
      <c r="A6537" s="14">
        <v>44239</v>
      </c>
      <c r="B6537">
        <v>2515.17</v>
      </c>
    </row>
    <row r="6538" spans="1:2">
      <c r="A6538" s="14">
        <v>44243</v>
      </c>
      <c r="B6538">
        <v>2503.25</v>
      </c>
    </row>
    <row r="6539" spans="1:2">
      <c r="A6539" s="14">
        <v>44244</v>
      </c>
      <c r="B6539">
        <v>2506.54</v>
      </c>
    </row>
    <row r="6540" spans="1:2">
      <c r="A6540" s="14">
        <v>44245</v>
      </c>
      <c r="B6540">
        <v>2505.19</v>
      </c>
    </row>
    <row r="6541" spans="1:2">
      <c r="A6541" s="14">
        <v>44246</v>
      </c>
      <c r="B6541">
        <v>2496.38</v>
      </c>
    </row>
    <row r="6542" spans="1:2">
      <c r="A6542" s="14">
        <v>44249</v>
      </c>
      <c r="B6542">
        <v>2491.88</v>
      </c>
    </row>
    <row r="6543" spans="1:2">
      <c r="A6543" s="14">
        <v>44250</v>
      </c>
      <c r="B6543">
        <v>2491.38</v>
      </c>
    </row>
    <row r="6544" spans="1:2">
      <c r="A6544" s="14">
        <v>44251</v>
      </c>
      <c r="B6544">
        <v>2486.9699999999998</v>
      </c>
    </row>
    <row r="6545" spans="1:2">
      <c r="A6545" s="14">
        <v>44252</v>
      </c>
      <c r="B6545">
        <v>2465.6999999999998</v>
      </c>
    </row>
    <row r="6546" spans="1:2">
      <c r="A6546" s="14">
        <v>44253</v>
      </c>
      <c r="B6546">
        <v>2488.92</v>
      </c>
    </row>
    <row r="6547" spans="1:2">
      <c r="A6547" s="14">
        <v>44256</v>
      </c>
      <c r="B6547">
        <v>2482.33</v>
      </c>
    </row>
    <row r="6548" spans="1:2">
      <c r="A6548" s="14">
        <v>44257</v>
      </c>
      <c r="B6548">
        <v>2484.5100000000002</v>
      </c>
    </row>
    <row r="6549" spans="1:2">
      <c r="A6549" s="14">
        <v>44258</v>
      </c>
      <c r="B6549">
        <v>2475.2399999999998</v>
      </c>
    </row>
    <row r="6550" spans="1:2">
      <c r="A6550" s="14">
        <v>44259</v>
      </c>
      <c r="B6550">
        <v>2468.8000000000002</v>
      </c>
    </row>
    <row r="6551" spans="1:2">
      <c r="A6551" s="14">
        <v>44260</v>
      </c>
      <c r="B6551">
        <v>2468.1999999999998</v>
      </c>
    </row>
    <row r="6552" spans="1:2">
      <c r="A6552" s="14">
        <v>44263</v>
      </c>
      <c r="B6552">
        <v>2461.1</v>
      </c>
    </row>
    <row r="6553" spans="1:2">
      <c r="A6553" s="14">
        <v>44264</v>
      </c>
      <c r="B6553">
        <v>2470</v>
      </c>
    </row>
    <row r="6554" spans="1:2">
      <c r="A6554" s="14">
        <v>44265</v>
      </c>
      <c r="B6554">
        <v>2472.85</v>
      </c>
    </row>
    <row r="6555" spans="1:2">
      <c r="A6555" s="14">
        <v>44266</v>
      </c>
      <c r="B6555">
        <v>2470.33</v>
      </c>
    </row>
    <row r="6556" spans="1:2">
      <c r="A6556" s="14">
        <v>44267</v>
      </c>
      <c r="B6556">
        <v>2455.58</v>
      </c>
    </row>
    <row r="6557" spans="1:2">
      <c r="A6557" s="14">
        <v>44270</v>
      </c>
      <c r="B6557">
        <v>2459.04</v>
      </c>
    </row>
    <row r="6558" spans="1:2">
      <c r="A6558" s="14">
        <v>44271</v>
      </c>
      <c r="B6558">
        <v>2457.88</v>
      </c>
    </row>
    <row r="6559" spans="1:2">
      <c r="A6559" s="14">
        <v>44272</v>
      </c>
      <c r="B6559">
        <v>2455.2600000000002</v>
      </c>
    </row>
    <row r="6560" spans="1:2">
      <c r="A6560" s="14">
        <v>44273</v>
      </c>
      <c r="B6560">
        <v>2446.54</v>
      </c>
    </row>
    <row r="6561" spans="1:2">
      <c r="A6561" s="14">
        <v>44274</v>
      </c>
      <c r="B6561">
        <v>2448.3000000000002</v>
      </c>
    </row>
    <row r="6562" spans="1:2">
      <c r="A6562" s="14">
        <v>44277</v>
      </c>
      <c r="B6562">
        <v>2455.23</v>
      </c>
    </row>
    <row r="6563" spans="1:2">
      <c r="A6563" s="14">
        <v>44278</v>
      </c>
      <c r="B6563">
        <v>2462.65</v>
      </c>
    </row>
    <row r="6564" spans="1:2">
      <c r="A6564" s="14">
        <v>44279</v>
      </c>
      <c r="B6564">
        <v>2465.7800000000002</v>
      </c>
    </row>
    <row r="6565" spans="1:2">
      <c r="A6565" s="14">
        <v>44280</v>
      </c>
      <c r="B6565">
        <v>2462.33</v>
      </c>
    </row>
    <row r="6566" spans="1:2">
      <c r="A6566" s="14">
        <v>44281</v>
      </c>
      <c r="B6566">
        <v>2458.0300000000002</v>
      </c>
    </row>
    <row r="6567" spans="1:2">
      <c r="A6567" s="14">
        <v>44284</v>
      </c>
      <c r="B6567">
        <v>2452.46</v>
      </c>
    </row>
    <row r="6568" spans="1:2">
      <c r="A6568" s="14">
        <v>44285</v>
      </c>
      <c r="B6568">
        <v>2453.7399999999998</v>
      </c>
    </row>
    <row r="6569" spans="1:2">
      <c r="A6569" s="14">
        <v>44286</v>
      </c>
      <c r="B6569">
        <v>2450.5500000000002</v>
      </c>
    </row>
    <row r="6570" spans="1:2">
      <c r="A6570" s="14">
        <v>44287</v>
      </c>
      <c r="B6570">
        <v>2458.9299999999998</v>
      </c>
    </row>
    <row r="6571" spans="1:2">
      <c r="A6571" s="14">
        <v>44288</v>
      </c>
      <c r="B6571">
        <v>2451.9699999999998</v>
      </c>
    </row>
    <row r="6572" spans="1:2">
      <c r="A6572" s="14">
        <v>44291</v>
      </c>
      <c r="B6572">
        <v>2455.0500000000002</v>
      </c>
    </row>
    <row r="6573" spans="1:2">
      <c r="A6573" s="14">
        <v>44292</v>
      </c>
      <c r="B6573">
        <v>2462.27</v>
      </c>
    </row>
    <row r="6574" spans="1:2">
      <c r="A6574" s="14">
        <v>44293</v>
      </c>
      <c r="B6574">
        <v>2459.33</v>
      </c>
    </row>
    <row r="6575" spans="1:2">
      <c r="A6575" s="14">
        <v>44294</v>
      </c>
      <c r="B6575">
        <v>2465.2600000000002</v>
      </c>
    </row>
    <row r="6576" spans="1:2">
      <c r="A6576" s="14">
        <v>44295</v>
      </c>
      <c r="B6576">
        <v>2461.64</v>
      </c>
    </row>
    <row r="6577" spans="1:2">
      <c r="A6577" s="14">
        <v>44298</v>
      </c>
      <c r="B6577">
        <v>2460.58</v>
      </c>
    </row>
    <row r="6578" spans="1:2">
      <c r="A6578" s="14">
        <v>44299</v>
      </c>
      <c r="B6578">
        <v>2466.8200000000002</v>
      </c>
    </row>
    <row r="6579" spans="1:2">
      <c r="A6579" s="14">
        <v>44300</v>
      </c>
      <c r="B6579">
        <v>2464.6</v>
      </c>
    </row>
    <row r="6580" spans="1:2">
      <c r="A6580" s="14">
        <v>44301</v>
      </c>
      <c r="B6580">
        <v>2475.87</v>
      </c>
    </row>
    <row r="6581" spans="1:2">
      <c r="A6581" s="14">
        <v>44302</v>
      </c>
      <c r="B6581">
        <v>2470.67</v>
      </c>
    </row>
    <row r="6582" spans="1:2">
      <c r="A6582" s="14">
        <v>44305</v>
      </c>
      <c r="B6582">
        <v>2469.5</v>
      </c>
    </row>
    <row r="6583" spans="1:2">
      <c r="A6583" s="14">
        <v>44306</v>
      </c>
      <c r="B6583">
        <v>2474.11</v>
      </c>
    </row>
    <row r="6584" spans="1:2">
      <c r="A6584" s="14">
        <v>44307</v>
      </c>
      <c r="B6584">
        <v>2475.1999999999998</v>
      </c>
    </row>
    <row r="6585" spans="1:2">
      <c r="A6585" s="14">
        <v>44308</v>
      </c>
      <c r="B6585">
        <v>2477.17</v>
      </c>
    </row>
    <row r="6586" spans="1:2">
      <c r="A6586" s="14">
        <v>44309</v>
      </c>
      <c r="B6586">
        <v>2474.9299999999998</v>
      </c>
    </row>
    <row r="6587" spans="1:2">
      <c r="A6587" s="14">
        <v>44312</v>
      </c>
      <c r="B6587">
        <v>2473.71</v>
      </c>
    </row>
    <row r="6588" spans="1:2">
      <c r="A6588" s="14">
        <v>44313</v>
      </c>
      <c r="B6588">
        <v>2467.2600000000002</v>
      </c>
    </row>
    <row r="6589" spans="1:2">
      <c r="A6589" s="14">
        <v>44314</v>
      </c>
      <c r="B6589">
        <v>2469.1999999999998</v>
      </c>
    </row>
    <row r="6590" spans="1:2">
      <c r="A6590" s="14">
        <v>44315</v>
      </c>
      <c r="B6590">
        <v>2466.94</v>
      </c>
    </row>
    <row r="6591" spans="1:2">
      <c r="A6591" s="14">
        <v>44316</v>
      </c>
      <c r="B6591">
        <v>2468.9299999999998</v>
      </c>
    </row>
    <row r="6592" spans="1:2">
      <c r="A6592" s="14">
        <v>44319</v>
      </c>
      <c r="B6592">
        <v>2470.58</v>
      </c>
    </row>
    <row r="6593" spans="1:2">
      <c r="A6593" s="14">
        <v>44320</v>
      </c>
      <c r="B6593">
        <v>2474.02</v>
      </c>
    </row>
    <row r="6594" spans="1:2">
      <c r="A6594" s="14">
        <v>44321</v>
      </c>
      <c r="B6594">
        <v>2476.27</v>
      </c>
    </row>
    <row r="6595" spans="1:2">
      <c r="A6595" s="14">
        <v>44322</v>
      </c>
      <c r="B6595">
        <v>2477.09</v>
      </c>
    </row>
    <row r="6596" spans="1:2">
      <c r="A6596" s="14">
        <v>44323</v>
      </c>
      <c r="B6596">
        <v>2476.3000000000002</v>
      </c>
    </row>
    <row r="6597" spans="1:2">
      <c r="A6597" s="14">
        <v>44326</v>
      </c>
      <c r="B6597">
        <v>2470.89</v>
      </c>
    </row>
    <row r="6598" spans="1:2">
      <c r="A6598" s="14">
        <v>44327</v>
      </c>
      <c r="B6598">
        <v>2467.1999999999998</v>
      </c>
    </row>
    <row r="6599" spans="1:2">
      <c r="A6599" s="14">
        <v>44328</v>
      </c>
      <c r="B6599">
        <v>2458.56</v>
      </c>
    </row>
    <row r="6600" spans="1:2">
      <c r="A6600" s="14">
        <v>44329</v>
      </c>
      <c r="B6600">
        <v>2461.5500000000002</v>
      </c>
    </row>
    <row r="6601" spans="1:2">
      <c r="A6601" s="14">
        <v>44330</v>
      </c>
      <c r="B6601">
        <v>2466.48</v>
      </c>
    </row>
    <row r="6602" spans="1:2">
      <c r="A6602" s="14">
        <v>44333</v>
      </c>
      <c r="B6602">
        <v>2464.88</v>
      </c>
    </row>
    <row r="6603" spans="1:2">
      <c r="A6603" s="14">
        <v>44334</v>
      </c>
      <c r="B6603">
        <v>2464.48</v>
      </c>
    </row>
    <row r="6604" spans="1:2">
      <c r="A6604" s="14">
        <v>44335</v>
      </c>
      <c r="B6604">
        <v>2460.75</v>
      </c>
    </row>
    <row r="6605" spans="1:2">
      <c r="A6605" s="14">
        <v>44336</v>
      </c>
      <c r="B6605">
        <v>2467.5100000000002</v>
      </c>
    </row>
    <row r="6606" spans="1:2">
      <c r="A6606" s="14">
        <v>44337</v>
      </c>
      <c r="B6606">
        <v>2468.5100000000002</v>
      </c>
    </row>
    <row r="6607" spans="1:2">
      <c r="A6607" s="14">
        <v>44340</v>
      </c>
      <c r="B6607">
        <v>2471.29</v>
      </c>
    </row>
    <row r="6608" spans="1:2">
      <c r="A6608" s="14">
        <v>44341</v>
      </c>
      <c r="B6608">
        <v>2478.54</v>
      </c>
    </row>
    <row r="6609" spans="1:2">
      <c r="A6609" s="14">
        <v>44342</v>
      </c>
      <c r="B6609">
        <v>2477.0100000000002</v>
      </c>
    </row>
    <row r="6610" spans="1:2">
      <c r="A6610" s="14">
        <v>44343</v>
      </c>
      <c r="B6610">
        <v>2474.02</v>
      </c>
    </row>
    <row r="6611" spans="1:2">
      <c r="A6611" s="14">
        <v>44344</v>
      </c>
      <c r="B6611">
        <v>2477.44</v>
      </c>
    </row>
    <row r="6612" spans="1:2">
      <c r="A6612" s="14">
        <v>44347</v>
      </c>
      <c r="B6612">
        <v>2477.44</v>
      </c>
    </row>
    <row r="6613" spans="1:2">
      <c r="A6613" s="14">
        <v>44348</v>
      </c>
      <c r="B6613">
        <v>2473.14</v>
      </c>
    </row>
    <row r="6614" spans="1:2">
      <c r="A6614" s="14">
        <v>44349</v>
      </c>
      <c r="B6614">
        <v>2474.8200000000002</v>
      </c>
    </row>
    <row r="6615" spans="1:2">
      <c r="A6615" s="14">
        <v>44350</v>
      </c>
      <c r="B6615">
        <v>2470.61</v>
      </c>
    </row>
    <row r="6616" spans="1:2">
      <c r="A6616" s="14">
        <v>44351</v>
      </c>
      <c r="B6616">
        <v>2480.71</v>
      </c>
    </row>
    <row r="6617" spans="1:2">
      <c r="A6617" s="14">
        <v>44354</v>
      </c>
      <c r="B6617">
        <v>2478.94</v>
      </c>
    </row>
    <row r="6618" spans="1:2">
      <c r="A6618" s="14">
        <v>44355</v>
      </c>
      <c r="B6618">
        <v>2483.91</v>
      </c>
    </row>
    <row r="6619" spans="1:2">
      <c r="A6619" s="14">
        <v>44356</v>
      </c>
      <c r="B6619">
        <v>2489.89</v>
      </c>
    </row>
    <row r="6620" spans="1:2">
      <c r="A6620" s="14">
        <v>44357</v>
      </c>
      <c r="B6620">
        <v>2495.0300000000002</v>
      </c>
    </row>
    <row r="6621" spans="1:2">
      <c r="A6621" s="14">
        <v>44358</v>
      </c>
      <c r="B6621">
        <v>2492.58</v>
      </c>
    </row>
    <row r="6622" spans="1:2">
      <c r="A6622" s="14">
        <v>44361</v>
      </c>
      <c r="B6622">
        <v>2486.5500000000002</v>
      </c>
    </row>
    <row r="6623" spans="1:2">
      <c r="A6623" s="14">
        <v>44362</v>
      </c>
      <c r="B6623">
        <v>2486.16</v>
      </c>
    </row>
    <row r="6624" spans="1:2">
      <c r="A6624" s="14">
        <v>44363</v>
      </c>
      <c r="B6624">
        <v>2478.4</v>
      </c>
    </row>
    <row r="6625" spans="1:2">
      <c r="A6625" s="14">
        <v>44364</v>
      </c>
      <c r="B6625">
        <v>2486.65</v>
      </c>
    </row>
    <row r="6626" spans="1:2">
      <c r="A6626" s="14">
        <v>44365</v>
      </c>
      <c r="B6626">
        <v>2496.48</v>
      </c>
    </row>
    <row r="6627" spans="1:2">
      <c r="A6627" s="14">
        <v>44368</v>
      </c>
      <c r="B6627">
        <v>2487.96</v>
      </c>
    </row>
    <row r="6628" spans="1:2">
      <c r="A6628" s="14">
        <v>44369</v>
      </c>
      <c r="B6628">
        <v>2490.92</v>
      </c>
    </row>
    <row r="6629" spans="1:2">
      <c r="A6629" s="14">
        <v>44370</v>
      </c>
      <c r="B6629">
        <v>2487.77</v>
      </c>
    </row>
    <row r="6630" spans="1:2">
      <c r="A6630" s="14">
        <v>44371</v>
      </c>
      <c r="B6630">
        <v>2488.25</v>
      </c>
    </row>
    <row r="6631" spans="1:2">
      <c r="A6631" s="14">
        <v>44372</v>
      </c>
      <c r="B6631">
        <v>2482.2199999999998</v>
      </c>
    </row>
    <row r="6632" spans="1:2">
      <c r="A6632" s="14">
        <v>44375</v>
      </c>
      <c r="B6632">
        <v>2489.2199999999998</v>
      </c>
    </row>
    <row r="6633" spans="1:2">
      <c r="A6633" s="14">
        <v>44376</v>
      </c>
      <c r="B6633">
        <v>2490.4299999999998</v>
      </c>
    </row>
    <row r="6634" spans="1:2">
      <c r="A6634" s="14">
        <v>44377</v>
      </c>
      <c r="B6634">
        <v>2493.36</v>
      </c>
    </row>
    <row r="6635" spans="1:2">
      <c r="A6635" s="14">
        <v>44378</v>
      </c>
      <c r="B6635">
        <v>2492.5</v>
      </c>
    </row>
    <row r="6636" spans="1:2">
      <c r="A6636" s="14">
        <v>44379</v>
      </c>
      <c r="B6636">
        <v>2497.5500000000002</v>
      </c>
    </row>
    <row r="6637" spans="1:2">
      <c r="A6637" s="14">
        <v>44383</v>
      </c>
      <c r="B6637">
        <v>2508.31</v>
      </c>
    </row>
    <row r="6638" spans="1:2">
      <c r="A6638" s="14">
        <v>44384</v>
      </c>
      <c r="B6638">
        <v>2514.41</v>
      </c>
    </row>
    <row r="6639" spans="1:2">
      <c r="A6639" s="14">
        <v>44385</v>
      </c>
      <c r="B6639">
        <v>2519.19</v>
      </c>
    </row>
    <row r="6640" spans="1:2">
      <c r="A6640" s="14">
        <v>44386</v>
      </c>
      <c r="B6640">
        <v>2508.59</v>
      </c>
    </row>
    <row r="6641" spans="1:2">
      <c r="A6641" s="14">
        <v>44389</v>
      </c>
      <c r="B6641">
        <v>2507.34</v>
      </c>
    </row>
    <row r="6642" spans="1:2">
      <c r="A6642" s="14">
        <v>44390</v>
      </c>
      <c r="B6642">
        <v>2500.5</v>
      </c>
    </row>
    <row r="6643" spans="1:2">
      <c r="A6643" s="14">
        <v>44391</v>
      </c>
      <c r="B6643">
        <v>2509.77</v>
      </c>
    </row>
    <row r="6644" spans="1:2">
      <c r="A6644" s="14">
        <v>44392</v>
      </c>
      <c r="B6644">
        <v>2517.0700000000002</v>
      </c>
    </row>
    <row r="6645" spans="1:2">
      <c r="A6645" s="14">
        <v>44393</v>
      </c>
      <c r="B6645">
        <v>2515.75</v>
      </c>
    </row>
    <row r="6646" spans="1:2">
      <c r="A6646" s="14">
        <v>44396</v>
      </c>
      <c r="B6646">
        <v>2532.8000000000002</v>
      </c>
    </row>
    <row r="6647" spans="1:2">
      <c r="A6647" s="14">
        <v>44397</v>
      </c>
      <c r="B6647">
        <v>2528.61</v>
      </c>
    </row>
    <row r="6648" spans="1:2">
      <c r="A6648" s="14">
        <v>44398</v>
      </c>
      <c r="B6648">
        <v>2518.25</v>
      </c>
    </row>
    <row r="6649" spans="1:2">
      <c r="A6649" s="14">
        <v>44399</v>
      </c>
      <c r="B6649">
        <v>2524.6999999999998</v>
      </c>
    </row>
    <row r="6650" spans="1:2">
      <c r="A6650" s="14">
        <v>44400</v>
      </c>
      <c r="B6650">
        <v>2520.59</v>
      </c>
    </row>
    <row r="6651" spans="1:2">
      <c r="A6651" s="14">
        <v>44403</v>
      </c>
      <c r="B6651">
        <v>2518.96</v>
      </c>
    </row>
    <row r="6652" spans="1:2">
      <c r="A6652" s="14">
        <v>44404</v>
      </c>
      <c r="B6652">
        <v>2526.62</v>
      </c>
    </row>
    <row r="6653" spans="1:2">
      <c r="A6653" s="14">
        <v>44405</v>
      </c>
      <c r="B6653">
        <v>2527.3200000000002</v>
      </c>
    </row>
    <row r="6654" spans="1:2">
      <c r="A6654" s="14">
        <v>44406</v>
      </c>
      <c r="B6654">
        <v>2522.42</v>
      </c>
    </row>
    <row r="6655" spans="1:2">
      <c r="A6655" s="14">
        <v>44407</v>
      </c>
      <c r="B6655">
        <v>2527.29</v>
      </c>
    </row>
    <row r="6656" spans="1:2">
      <c r="A6656" s="14">
        <v>44410</v>
      </c>
      <c r="B6656">
        <v>2535.09</v>
      </c>
    </row>
    <row r="6657" spans="1:2">
      <c r="A6657" s="14">
        <v>44411</v>
      </c>
      <c r="B6657">
        <v>2535.7399999999998</v>
      </c>
    </row>
    <row r="6658" spans="1:2">
      <c r="A6658" s="14">
        <v>44412</v>
      </c>
      <c r="B6658">
        <v>2535.79</v>
      </c>
    </row>
    <row r="6659" spans="1:2">
      <c r="A6659" s="14">
        <v>44413</v>
      </c>
      <c r="B6659">
        <v>2529.62</v>
      </c>
    </row>
    <row r="6660" spans="1:2">
      <c r="A6660" s="14">
        <v>44414</v>
      </c>
      <c r="B6660">
        <v>2517.1999999999998</v>
      </c>
    </row>
    <row r="6661" spans="1:2">
      <c r="A6661" s="14">
        <v>44417</v>
      </c>
      <c r="B6661">
        <v>2513.89</v>
      </c>
    </row>
    <row r="6662" spans="1:2">
      <c r="A6662" s="14">
        <v>44418</v>
      </c>
      <c r="B6662">
        <v>2509.85</v>
      </c>
    </row>
    <row r="6663" spans="1:2">
      <c r="A6663" s="14">
        <v>44419</v>
      </c>
      <c r="B6663">
        <v>2510.81</v>
      </c>
    </row>
    <row r="6664" spans="1:2">
      <c r="A6664" s="14">
        <v>44420</v>
      </c>
      <c r="B6664">
        <v>2509.11</v>
      </c>
    </row>
    <row r="6665" spans="1:2">
      <c r="A6665" s="14">
        <v>44421</v>
      </c>
      <c r="B6665">
        <v>2519.8200000000002</v>
      </c>
    </row>
    <row r="6666" spans="1:2">
      <c r="A6666" s="14">
        <v>44424</v>
      </c>
      <c r="B6666">
        <v>2523.41</v>
      </c>
    </row>
    <row r="6667" spans="1:2">
      <c r="A6667" s="14">
        <v>44425</v>
      </c>
      <c r="B6667">
        <v>2522.66</v>
      </c>
    </row>
    <row r="6668" spans="1:2">
      <c r="A6668" s="14">
        <v>44426</v>
      </c>
      <c r="B6668">
        <v>2523.5</v>
      </c>
    </row>
    <row r="6669" spans="1:2">
      <c r="A6669" s="14">
        <v>44427</v>
      </c>
      <c r="B6669">
        <v>2528.19</v>
      </c>
    </row>
    <row r="6670" spans="1:2">
      <c r="A6670" s="14">
        <v>44428</v>
      </c>
      <c r="B6670">
        <v>2527.34</v>
      </c>
    </row>
    <row r="6671" spans="1:2">
      <c r="A6671" s="14">
        <v>44431</v>
      </c>
      <c r="B6671">
        <v>2527.86</v>
      </c>
    </row>
    <row r="6672" spans="1:2">
      <c r="A6672" s="14">
        <v>44432</v>
      </c>
      <c r="B6672">
        <v>2522.36</v>
      </c>
    </row>
    <row r="6673" spans="1:2">
      <c r="A6673" s="14">
        <v>44433</v>
      </c>
      <c r="B6673">
        <v>2515.7199999999998</v>
      </c>
    </row>
    <row r="6674" spans="1:2">
      <c r="A6674" s="14">
        <v>44434</v>
      </c>
      <c r="B6674">
        <v>2517.19</v>
      </c>
    </row>
    <row r="6675" spans="1:2">
      <c r="A6675" s="14">
        <v>44435</v>
      </c>
      <c r="B6675">
        <v>2522.88</v>
      </c>
    </row>
    <row r="6676" spans="1:2">
      <c r="A6676" s="14">
        <v>44438</v>
      </c>
      <c r="B6676">
        <v>2526.54</v>
      </c>
    </row>
    <row r="6677" spans="1:2">
      <c r="A6677" s="14">
        <v>44439</v>
      </c>
      <c r="B6677">
        <v>2522.86</v>
      </c>
    </row>
    <row r="6678" spans="1:2">
      <c r="A6678" s="14">
        <v>44440</v>
      </c>
      <c r="B6678">
        <v>2523.2399999999998</v>
      </c>
    </row>
    <row r="6679" spans="1:2">
      <c r="A6679" s="14">
        <v>44441</v>
      </c>
      <c r="B6679">
        <v>2525.88</v>
      </c>
    </row>
    <row r="6680" spans="1:2">
      <c r="A6680" s="14">
        <v>44442</v>
      </c>
      <c r="B6680">
        <v>2520.1799999999998</v>
      </c>
    </row>
    <row r="6681" spans="1:2">
      <c r="A6681" s="14">
        <v>44446</v>
      </c>
      <c r="B6681">
        <v>2513.84</v>
      </c>
    </row>
    <row r="6682" spans="1:2">
      <c r="A6682" s="14">
        <v>44447</v>
      </c>
      <c r="B6682">
        <v>2518.3200000000002</v>
      </c>
    </row>
    <row r="6683" spans="1:2">
      <c r="A6683" s="14">
        <v>44448</v>
      </c>
      <c r="B6683">
        <v>2525.9899999999998</v>
      </c>
    </row>
    <row r="6684" spans="1:2">
      <c r="A6684" s="14">
        <v>44449</v>
      </c>
      <c r="B6684">
        <v>2519.63</v>
      </c>
    </row>
    <row r="6685" spans="1:2">
      <c r="A6685" s="14">
        <v>44452</v>
      </c>
      <c r="B6685">
        <v>2523.75</v>
      </c>
    </row>
    <row r="6686" spans="1:2">
      <c r="A6686" s="14">
        <v>44453</v>
      </c>
      <c r="B6686">
        <v>2531.4499999999998</v>
      </c>
    </row>
    <row r="6687" spans="1:2">
      <c r="A6687" s="14">
        <v>44454</v>
      </c>
      <c r="B6687">
        <v>2528.52</v>
      </c>
    </row>
    <row r="6688" spans="1:2">
      <c r="A6688" s="14">
        <v>44455</v>
      </c>
      <c r="B6688">
        <v>2523.64</v>
      </c>
    </row>
    <row r="6689" spans="1:2">
      <c r="A6689" s="14">
        <v>44456</v>
      </c>
      <c r="B6689">
        <v>2518.69</v>
      </c>
    </row>
    <row r="6690" spans="1:2">
      <c r="A6690" s="14">
        <v>44459</v>
      </c>
      <c r="B6690">
        <v>2528.59</v>
      </c>
    </row>
    <row r="6691" spans="1:2">
      <c r="A6691" s="14">
        <v>44460</v>
      </c>
      <c r="B6691">
        <v>2527.7600000000002</v>
      </c>
    </row>
    <row r="6692" spans="1:2">
      <c r="A6692" s="14">
        <v>44461</v>
      </c>
      <c r="B6692">
        <v>2529.6</v>
      </c>
    </row>
    <row r="6693" spans="1:2">
      <c r="A6693" s="14">
        <v>44462</v>
      </c>
      <c r="B6693">
        <v>2512.3000000000002</v>
      </c>
    </row>
    <row r="6694" spans="1:2">
      <c r="A6694" s="14">
        <v>44463</v>
      </c>
      <c r="B6694">
        <v>2505.41</v>
      </c>
    </row>
    <row r="6695" spans="1:2">
      <c r="A6695" s="14">
        <v>44466</v>
      </c>
      <c r="B6695">
        <v>2501.5300000000002</v>
      </c>
    </row>
    <row r="6696" spans="1:2">
      <c r="A6696" s="14">
        <v>44467</v>
      </c>
      <c r="B6696">
        <v>2492.08</v>
      </c>
    </row>
    <row r="6697" spans="1:2">
      <c r="A6697" s="14">
        <v>44468</v>
      </c>
      <c r="B6697">
        <v>2494.52</v>
      </c>
    </row>
    <row r="6698" spans="1:2">
      <c r="A6698" s="14">
        <v>44469</v>
      </c>
      <c r="B6698">
        <v>2495.52</v>
      </c>
    </row>
    <row r="6699" spans="1:2">
      <c r="A6699" s="14">
        <v>44470</v>
      </c>
      <c r="B6699">
        <v>2502.64</v>
      </c>
    </row>
    <row r="6700" spans="1:2">
      <c r="A6700" s="14">
        <v>44473</v>
      </c>
      <c r="B6700">
        <v>2500.6799999999998</v>
      </c>
    </row>
    <row r="6701" spans="1:2">
      <c r="A6701" s="14">
        <v>44474</v>
      </c>
      <c r="B6701">
        <v>2493.8000000000002</v>
      </c>
    </row>
    <row r="6702" spans="1:2">
      <c r="A6702" s="14">
        <v>44475</v>
      </c>
      <c r="B6702">
        <v>2496.0300000000002</v>
      </c>
    </row>
    <row r="6703" spans="1:2">
      <c r="A6703" s="14">
        <v>44476</v>
      </c>
      <c r="B6703">
        <v>2488.02</v>
      </c>
    </row>
    <row r="6704" spans="1:2">
      <c r="A6704" s="14">
        <v>44477</v>
      </c>
      <c r="B6704">
        <v>2482.73</v>
      </c>
    </row>
    <row r="6705" spans="1:2">
      <c r="A6705" s="14">
        <v>44481</v>
      </c>
      <c r="B6705">
        <v>2489.5700000000002</v>
      </c>
    </row>
    <row r="6706" spans="1:2">
      <c r="A6706" s="14">
        <v>44482</v>
      </c>
      <c r="B6706">
        <v>2494.16</v>
      </c>
    </row>
    <row r="6707" spans="1:2">
      <c r="A6707" s="14">
        <v>44483</v>
      </c>
      <c r="B6707">
        <v>2497.6</v>
      </c>
    </row>
    <row r="6708" spans="1:2">
      <c r="A6708" s="14">
        <v>44484</v>
      </c>
      <c r="B6708">
        <v>2489.9299999999998</v>
      </c>
    </row>
    <row r="6709" spans="1:2">
      <c r="A6709" s="14">
        <v>44487</v>
      </c>
      <c r="B6709">
        <v>2489.6999999999998</v>
      </c>
    </row>
    <row r="6710" spans="1:2">
      <c r="A6710" s="14">
        <v>44488</v>
      </c>
      <c r="B6710">
        <v>2482.25</v>
      </c>
    </row>
    <row r="6711" spans="1:2">
      <c r="A6711" s="14">
        <v>44489</v>
      </c>
      <c r="B6711">
        <v>2479.29</v>
      </c>
    </row>
    <row r="6712" spans="1:2">
      <c r="A6712" s="14">
        <v>44490</v>
      </c>
      <c r="B6712">
        <v>2474.59</v>
      </c>
    </row>
    <row r="6713" spans="1:2">
      <c r="A6713" s="14">
        <v>44491</v>
      </c>
      <c r="B6713">
        <v>2480.65</v>
      </c>
    </row>
    <row r="6714" spans="1:2">
      <c r="A6714" s="14">
        <v>44494</v>
      </c>
      <c r="B6714">
        <v>2482.0300000000002</v>
      </c>
    </row>
    <row r="6715" spans="1:2">
      <c r="A6715" s="14">
        <v>44495</v>
      </c>
      <c r="B6715">
        <v>2485.92</v>
      </c>
    </row>
    <row r="6716" spans="1:2">
      <c r="A6716" s="14">
        <v>44496</v>
      </c>
      <c r="B6716">
        <v>2497.23</v>
      </c>
    </row>
    <row r="6717" spans="1:2">
      <c r="A6717" s="14">
        <v>44497</v>
      </c>
      <c r="B6717">
        <v>2492.65</v>
      </c>
    </row>
    <row r="6718" spans="1:2">
      <c r="A6718" s="14">
        <v>44498</v>
      </c>
      <c r="B6718">
        <v>2493.7600000000002</v>
      </c>
    </row>
    <row r="6719" spans="1:2">
      <c r="A6719" s="14">
        <v>44501</v>
      </c>
      <c r="B6719">
        <v>2491.1</v>
      </c>
    </row>
    <row r="6720" spans="1:2">
      <c r="A6720" s="14">
        <v>44502</v>
      </c>
      <c r="B6720">
        <v>2496.4499999999998</v>
      </c>
    </row>
    <row r="6721" spans="1:2">
      <c r="A6721" s="14">
        <v>44503</v>
      </c>
      <c r="B6721">
        <v>2489.7399999999998</v>
      </c>
    </row>
    <row r="6722" spans="1:2">
      <c r="A6722" s="14">
        <v>44504</v>
      </c>
      <c r="B6722">
        <v>2499.61</v>
      </c>
    </row>
    <row r="6723" spans="1:2">
      <c r="A6723" s="14">
        <v>44505</v>
      </c>
      <c r="B6723">
        <v>2510.41</v>
      </c>
    </row>
    <row r="6724" spans="1:2">
      <c r="A6724" s="14">
        <v>44508</v>
      </c>
      <c r="B6724">
        <v>2504.83</v>
      </c>
    </row>
    <row r="6725" spans="1:2">
      <c r="A6725" s="14">
        <v>44509</v>
      </c>
      <c r="B6725">
        <v>2514.7199999999998</v>
      </c>
    </row>
    <row r="6726" spans="1:2">
      <c r="A6726" s="14">
        <v>44510</v>
      </c>
      <c r="B6726">
        <v>2496.04</v>
      </c>
    </row>
    <row r="6727" spans="1:2">
      <c r="A6727" s="14">
        <v>44512</v>
      </c>
      <c r="B6727">
        <v>2492.58</v>
      </c>
    </row>
    <row r="6728" spans="1:2">
      <c r="A6728" s="14">
        <v>44515</v>
      </c>
      <c r="B6728">
        <v>2483.89</v>
      </c>
    </row>
    <row r="6729" spans="1:2">
      <c r="A6729" s="14">
        <v>44516</v>
      </c>
      <c r="B6729">
        <v>2482.59</v>
      </c>
    </row>
    <row r="6730" spans="1:2">
      <c r="A6730" s="14">
        <v>44517</v>
      </c>
      <c r="B6730">
        <v>2489.0500000000002</v>
      </c>
    </row>
    <row r="6731" spans="1:2">
      <c r="A6731" s="14">
        <v>44518</v>
      </c>
      <c r="B6731">
        <v>2491.44</v>
      </c>
    </row>
    <row r="6732" spans="1:2">
      <c r="A6732" s="14">
        <v>44519</v>
      </c>
      <c r="B6732">
        <v>2496.98</v>
      </c>
    </row>
    <row r="6733" spans="1:2">
      <c r="A6733" s="14">
        <v>44522</v>
      </c>
      <c r="B6733">
        <v>2484.35</v>
      </c>
    </row>
    <row r="6734" spans="1:2">
      <c r="A6734" s="14">
        <v>44523</v>
      </c>
      <c r="B6734">
        <v>2475.2399999999998</v>
      </c>
    </row>
    <row r="6735" spans="1:2">
      <c r="A6735" s="14">
        <v>44524</v>
      </c>
      <c r="B6735">
        <v>2483.4</v>
      </c>
    </row>
    <row r="6736" spans="1:2">
      <c r="A6736" s="14">
        <v>44526</v>
      </c>
      <c r="B6736">
        <v>2507.37</v>
      </c>
    </row>
    <row r="6737" spans="1:2">
      <c r="A6737" s="14">
        <v>44529</v>
      </c>
      <c r="B6737">
        <v>2502.9299999999998</v>
      </c>
    </row>
    <row r="6738" spans="1:2">
      <c r="A6738" s="14">
        <v>44530</v>
      </c>
      <c r="B6738">
        <v>2512.85</v>
      </c>
    </row>
    <row r="6739" spans="1:2">
      <c r="A6739" s="14">
        <v>44531</v>
      </c>
      <c r="B6739">
        <v>2516.46</v>
      </c>
    </row>
    <row r="6740" spans="1:2">
      <c r="A6740" s="14">
        <v>44532</v>
      </c>
      <c r="B6740">
        <v>2512.98</v>
      </c>
    </row>
    <row r="6741" spans="1:2">
      <c r="A6741" s="14">
        <v>44533</v>
      </c>
      <c r="B6741">
        <v>2523.02</v>
      </c>
    </row>
    <row r="6742" spans="1:2">
      <c r="A6742" s="14">
        <v>44536</v>
      </c>
      <c r="B6742">
        <v>2512.21</v>
      </c>
    </row>
    <row r="6743" spans="1:2">
      <c r="A6743" s="14">
        <v>44537</v>
      </c>
      <c r="B6743">
        <v>2504.48</v>
      </c>
    </row>
    <row r="6744" spans="1:2">
      <c r="A6744" s="14">
        <v>44538</v>
      </c>
      <c r="B6744">
        <v>2494.96</v>
      </c>
    </row>
    <row r="6745" spans="1:2">
      <c r="A6745" s="14">
        <v>44539</v>
      </c>
      <c r="B6745">
        <v>2498.81</v>
      </c>
    </row>
    <row r="6746" spans="1:2">
      <c r="A6746" s="14">
        <v>44540</v>
      </c>
      <c r="B6746">
        <v>2498.5700000000002</v>
      </c>
    </row>
    <row r="6747" spans="1:2">
      <c r="A6747" s="14">
        <v>44543</v>
      </c>
      <c r="B6747">
        <v>2509</v>
      </c>
    </row>
    <row r="6748" spans="1:2">
      <c r="A6748" s="14">
        <v>44544</v>
      </c>
      <c r="B6748">
        <v>2505.84</v>
      </c>
    </row>
    <row r="6749" spans="1:2">
      <c r="A6749" s="14">
        <v>44545</v>
      </c>
      <c r="B6749">
        <v>2500.64</v>
      </c>
    </row>
    <row r="6750" spans="1:2">
      <c r="A6750" s="14">
        <v>44546</v>
      </c>
      <c r="B6750">
        <v>2504.7600000000002</v>
      </c>
    </row>
    <row r="6751" spans="1:2">
      <c r="A6751" s="14">
        <v>44547</v>
      </c>
      <c r="B6751">
        <v>2510.59</v>
      </c>
    </row>
    <row r="6752" spans="1:2">
      <c r="A6752" s="14">
        <v>44550</v>
      </c>
      <c r="B6752">
        <v>2507.9499999999998</v>
      </c>
    </row>
    <row r="6753" spans="1:2">
      <c r="A6753" s="14">
        <v>44551</v>
      </c>
      <c r="B6753">
        <v>2501.96</v>
      </c>
    </row>
    <row r="6754" spans="1:2">
      <c r="A6754" s="14">
        <v>44552</v>
      </c>
      <c r="B6754">
        <v>2504.66</v>
      </c>
    </row>
    <row r="6755" spans="1:2">
      <c r="A6755" s="14">
        <v>44553</v>
      </c>
      <c r="B6755">
        <v>2497.5300000000002</v>
      </c>
    </row>
    <row r="6756" spans="1:2">
      <c r="A6756" s="14">
        <v>44557</v>
      </c>
      <c r="B6756">
        <v>2499.35</v>
      </c>
    </row>
    <row r="6757" spans="1:2">
      <c r="A6757" s="14">
        <v>44558</v>
      </c>
      <c r="B6757">
        <v>2497.87</v>
      </c>
    </row>
    <row r="6758" spans="1:2">
      <c r="A6758" s="14">
        <v>44559</v>
      </c>
      <c r="B6758">
        <v>2489.61</v>
      </c>
    </row>
    <row r="6759" spans="1:2">
      <c r="A6759" s="14">
        <v>44560</v>
      </c>
      <c r="B6759">
        <v>2496.16</v>
      </c>
    </row>
    <row r="6760" spans="1:2">
      <c r="A6760" s="14">
        <v>44561</v>
      </c>
      <c r="B6760">
        <v>2499.9499999999998</v>
      </c>
    </row>
    <row r="6761" spans="1:2">
      <c r="A6761" s="14">
        <v>44564</v>
      </c>
      <c r="B6761">
        <v>2477.09</v>
      </c>
    </row>
    <row r="6762" spans="1:2">
      <c r="A6762" s="14">
        <v>44565</v>
      </c>
      <c r="B6762">
        <v>2475.23</v>
      </c>
    </row>
    <row r="6763" spans="1:2">
      <c r="A6763" s="14">
        <v>44566</v>
      </c>
      <c r="B6763">
        <v>2468.0300000000002</v>
      </c>
    </row>
    <row r="6764" spans="1:2">
      <c r="A6764" s="14">
        <v>44567</v>
      </c>
      <c r="B6764">
        <v>2465.56</v>
      </c>
    </row>
    <row r="6765" spans="1:2">
      <c r="A6765" s="14">
        <v>44568</v>
      </c>
      <c r="B6765">
        <v>2459.79</v>
      </c>
    </row>
    <row r="6766" spans="1:2">
      <c r="A6766" s="14">
        <v>44571</v>
      </c>
      <c r="B6766">
        <v>2459.5500000000002</v>
      </c>
    </row>
    <row r="6767" spans="1:2">
      <c r="A6767" s="14">
        <v>44572</v>
      </c>
      <c r="B6767">
        <v>2464.15</v>
      </c>
    </row>
    <row r="6768" spans="1:2">
      <c r="A6768" s="14">
        <v>44573</v>
      </c>
      <c r="B6768">
        <v>2462.69</v>
      </c>
    </row>
    <row r="6769" spans="1:2">
      <c r="A6769" s="14">
        <v>44574</v>
      </c>
      <c r="B6769">
        <v>2469.1799999999998</v>
      </c>
    </row>
    <row r="6770" spans="1:2">
      <c r="A6770" s="14">
        <v>44575</v>
      </c>
      <c r="B6770">
        <v>2455.71</v>
      </c>
    </row>
    <row r="6771" spans="1:2">
      <c r="A6771" s="14">
        <v>44579</v>
      </c>
      <c r="B6771">
        <v>2441.69</v>
      </c>
    </row>
    <row r="6772" spans="1:2">
      <c r="A6772" s="14">
        <v>44580</v>
      </c>
      <c r="B6772">
        <v>2447.33</v>
      </c>
    </row>
    <row r="6773" spans="1:2">
      <c r="A6773" s="14">
        <v>44581</v>
      </c>
      <c r="B6773">
        <v>2451.3000000000002</v>
      </c>
    </row>
    <row r="6774" spans="1:2">
      <c r="A6774" s="14">
        <v>44582</v>
      </c>
      <c r="B6774">
        <v>2461.3200000000002</v>
      </c>
    </row>
    <row r="6775" spans="1:2">
      <c r="A6775" s="14">
        <v>44585</v>
      </c>
      <c r="B6775">
        <v>2458.38</v>
      </c>
    </row>
    <row r="6776" spans="1:2">
      <c r="A6776" s="14">
        <v>44586</v>
      </c>
      <c r="B6776">
        <v>2455.83</v>
      </c>
    </row>
    <row r="6777" spans="1:2">
      <c r="A6777" s="14">
        <v>44587</v>
      </c>
      <c r="B6777">
        <v>2442.7199999999998</v>
      </c>
    </row>
    <row r="6778" spans="1:2">
      <c r="A6778" s="14">
        <v>44588</v>
      </c>
      <c r="B6778">
        <v>2451.96</v>
      </c>
    </row>
    <row r="6779" spans="1:2">
      <c r="A6779" s="14">
        <v>44589</v>
      </c>
      <c r="B6779">
        <v>2454.4499999999998</v>
      </c>
    </row>
    <row r="6780" spans="1:2">
      <c r="A6780" s="14">
        <v>44592</v>
      </c>
      <c r="B6780">
        <v>2452.59</v>
      </c>
    </row>
    <row r="6781" spans="1:2">
      <c r="A6781" s="14">
        <v>44593</v>
      </c>
      <c r="B6781">
        <v>2450.04</v>
      </c>
    </row>
    <row r="6782" spans="1:2">
      <c r="A6782" s="14">
        <v>44594</v>
      </c>
      <c r="B6782">
        <v>2453.73</v>
      </c>
    </row>
    <row r="6783" spans="1:2">
      <c r="A6783" s="14">
        <v>44595</v>
      </c>
      <c r="B6783">
        <v>2446.4499999999998</v>
      </c>
    </row>
    <row r="6784" spans="1:2">
      <c r="A6784" s="14">
        <v>44596</v>
      </c>
      <c r="B6784">
        <v>2430.5700000000002</v>
      </c>
    </row>
    <row r="6785" spans="1:2">
      <c r="A6785" s="14">
        <v>44599</v>
      </c>
      <c r="B6785">
        <v>2431.7800000000002</v>
      </c>
    </row>
    <row r="6786" spans="1:2">
      <c r="A6786" s="14">
        <v>44600</v>
      </c>
      <c r="B6786">
        <v>2425.0500000000002</v>
      </c>
    </row>
    <row r="6787" spans="1:2">
      <c r="A6787" s="14">
        <v>44601</v>
      </c>
      <c r="B6787">
        <v>2425.9899999999998</v>
      </c>
    </row>
    <row r="6788" spans="1:2">
      <c r="A6788" s="14">
        <v>44602</v>
      </c>
      <c r="B6788">
        <v>2405.14</v>
      </c>
    </row>
    <row r="6789" spans="1:2">
      <c r="A6789" s="14">
        <v>44603</v>
      </c>
      <c r="B6789">
        <v>2423</v>
      </c>
    </row>
    <row r="6790" spans="1:2">
      <c r="A6790" s="14">
        <v>44606</v>
      </c>
      <c r="B6790">
        <v>2410.1999999999998</v>
      </c>
    </row>
    <row r="6791" spans="1:2">
      <c r="A6791" s="14">
        <v>44607</v>
      </c>
      <c r="B6791">
        <v>2403.85</v>
      </c>
    </row>
    <row r="6792" spans="1:2">
      <c r="A6792" s="14">
        <v>44608</v>
      </c>
      <c r="B6792">
        <v>2409.61</v>
      </c>
    </row>
    <row r="6793" spans="1:2">
      <c r="A6793" s="14">
        <v>44609</v>
      </c>
      <c r="B6793">
        <v>2417.5</v>
      </c>
    </row>
    <row r="6794" spans="1:2">
      <c r="A6794" s="14">
        <v>44610</v>
      </c>
      <c r="B6794">
        <v>2424.2800000000002</v>
      </c>
    </row>
    <row r="6795" spans="1:2">
      <c r="A6795" s="14">
        <v>44614</v>
      </c>
      <c r="B6795">
        <v>2424.1999999999998</v>
      </c>
    </row>
    <row r="6796" spans="1:2">
      <c r="A6796" s="14">
        <v>44615</v>
      </c>
      <c r="B6796">
        <v>2413.52</v>
      </c>
    </row>
    <row r="6797" spans="1:2">
      <c r="A6797" s="14">
        <v>44616</v>
      </c>
      <c r="B6797">
        <v>2416.8200000000002</v>
      </c>
    </row>
    <row r="6798" spans="1:2">
      <c r="A6798" s="14">
        <v>44617</v>
      </c>
      <c r="B6798">
        <v>2416.15</v>
      </c>
    </row>
    <row r="6799" spans="1:2">
      <c r="A6799" s="14">
        <v>44620</v>
      </c>
      <c r="B6799">
        <v>2436.4299999999998</v>
      </c>
    </row>
    <row r="6800" spans="1:2">
      <c r="A6800" s="14">
        <v>44621</v>
      </c>
      <c r="B6800">
        <v>2452.6</v>
      </c>
    </row>
    <row r="6801" spans="1:2">
      <c r="A6801" s="14">
        <v>44622</v>
      </c>
      <c r="B6801">
        <v>2421.13</v>
      </c>
    </row>
    <row r="6802" spans="1:2">
      <c r="A6802" s="14">
        <v>44623</v>
      </c>
      <c r="B6802">
        <v>2429.04</v>
      </c>
    </row>
    <row r="6803" spans="1:2">
      <c r="A6803" s="14">
        <v>44624</v>
      </c>
      <c r="B6803">
        <v>2444.7800000000002</v>
      </c>
    </row>
    <row r="6804" spans="1:2">
      <c r="A6804" s="14">
        <v>44627</v>
      </c>
      <c r="B6804">
        <v>2436.9899999999998</v>
      </c>
    </row>
    <row r="6805" spans="1:2">
      <c r="A6805" s="14">
        <v>44628</v>
      </c>
      <c r="B6805">
        <v>2424.9299999999998</v>
      </c>
    </row>
    <row r="6806" spans="1:2">
      <c r="A6806" s="14">
        <v>44629</v>
      </c>
      <c r="B6806">
        <v>2415.4699999999998</v>
      </c>
    </row>
    <row r="6807" spans="1:2">
      <c r="A6807" s="14">
        <v>44630</v>
      </c>
      <c r="B6807">
        <v>2405.4499999999998</v>
      </c>
    </row>
    <row r="6808" spans="1:2">
      <c r="A6808" s="14">
        <v>44631</v>
      </c>
      <c r="B6808">
        <v>2405.37</v>
      </c>
    </row>
    <row r="6809" spans="1:2">
      <c r="A6809" s="14">
        <v>44634</v>
      </c>
      <c r="B6809">
        <v>2383.65</v>
      </c>
    </row>
    <row r="6810" spans="1:2">
      <c r="A6810" s="14">
        <v>44635</v>
      </c>
      <c r="B6810">
        <v>2382.8000000000002</v>
      </c>
    </row>
    <row r="6811" spans="1:2">
      <c r="A6811" s="14">
        <v>44636</v>
      </c>
      <c r="B6811">
        <v>2383.59</v>
      </c>
    </row>
    <row r="6812" spans="1:2">
      <c r="A6812" s="14">
        <v>44637</v>
      </c>
      <c r="B6812">
        <v>2378.42</v>
      </c>
    </row>
    <row r="6813" spans="1:2">
      <c r="A6813" s="14">
        <v>44638</v>
      </c>
      <c r="B6813">
        <v>2384.81</v>
      </c>
    </row>
    <row r="6814" spans="1:2">
      <c r="A6814" s="14">
        <v>44641</v>
      </c>
      <c r="B6814">
        <v>2361.3000000000002</v>
      </c>
    </row>
    <row r="6815" spans="1:2">
      <c r="A6815" s="14">
        <v>44642</v>
      </c>
      <c r="B6815">
        <v>2351.6</v>
      </c>
    </row>
    <row r="6816" spans="1:2">
      <c r="A6816" s="14">
        <v>44643</v>
      </c>
      <c r="B6816">
        <v>2366.46</v>
      </c>
    </row>
    <row r="6817" spans="1:2">
      <c r="A6817" s="14">
        <v>44644</v>
      </c>
      <c r="B6817">
        <v>2358.59</v>
      </c>
    </row>
    <row r="6818" spans="1:2">
      <c r="A6818" s="14">
        <v>44645</v>
      </c>
      <c r="B6818">
        <v>2341.0700000000002</v>
      </c>
    </row>
    <row r="6819" spans="1:2">
      <c r="A6819" s="14">
        <v>44648</v>
      </c>
      <c r="B6819">
        <v>2344.96</v>
      </c>
    </row>
    <row r="6820" spans="1:2">
      <c r="A6820" s="14">
        <v>44649</v>
      </c>
      <c r="B6820">
        <v>2352.29</v>
      </c>
    </row>
    <row r="6821" spans="1:2">
      <c r="A6821" s="14">
        <v>44650</v>
      </c>
      <c r="B6821">
        <v>2359.0300000000002</v>
      </c>
    </row>
    <row r="6822" spans="1:2">
      <c r="A6822" s="14">
        <v>44651</v>
      </c>
      <c r="B6822">
        <v>2360.5700000000002</v>
      </c>
    </row>
    <row r="6823" spans="1:2">
      <c r="A6823" s="14">
        <v>44652</v>
      </c>
      <c r="B6823">
        <v>2353.94</v>
      </c>
    </row>
    <row r="6824" spans="1:2">
      <c r="A6824" s="14">
        <v>44655</v>
      </c>
      <c r="B6824">
        <v>2352.61</v>
      </c>
    </row>
    <row r="6825" spans="1:2">
      <c r="A6825" s="14">
        <v>44656</v>
      </c>
      <c r="B6825">
        <v>2332.25</v>
      </c>
    </row>
    <row r="6826" spans="1:2">
      <c r="A6826" s="14">
        <v>44657</v>
      </c>
      <c r="B6826">
        <v>2328.12</v>
      </c>
    </row>
    <row r="6827" spans="1:2">
      <c r="A6827" s="14">
        <v>44658</v>
      </c>
      <c r="B6827">
        <v>2324.92</v>
      </c>
    </row>
    <row r="6828" spans="1:2">
      <c r="A6828" s="14">
        <v>44659</v>
      </c>
      <c r="B6828">
        <v>2315.08</v>
      </c>
    </row>
    <row r="6829" spans="1:2">
      <c r="A6829" s="14">
        <v>44662</v>
      </c>
      <c r="B6829">
        <v>2307.23</v>
      </c>
    </row>
    <row r="6830" spans="1:2">
      <c r="A6830" s="14">
        <v>44663</v>
      </c>
      <c r="B6830">
        <v>2314.1799999999998</v>
      </c>
    </row>
    <row r="6831" spans="1:2">
      <c r="A6831" s="14">
        <v>44664</v>
      </c>
      <c r="B6831">
        <v>2316.85</v>
      </c>
    </row>
    <row r="6832" spans="1:2">
      <c r="A6832" s="14">
        <v>44665</v>
      </c>
      <c r="B6832">
        <v>2301.9</v>
      </c>
    </row>
    <row r="6833" spans="1:2">
      <c r="A6833" s="14">
        <v>44669</v>
      </c>
      <c r="B6833">
        <v>2297.0300000000002</v>
      </c>
    </row>
    <row r="6834" spans="1:2">
      <c r="A6834" s="14">
        <v>44670</v>
      </c>
      <c r="B6834">
        <v>2285.9899999999998</v>
      </c>
    </row>
    <row r="6835" spans="1:2">
      <c r="A6835" s="14">
        <v>44671</v>
      </c>
      <c r="B6835">
        <v>2299</v>
      </c>
    </row>
    <row r="6836" spans="1:2">
      <c r="A6836" s="14">
        <v>44672</v>
      </c>
      <c r="B6836">
        <v>2289.86</v>
      </c>
    </row>
    <row r="6837" spans="1:2">
      <c r="A6837" s="14">
        <v>44673</v>
      </c>
      <c r="B6837">
        <v>2288.1799999999998</v>
      </c>
    </row>
    <row r="6838" spans="1:2">
      <c r="A6838" s="14">
        <v>44676</v>
      </c>
      <c r="B6838">
        <v>2297.89</v>
      </c>
    </row>
    <row r="6839" spans="1:2">
      <c r="A6839" s="14">
        <v>44677</v>
      </c>
      <c r="B6839">
        <v>2309.04</v>
      </c>
    </row>
    <row r="6840" spans="1:2">
      <c r="A6840" s="14">
        <v>44678</v>
      </c>
      <c r="B6840">
        <v>2300.1999999999998</v>
      </c>
    </row>
    <row r="6841" spans="1:2">
      <c r="A6841" s="14">
        <v>44679</v>
      </c>
      <c r="B6841">
        <v>2298.02</v>
      </c>
    </row>
    <row r="6842" spans="1:2">
      <c r="A6842" s="14">
        <v>44680</v>
      </c>
      <c r="B6842">
        <v>2287.44</v>
      </c>
    </row>
    <row r="6843" spans="1:2">
      <c r="A6843" s="14">
        <v>44683</v>
      </c>
      <c r="B6843">
        <v>2275.7399999999998</v>
      </c>
    </row>
    <row r="6844" spans="1:2">
      <c r="A6844" s="14">
        <v>44684</v>
      </c>
      <c r="B6844">
        <v>2278.14</v>
      </c>
    </row>
    <row r="6845" spans="1:2">
      <c r="A6845" s="14">
        <v>44685</v>
      </c>
      <c r="B6845">
        <v>2287.87</v>
      </c>
    </row>
    <row r="6846" spans="1:2">
      <c r="A6846" s="14">
        <v>44686</v>
      </c>
      <c r="B6846">
        <v>2270.0300000000002</v>
      </c>
    </row>
    <row r="6847" spans="1:2">
      <c r="A6847" s="14">
        <v>44687</v>
      </c>
      <c r="B6847">
        <v>2260.23</v>
      </c>
    </row>
    <row r="6848" spans="1:2">
      <c r="A6848" s="14">
        <v>44690</v>
      </c>
      <c r="B6848">
        <v>2272.35</v>
      </c>
    </row>
    <row r="6849" spans="1:2">
      <c r="A6849" s="14">
        <v>44691</v>
      </c>
      <c r="B6849">
        <v>2276.89</v>
      </c>
    </row>
    <row r="6850" spans="1:2">
      <c r="A6850" s="14">
        <v>44692</v>
      </c>
      <c r="B6850">
        <v>2287.02</v>
      </c>
    </row>
    <row r="6851" spans="1:2">
      <c r="A6851" s="14">
        <v>44693</v>
      </c>
      <c r="B6851">
        <v>2290.54</v>
      </c>
    </row>
    <row r="6852" spans="1:2">
      <c r="A6852" s="14">
        <v>44694</v>
      </c>
      <c r="B6852">
        <v>2281.06</v>
      </c>
    </row>
    <row r="6853" spans="1:2">
      <c r="A6853" s="14">
        <v>44697</v>
      </c>
      <c r="B6853">
        <v>2285.08</v>
      </c>
    </row>
    <row r="6854" spans="1:2">
      <c r="A6854" s="14">
        <v>44698</v>
      </c>
      <c r="B6854">
        <v>2272.0300000000002</v>
      </c>
    </row>
    <row r="6855" spans="1:2">
      <c r="A6855" s="14">
        <v>44699</v>
      </c>
      <c r="B6855">
        <v>2284.81</v>
      </c>
    </row>
    <row r="6856" spans="1:2">
      <c r="A6856" s="14">
        <v>44700</v>
      </c>
      <c r="B6856">
        <v>2289.66</v>
      </c>
    </row>
    <row r="6857" spans="1:2">
      <c r="A6857" s="14">
        <v>44701</v>
      </c>
      <c r="B6857">
        <v>2297.71</v>
      </c>
    </row>
    <row r="6858" spans="1:2">
      <c r="A6858" s="14">
        <v>44704</v>
      </c>
      <c r="B6858">
        <v>2286.85</v>
      </c>
    </row>
    <row r="6859" spans="1:2">
      <c r="A6859" s="14">
        <v>44705</v>
      </c>
      <c r="B6859">
        <v>2303.36</v>
      </c>
    </row>
    <row r="6860" spans="1:2">
      <c r="A6860" s="14">
        <v>44706</v>
      </c>
      <c r="B6860">
        <v>2307.1</v>
      </c>
    </row>
    <row r="6861" spans="1:2">
      <c r="A6861" s="14">
        <v>44707</v>
      </c>
      <c r="B6861">
        <v>2305.35</v>
      </c>
    </row>
    <row r="6862" spans="1:2">
      <c r="A6862" s="14">
        <v>44708</v>
      </c>
      <c r="B6862">
        <v>2304.63</v>
      </c>
    </row>
    <row r="6863" spans="1:2">
      <c r="A6863" s="14">
        <v>44712</v>
      </c>
      <c r="B6863">
        <v>2291.62</v>
      </c>
    </row>
    <row r="6864" spans="1:2">
      <c r="A6864" s="14">
        <v>44713</v>
      </c>
      <c r="B6864">
        <v>2283.6999999999998</v>
      </c>
    </row>
    <row r="6865" spans="1:2">
      <c r="A6865" s="14">
        <v>44714</v>
      </c>
      <c r="B6865">
        <v>2284.92</v>
      </c>
    </row>
    <row r="6866" spans="1:2">
      <c r="A6866" s="14">
        <v>44715</v>
      </c>
      <c r="B6866">
        <v>2282.2199999999998</v>
      </c>
    </row>
    <row r="6867" spans="1:2">
      <c r="A6867" s="14">
        <v>44718</v>
      </c>
      <c r="B6867">
        <v>2268.85</v>
      </c>
    </row>
    <row r="6868" spans="1:2">
      <c r="A6868" s="14">
        <v>44719</v>
      </c>
      <c r="B6868">
        <v>2275.38</v>
      </c>
    </row>
    <row r="6869" spans="1:2">
      <c r="A6869" s="14">
        <v>44720</v>
      </c>
      <c r="B6869">
        <v>2269.21</v>
      </c>
    </row>
    <row r="6870" spans="1:2">
      <c r="A6870" s="14">
        <v>44721</v>
      </c>
      <c r="B6870">
        <v>2268.4699999999998</v>
      </c>
    </row>
    <row r="6871" spans="1:2">
      <c r="A6871" s="14">
        <v>44722</v>
      </c>
      <c r="B6871">
        <v>2253.2399999999998</v>
      </c>
    </row>
    <row r="6872" spans="1:2">
      <c r="A6872" s="14">
        <v>44725</v>
      </c>
      <c r="B6872">
        <v>2223.9299999999998</v>
      </c>
    </row>
    <row r="6873" spans="1:2">
      <c r="A6873" s="14">
        <v>44726</v>
      </c>
      <c r="B6873">
        <v>2212.17</v>
      </c>
    </row>
    <row r="6874" spans="1:2">
      <c r="A6874" s="14">
        <v>44727</v>
      </c>
      <c r="B6874">
        <v>2232.66</v>
      </c>
    </row>
    <row r="6875" spans="1:2">
      <c r="A6875" s="14">
        <v>44728</v>
      </c>
      <c r="B6875">
        <v>2241.23</v>
      </c>
    </row>
    <row r="6876" spans="1:2">
      <c r="A6876" s="14">
        <v>44729</v>
      </c>
      <c r="B6876">
        <v>2241.58</v>
      </c>
    </row>
    <row r="6877" spans="1:2">
      <c r="A6877" s="14">
        <v>44733</v>
      </c>
      <c r="B6877">
        <v>2232.19</v>
      </c>
    </row>
    <row r="6878" spans="1:2">
      <c r="A6878" s="14">
        <v>44734</v>
      </c>
      <c r="B6878">
        <v>2253.7199999999998</v>
      </c>
    </row>
    <row r="6879" spans="1:2">
      <c r="A6879" s="14">
        <v>44735</v>
      </c>
      <c r="B6879">
        <v>2262.08</v>
      </c>
    </row>
    <row r="6880" spans="1:2">
      <c r="A6880" s="14">
        <v>44736</v>
      </c>
      <c r="B6880">
        <v>2254.29</v>
      </c>
    </row>
    <row r="6881" spans="1:2">
      <c r="A6881" s="14">
        <v>44739</v>
      </c>
      <c r="B6881">
        <v>2246.66</v>
      </c>
    </row>
    <row r="6882" spans="1:2">
      <c r="A6882" s="14">
        <v>44740</v>
      </c>
      <c r="B6882">
        <v>2248.64</v>
      </c>
    </row>
    <row r="6883" spans="1:2">
      <c r="A6883" s="14">
        <v>44741</v>
      </c>
      <c r="B6883">
        <v>2261.04</v>
      </c>
    </row>
    <row r="6884" spans="1:2">
      <c r="A6884" s="14">
        <v>44742</v>
      </c>
      <c r="B6884">
        <v>2271.46</v>
      </c>
    </row>
    <row r="6885" spans="1:2">
      <c r="A6885" s="14">
        <v>44743</v>
      </c>
      <c r="B6885">
        <v>2283.5300000000002</v>
      </c>
    </row>
    <row r="6886" spans="1:2">
      <c r="A6886" s="14">
        <v>44747</v>
      </c>
      <c r="B6886">
        <v>2293.25</v>
      </c>
    </row>
    <row r="6887" spans="1:2">
      <c r="A6887" s="14">
        <v>44748</v>
      </c>
      <c r="B6887">
        <v>2277.54</v>
      </c>
    </row>
    <row r="6888" spans="1:2">
      <c r="A6888" s="14">
        <v>44749</v>
      </c>
      <c r="B6888">
        <v>2268.7800000000002</v>
      </c>
    </row>
    <row r="6889" spans="1:2">
      <c r="A6889" s="14">
        <v>44750</v>
      </c>
      <c r="B6889">
        <v>2258.9699999999998</v>
      </c>
    </row>
    <row r="6890" spans="1:2">
      <c r="A6890" s="14">
        <v>44753</v>
      </c>
      <c r="B6890">
        <v>2271.5500000000002</v>
      </c>
    </row>
    <row r="6891" spans="1:2">
      <c r="A6891" s="14">
        <v>44754</v>
      </c>
      <c r="B6891">
        <v>2275.79</v>
      </c>
    </row>
    <row r="6892" spans="1:2">
      <c r="A6892" s="14">
        <v>44755</v>
      </c>
      <c r="B6892">
        <v>2280.34</v>
      </c>
    </row>
    <row r="6893" spans="1:2">
      <c r="A6893" s="14">
        <v>44756</v>
      </c>
      <c r="B6893">
        <v>2272.69</v>
      </c>
    </row>
    <row r="6894" spans="1:2">
      <c r="A6894" s="14">
        <v>44757</v>
      </c>
      <c r="B6894">
        <v>2277.92</v>
      </c>
    </row>
    <row r="6895" spans="1:2">
      <c r="A6895" s="14">
        <v>44760</v>
      </c>
      <c r="B6895">
        <v>2271.92</v>
      </c>
    </row>
    <row r="6896" spans="1:2">
      <c r="A6896" s="14">
        <v>44761</v>
      </c>
      <c r="B6896">
        <v>2265.0700000000002</v>
      </c>
    </row>
    <row r="6897" spans="1:2">
      <c r="A6897" s="14">
        <v>44762</v>
      </c>
      <c r="B6897">
        <v>2265.5100000000002</v>
      </c>
    </row>
    <row r="6898" spans="1:2">
      <c r="A6898" s="14">
        <v>44763</v>
      </c>
      <c r="B6898">
        <v>2283.2800000000002</v>
      </c>
    </row>
    <row r="6899" spans="1:2">
      <c r="A6899" s="14">
        <v>44764</v>
      </c>
      <c r="B6899">
        <v>2300.9899999999998</v>
      </c>
    </row>
    <row r="6900" spans="1:2">
      <c r="A6900" s="14">
        <v>44767</v>
      </c>
      <c r="B6900">
        <v>2293.87</v>
      </c>
    </row>
    <row r="6901" spans="1:2">
      <c r="A6901" s="14">
        <v>44768</v>
      </c>
      <c r="B6901">
        <v>2293.94</v>
      </c>
    </row>
    <row r="6902" spans="1:2">
      <c r="A6902" s="14">
        <v>44769</v>
      </c>
      <c r="B6902">
        <v>2295.63</v>
      </c>
    </row>
    <row r="6903" spans="1:2">
      <c r="A6903" s="14">
        <v>44770</v>
      </c>
      <c r="B6903">
        <v>2308.23</v>
      </c>
    </row>
    <row r="6904" spans="1:2">
      <c r="A6904" s="14">
        <v>44771</v>
      </c>
      <c r="B6904">
        <v>2307.67</v>
      </c>
    </row>
    <row r="6905" spans="1:2">
      <c r="A6905" s="14">
        <v>44774</v>
      </c>
      <c r="B6905">
        <v>2320.1999999999998</v>
      </c>
    </row>
    <row r="6906" spans="1:2">
      <c r="A6906" s="14">
        <v>44775</v>
      </c>
      <c r="B6906">
        <v>2297.54</v>
      </c>
    </row>
    <row r="6907" spans="1:2">
      <c r="A6907" s="14">
        <v>44776</v>
      </c>
      <c r="B6907">
        <v>2306.25</v>
      </c>
    </row>
    <row r="6908" spans="1:2">
      <c r="A6908" s="14">
        <v>44777</v>
      </c>
      <c r="B6908">
        <v>2311.65</v>
      </c>
    </row>
    <row r="6909" spans="1:2">
      <c r="A6909" s="14">
        <v>44778</v>
      </c>
      <c r="B6909">
        <v>2286.85</v>
      </c>
    </row>
    <row r="6910" spans="1:2">
      <c r="A6910" s="14">
        <v>44781</v>
      </c>
      <c r="B6910">
        <v>2297.35</v>
      </c>
    </row>
    <row r="6911" spans="1:2">
      <c r="A6911" s="14">
        <v>44782</v>
      </c>
      <c r="B6911">
        <v>2292.5</v>
      </c>
    </row>
    <row r="6912" spans="1:2">
      <c r="A6912" s="14">
        <v>44783</v>
      </c>
      <c r="B6912">
        <v>2291.9</v>
      </c>
    </row>
    <row r="6913" spans="1:2">
      <c r="A6913" s="14">
        <v>44784</v>
      </c>
      <c r="B6913">
        <v>2278.5100000000002</v>
      </c>
    </row>
    <row r="6914" spans="1:2">
      <c r="A6914" s="14">
        <v>44785</v>
      </c>
      <c r="B6914">
        <v>2284.85</v>
      </c>
    </row>
    <row r="6915" spans="1:2">
      <c r="A6915" s="14">
        <v>44788</v>
      </c>
      <c r="B6915">
        <v>2288.46</v>
      </c>
    </row>
    <row r="6916" spans="1:2">
      <c r="A6916" s="14">
        <v>44789</v>
      </c>
      <c r="B6916">
        <v>2288.0100000000002</v>
      </c>
    </row>
    <row r="6917" spans="1:2">
      <c r="A6917" s="14">
        <v>44790</v>
      </c>
      <c r="B6917">
        <v>2277.35</v>
      </c>
    </row>
    <row r="6918" spans="1:2">
      <c r="A6918" s="14">
        <v>44791</v>
      </c>
      <c r="B6918">
        <v>2280.5100000000002</v>
      </c>
    </row>
    <row r="6919" spans="1:2">
      <c r="A6919" s="14">
        <v>44792</v>
      </c>
      <c r="B6919">
        <v>2268.9699999999998</v>
      </c>
    </row>
    <row r="6920" spans="1:2">
      <c r="A6920" s="14">
        <v>44795</v>
      </c>
      <c r="B6920">
        <v>2262.91</v>
      </c>
    </row>
    <row r="6921" spans="1:2">
      <c r="A6921" s="14">
        <v>44796</v>
      </c>
      <c r="B6921">
        <v>2260.0300000000002</v>
      </c>
    </row>
    <row r="6922" spans="1:2">
      <c r="A6922" s="14">
        <v>44797</v>
      </c>
      <c r="B6922">
        <v>2253.52</v>
      </c>
    </row>
    <row r="6923" spans="1:2">
      <c r="A6923" s="14">
        <v>44798</v>
      </c>
      <c r="B6923">
        <v>2263.15</v>
      </c>
    </row>
    <row r="6924" spans="1:2">
      <c r="A6924" s="14">
        <v>44799</v>
      </c>
      <c r="B6924">
        <v>2264.2199999999998</v>
      </c>
    </row>
    <row r="6925" spans="1:2">
      <c r="A6925" s="14">
        <v>44802</v>
      </c>
      <c r="B6925">
        <v>2256.6999999999998</v>
      </c>
    </row>
    <row r="6926" spans="1:2">
      <c r="A6926" s="14">
        <v>44803</v>
      </c>
      <c r="B6926">
        <v>2257.2600000000002</v>
      </c>
    </row>
    <row r="6927" spans="1:2">
      <c r="A6927" s="14">
        <v>44804</v>
      </c>
      <c r="B6927">
        <v>2250.42</v>
      </c>
    </row>
    <row r="6928" spans="1:2">
      <c r="A6928" s="14">
        <v>44805</v>
      </c>
      <c r="B6928">
        <v>2237.36</v>
      </c>
    </row>
    <row r="6929" spans="1:2">
      <c r="A6929" s="14">
        <v>44806</v>
      </c>
      <c r="B6929">
        <v>2246.25</v>
      </c>
    </row>
    <row r="6930" spans="1:2">
      <c r="A6930" s="14">
        <v>44810</v>
      </c>
      <c r="B6930">
        <v>2228.09</v>
      </c>
    </row>
    <row r="6931" spans="1:2">
      <c r="A6931" s="14">
        <v>44811</v>
      </c>
      <c r="B6931">
        <v>2239.73</v>
      </c>
    </row>
    <row r="6932" spans="1:2">
      <c r="A6932" s="14">
        <v>44812</v>
      </c>
      <c r="B6932">
        <v>2232.37</v>
      </c>
    </row>
    <row r="6933" spans="1:2">
      <c r="A6933" s="14">
        <v>44813</v>
      </c>
      <c r="B6933">
        <v>2231.34</v>
      </c>
    </row>
    <row r="6934" spans="1:2">
      <c r="A6934" s="14">
        <v>44816</v>
      </c>
      <c r="B6934">
        <v>2227.52</v>
      </c>
    </row>
    <row r="6935" spans="1:2">
      <c r="A6935" s="14">
        <v>44817</v>
      </c>
      <c r="B6935">
        <v>2219.96</v>
      </c>
    </row>
    <row r="6936" spans="1:2">
      <c r="A6936" s="14">
        <v>44818</v>
      </c>
      <c r="B6936">
        <v>2219.41</v>
      </c>
    </row>
    <row r="6937" spans="1:2">
      <c r="A6937" s="14">
        <v>44819</v>
      </c>
      <c r="B6937">
        <v>2214.96</v>
      </c>
    </row>
    <row r="6938" spans="1:2">
      <c r="A6938" s="14">
        <v>44820</v>
      </c>
      <c r="B6938">
        <v>2214.0300000000002</v>
      </c>
    </row>
    <row r="6939" spans="1:2">
      <c r="A6939" s="14">
        <v>44823</v>
      </c>
      <c r="B6939">
        <v>2211.3200000000002</v>
      </c>
    </row>
    <row r="6940" spans="1:2">
      <c r="A6940" s="14">
        <v>44824</v>
      </c>
      <c r="B6940">
        <v>2203.59</v>
      </c>
    </row>
    <row r="6941" spans="1:2">
      <c r="A6941" s="14">
        <v>44825</v>
      </c>
      <c r="B6941">
        <v>2210.14</v>
      </c>
    </row>
    <row r="6942" spans="1:2">
      <c r="A6942" s="14">
        <v>44826</v>
      </c>
      <c r="B6942">
        <v>2188.8000000000002</v>
      </c>
    </row>
    <row r="6943" spans="1:2">
      <c r="A6943" s="14">
        <v>44827</v>
      </c>
      <c r="B6943">
        <v>2188.31</v>
      </c>
    </row>
    <row r="6944" spans="1:2">
      <c r="A6944" s="14">
        <v>44830</v>
      </c>
      <c r="B6944">
        <v>2168.3200000000002</v>
      </c>
    </row>
    <row r="6945" spans="1:2">
      <c r="A6945" s="14">
        <v>44831</v>
      </c>
      <c r="B6945">
        <v>2155.25</v>
      </c>
    </row>
    <row r="6946" spans="1:2">
      <c r="A6946" s="14">
        <v>44832</v>
      </c>
      <c r="B6946">
        <v>2186.2600000000002</v>
      </c>
    </row>
    <row r="6947" spans="1:2">
      <c r="A6947" s="14">
        <v>44833</v>
      </c>
      <c r="B6947">
        <v>2179.5100000000002</v>
      </c>
    </row>
    <row r="6948" spans="1:2">
      <c r="A6948" s="14">
        <v>44834</v>
      </c>
      <c r="B6948">
        <v>2172.6999999999998</v>
      </c>
    </row>
    <row r="6949" spans="1:2">
      <c r="A6949" s="14">
        <v>44837</v>
      </c>
      <c r="B6949">
        <v>2188.3000000000002</v>
      </c>
    </row>
    <row r="6950" spans="1:2">
      <c r="A6950" s="14">
        <v>44838</v>
      </c>
      <c r="B6950">
        <v>2189.8000000000002</v>
      </c>
    </row>
    <row r="6951" spans="1:2">
      <c r="A6951" s="14">
        <v>44839</v>
      </c>
      <c r="B6951">
        <v>2179.0700000000002</v>
      </c>
    </row>
    <row r="6952" spans="1:2">
      <c r="A6952" s="14">
        <v>44840</v>
      </c>
      <c r="B6952">
        <v>2171.7399999999998</v>
      </c>
    </row>
    <row r="6953" spans="1:2">
      <c r="A6953" s="14">
        <v>44841</v>
      </c>
      <c r="B6953">
        <v>2163.2800000000002</v>
      </c>
    </row>
    <row r="6954" spans="1:2">
      <c r="A6954" s="14">
        <v>44845</v>
      </c>
      <c r="B6954">
        <v>2158.0300000000002</v>
      </c>
    </row>
    <row r="6955" spans="1:2">
      <c r="A6955" s="14">
        <v>44846</v>
      </c>
      <c r="B6955">
        <v>2163.37</v>
      </c>
    </row>
    <row r="6956" spans="1:2">
      <c r="A6956" s="14">
        <v>44847</v>
      </c>
      <c r="B6956">
        <v>2152.6</v>
      </c>
    </row>
    <row r="6957" spans="1:2">
      <c r="A6957" s="14">
        <v>44848</v>
      </c>
      <c r="B6957">
        <v>2146.5700000000002</v>
      </c>
    </row>
    <row r="6958" spans="1:2">
      <c r="A6958" s="14">
        <v>44851</v>
      </c>
      <c r="B6958">
        <v>2147.29</v>
      </c>
    </row>
    <row r="6959" spans="1:2">
      <c r="A6959" s="14">
        <v>44852</v>
      </c>
      <c r="B6959">
        <v>2151.04</v>
      </c>
    </row>
    <row r="6960" spans="1:2">
      <c r="A6960" s="14">
        <v>44853</v>
      </c>
      <c r="B6960">
        <v>2135.64</v>
      </c>
    </row>
    <row r="6961" spans="1:2">
      <c r="A6961" s="14">
        <v>44854</v>
      </c>
      <c r="B6961">
        <v>2124.14</v>
      </c>
    </row>
    <row r="6962" spans="1:2">
      <c r="A6962" s="14">
        <v>44855</v>
      </c>
      <c r="B6962">
        <v>2123.71</v>
      </c>
    </row>
    <row r="6963" spans="1:2">
      <c r="A6963" s="14">
        <v>44858</v>
      </c>
      <c r="B6963">
        <v>2120.91</v>
      </c>
    </row>
    <row r="6964" spans="1:2">
      <c r="A6964" s="14">
        <v>44859</v>
      </c>
      <c r="B6964">
        <v>2138.1999999999998</v>
      </c>
    </row>
    <row r="6965" spans="1:2">
      <c r="A6965" s="14">
        <v>44860</v>
      </c>
      <c r="B6965">
        <v>2146.85</v>
      </c>
    </row>
    <row r="6966" spans="1:2">
      <c r="A6966" s="14">
        <v>44861</v>
      </c>
      <c r="B6966">
        <v>2157.39</v>
      </c>
    </row>
    <row r="6967" spans="1:2">
      <c r="A6967" s="14">
        <v>44862</v>
      </c>
      <c r="B6967">
        <v>2149.2800000000002</v>
      </c>
    </row>
    <row r="6968" spans="1:2">
      <c r="A6968" s="14">
        <v>44865</v>
      </c>
      <c r="B6968">
        <v>2142.42</v>
      </c>
    </row>
    <row r="6969" spans="1:2">
      <c r="A6969" s="14">
        <v>44866</v>
      </c>
      <c r="B6969">
        <v>2144.4299999999998</v>
      </c>
    </row>
    <row r="6970" spans="1:2">
      <c r="A6970" s="14">
        <v>44867</v>
      </c>
      <c r="B6970">
        <v>2141.29</v>
      </c>
    </row>
    <row r="6971" spans="1:2">
      <c r="A6971" s="14">
        <v>44868</v>
      </c>
      <c r="B6971">
        <v>2134.0300000000002</v>
      </c>
    </row>
    <row r="6972" spans="1:2">
      <c r="A6972" s="14">
        <v>44869</v>
      </c>
      <c r="B6972">
        <v>2129.7600000000002</v>
      </c>
    </row>
    <row r="6973" spans="1:2">
      <c r="A6973" s="14">
        <v>44872</v>
      </c>
      <c r="B6973">
        <v>2123.4299999999998</v>
      </c>
    </row>
    <row r="6974" spans="1:2">
      <c r="A6974" s="14">
        <v>44873</v>
      </c>
      <c r="B6974">
        <v>2132.46</v>
      </c>
    </row>
    <row r="6975" spans="1:2">
      <c r="A6975" s="14">
        <v>44874</v>
      </c>
      <c r="B6975">
        <v>2137.2800000000002</v>
      </c>
    </row>
    <row r="6976" spans="1:2">
      <c r="A6976" s="14">
        <v>44875</v>
      </c>
      <c r="B6976">
        <v>2171.46</v>
      </c>
    </row>
    <row r="6977" spans="1:2">
      <c r="A6977" s="14">
        <v>44879</v>
      </c>
      <c r="B6977">
        <v>2166.2600000000002</v>
      </c>
    </row>
    <row r="6978" spans="1:2">
      <c r="A6978" s="14">
        <v>44880</v>
      </c>
      <c r="B6978">
        <v>2177.85</v>
      </c>
    </row>
    <row r="6979" spans="1:2">
      <c r="A6979" s="14">
        <v>44881</v>
      </c>
      <c r="B6979">
        <v>2190.12</v>
      </c>
    </row>
    <row r="6980" spans="1:2">
      <c r="A6980" s="14">
        <v>44882</v>
      </c>
      <c r="B6980">
        <v>2180.13</v>
      </c>
    </row>
    <row r="6981" spans="1:2">
      <c r="A6981" s="14">
        <v>44883</v>
      </c>
      <c r="B6981">
        <v>2174.1999999999998</v>
      </c>
    </row>
    <row r="6982" spans="1:2">
      <c r="A6982" s="14">
        <v>44886</v>
      </c>
      <c r="B6982">
        <v>2175.0300000000002</v>
      </c>
    </row>
    <row r="6983" spans="1:2">
      <c r="A6983" s="14">
        <v>44887</v>
      </c>
      <c r="B6983">
        <v>2183.31</v>
      </c>
    </row>
    <row r="6984" spans="1:2">
      <c r="A6984" s="14">
        <v>44888</v>
      </c>
      <c r="B6984">
        <v>2193.1</v>
      </c>
    </row>
    <row r="6985" spans="1:2">
      <c r="A6985" s="14">
        <v>44890</v>
      </c>
      <c r="B6985">
        <v>2192.88</v>
      </c>
    </row>
    <row r="6986" spans="1:2">
      <c r="A6986" s="14">
        <v>44893</v>
      </c>
      <c r="B6986">
        <v>2194.77</v>
      </c>
    </row>
    <row r="6987" spans="1:2">
      <c r="A6987" s="14">
        <v>44894</v>
      </c>
      <c r="B6987">
        <v>2188.06</v>
      </c>
    </row>
    <row r="6988" spans="1:2">
      <c r="A6988" s="14">
        <v>44895</v>
      </c>
      <c r="B6988">
        <v>2199.79</v>
      </c>
    </row>
    <row r="6989" spans="1:2">
      <c r="A6989" s="14">
        <v>44896</v>
      </c>
      <c r="B6989">
        <v>2220.66</v>
      </c>
    </row>
    <row r="6990" spans="1:2">
      <c r="A6990" s="14">
        <v>44897</v>
      </c>
      <c r="B6990">
        <v>2226.2800000000002</v>
      </c>
    </row>
    <row r="6991" spans="1:2">
      <c r="A6991" s="14">
        <v>44900</v>
      </c>
      <c r="B6991">
        <v>2211.54</v>
      </c>
    </row>
    <row r="6992" spans="1:2">
      <c r="A6992" s="14">
        <v>44901</v>
      </c>
      <c r="B6992">
        <v>2220.6999999999998</v>
      </c>
    </row>
    <row r="6993" spans="1:2">
      <c r="A6993" s="14">
        <v>44902</v>
      </c>
      <c r="B6993">
        <v>2237.52</v>
      </c>
    </row>
    <row r="6994" spans="1:2">
      <c r="A6994" s="14">
        <v>44903</v>
      </c>
      <c r="B6994">
        <v>2230.64</v>
      </c>
    </row>
    <row r="6995" spans="1:2">
      <c r="A6995" s="14">
        <v>44904</v>
      </c>
      <c r="B6995">
        <v>2217.09</v>
      </c>
    </row>
    <row r="6996" spans="1:2">
      <c r="A6996" s="14">
        <v>44907</v>
      </c>
      <c r="B6996">
        <v>2216.4</v>
      </c>
    </row>
    <row r="6997" spans="1:2">
      <c r="A6997" s="14">
        <v>44908</v>
      </c>
      <c r="B6997">
        <v>2229.61</v>
      </c>
    </row>
    <row r="6998" spans="1:2">
      <c r="A6998" s="14">
        <v>44909</v>
      </c>
      <c r="B6998">
        <v>2234.21</v>
      </c>
    </row>
    <row r="6999" spans="1:2">
      <c r="A6999" s="14">
        <v>44910</v>
      </c>
      <c r="B6999">
        <v>2236.25</v>
      </c>
    </row>
    <row r="7000" spans="1:2">
      <c r="A7000" s="14">
        <v>44911</v>
      </c>
      <c r="B7000">
        <v>2232.11</v>
      </c>
    </row>
    <row r="7001" spans="1:2">
      <c r="A7001" s="14">
        <v>44914</v>
      </c>
      <c r="B7001">
        <v>2219.86</v>
      </c>
    </row>
    <row r="7002" spans="1:2">
      <c r="A7002" s="14">
        <v>44915</v>
      </c>
      <c r="B7002">
        <v>2208.7399999999998</v>
      </c>
    </row>
    <row r="7003" spans="1:2">
      <c r="A7003" s="14">
        <v>44916</v>
      </c>
      <c r="B7003">
        <v>2211.06</v>
      </c>
    </row>
    <row r="7004" spans="1:2">
      <c r="A7004" s="14">
        <v>44917</v>
      </c>
      <c r="B7004">
        <v>2209.59</v>
      </c>
    </row>
    <row r="7005" spans="1:2">
      <c r="A7005" s="14">
        <v>44918</v>
      </c>
      <c r="B7005">
        <v>2200.6999999999998</v>
      </c>
    </row>
    <row r="7006" spans="1:2">
      <c r="A7006" s="14">
        <v>44922</v>
      </c>
      <c r="B7006">
        <v>2187.85</v>
      </c>
    </row>
    <row r="7007" spans="1:2">
      <c r="A7007" s="14">
        <v>44923</v>
      </c>
      <c r="B7007">
        <v>2184.5700000000002</v>
      </c>
    </row>
    <row r="7008" spans="1:2">
      <c r="A7008" s="14">
        <v>44924</v>
      </c>
      <c r="B7008">
        <v>2190.79</v>
      </c>
    </row>
    <row r="7009" spans="1:2">
      <c r="A7009" s="14">
        <v>44925</v>
      </c>
      <c r="B7009">
        <v>2188.39</v>
      </c>
    </row>
    <row r="7010" spans="1:2">
      <c r="A7010" s="14">
        <v>44929</v>
      </c>
      <c r="B7010">
        <v>2195.75</v>
      </c>
    </row>
    <row r="7011" spans="1:2">
      <c r="A7011" s="14">
        <v>44930</v>
      </c>
      <c r="B7011">
        <v>2206.5100000000002</v>
      </c>
    </row>
    <row r="7012" spans="1:2">
      <c r="A7012" s="14">
        <v>44931</v>
      </c>
      <c r="B7012">
        <v>2204.71</v>
      </c>
    </row>
    <row r="7013" spans="1:2">
      <c r="A7013" s="14">
        <v>44932</v>
      </c>
      <c r="B7013">
        <v>2224.9699999999998</v>
      </c>
    </row>
    <row r="7014" spans="1:2">
      <c r="A7014" s="14">
        <v>44935</v>
      </c>
      <c r="B7014">
        <v>2230.5</v>
      </c>
    </row>
    <row r="7015" spans="1:2">
      <c r="A7015" s="14">
        <v>44936</v>
      </c>
      <c r="B7015">
        <v>2220.21</v>
      </c>
    </row>
    <row r="7016" spans="1:2">
      <c r="A7016" s="14">
        <v>44937</v>
      </c>
      <c r="B7016">
        <v>2230.83</v>
      </c>
    </row>
    <row r="7017" spans="1:2">
      <c r="A7017" s="14">
        <v>44938</v>
      </c>
      <c r="B7017">
        <v>2246.33</v>
      </c>
    </row>
    <row r="7018" spans="1:2">
      <c r="A7018" s="14">
        <v>44939</v>
      </c>
      <c r="B7018">
        <v>2238.14</v>
      </c>
    </row>
    <row r="7019" spans="1:2">
      <c r="A7019" s="14">
        <v>44943</v>
      </c>
      <c r="B7019">
        <v>2235.7199999999998</v>
      </c>
    </row>
    <row r="7020" spans="1:2">
      <c r="A7020" s="14">
        <v>44944</v>
      </c>
      <c r="B7020">
        <v>2256.5300000000002</v>
      </c>
    </row>
    <row r="7021" spans="1:2">
      <c r="A7021" s="14">
        <v>44945</v>
      </c>
      <c r="B7021">
        <v>2251.77</v>
      </c>
    </row>
    <row r="7022" spans="1:2">
      <c r="A7022" s="14">
        <v>44946</v>
      </c>
      <c r="B7022">
        <v>2240.19</v>
      </c>
    </row>
    <row r="7023" spans="1:2">
      <c r="A7023" s="14">
        <v>44949</v>
      </c>
      <c r="B7023">
        <v>2234.9299999999998</v>
      </c>
    </row>
    <row r="7024" spans="1:2">
      <c r="A7024" s="14">
        <v>44950</v>
      </c>
      <c r="B7024">
        <v>2244.44</v>
      </c>
    </row>
    <row r="7025" spans="1:2">
      <c r="A7025" s="14">
        <v>44951</v>
      </c>
      <c r="B7025">
        <v>2246.8200000000002</v>
      </c>
    </row>
    <row r="7026" spans="1:2">
      <c r="A7026" s="14">
        <v>44952</v>
      </c>
      <c r="B7026">
        <v>2241.19</v>
      </c>
    </row>
    <row r="7027" spans="1:2">
      <c r="A7027" s="14">
        <v>44953</v>
      </c>
      <c r="B7027">
        <v>2239.4</v>
      </c>
    </row>
    <row r="7028" spans="1:2">
      <c r="A7028" s="14">
        <v>44956</v>
      </c>
      <c r="B7028">
        <v>2235</v>
      </c>
    </row>
    <row r="7029" spans="1:2">
      <c r="A7029" s="14">
        <v>44957</v>
      </c>
      <c r="B7029">
        <v>2243.23</v>
      </c>
    </row>
    <row r="7030" spans="1:2">
      <c r="A7030" s="14">
        <v>44958</v>
      </c>
      <c r="B7030">
        <v>2255.5300000000002</v>
      </c>
    </row>
    <row r="7031" spans="1:2">
      <c r="A7031" s="14">
        <v>44959</v>
      </c>
      <c r="B7031">
        <v>2255.7600000000002</v>
      </c>
    </row>
    <row r="7032" spans="1:2">
      <c r="A7032" s="14">
        <v>44960</v>
      </c>
      <c r="B7032">
        <v>2238.2199999999998</v>
      </c>
    </row>
    <row r="7033" spans="1:2">
      <c r="A7033" s="14">
        <v>44963</v>
      </c>
      <c r="B7033">
        <v>2225.4699999999998</v>
      </c>
    </row>
    <row r="7034" spans="1:2">
      <c r="A7034" s="14">
        <v>44964</v>
      </c>
      <c r="B7034">
        <v>2221.59</v>
      </c>
    </row>
    <row r="7035" spans="1:2">
      <c r="A7035" s="14">
        <v>44965</v>
      </c>
      <c r="B7035">
        <v>2226.12</v>
      </c>
    </row>
    <row r="7036" spans="1:2">
      <c r="A7036" s="14">
        <v>44966</v>
      </c>
      <c r="B7036">
        <v>2218.12</v>
      </c>
    </row>
    <row r="7037" spans="1:2">
      <c r="A7037" s="14">
        <v>44967</v>
      </c>
      <c r="B7037">
        <v>2210.27</v>
      </c>
    </row>
    <row r="7038" spans="1:2">
      <c r="A7038" s="14">
        <v>44970</v>
      </c>
      <c r="B7038">
        <v>2215.25</v>
      </c>
    </row>
    <row r="7039" spans="1:2">
      <c r="A7039" s="14">
        <v>44971</v>
      </c>
      <c r="B7039">
        <v>2208.35</v>
      </c>
    </row>
    <row r="7040" spans="1:2">
      <c r="A7040" s="14">
        <v>44972</v>
      </c>
      <c r="B7040">
        <v>2203.2199999999998</v>
      </c>
    </row>
    <row r="7041" spans="1:2">
      <c r="A7041" s="14">
        <v>44973</v>
      </c>
      <c r="B7041">
        <v>2195.48</v>
      </c>
    </row>
    <row r="7042" spans="1:2">
      <c r="A7042" s="14">
        <v>44974</v>
      </c>
      <c r="B7042">
        <v>2201.5500000000002</v>
      </c>
    </row>
    <row r="7043" spans="1:2">
      <c r="A7043" s="14">
        <v>44978</v>
      </c>
      <c r="B7043">
        <v>2185.4299999999998</v>
      </c>
    </row>
    <row r="7044" spans="1:2">
      <c r="A7044" s="14">
        <v>44979</v>
      </c>
      <c r="B7044">
        <v>2190.16</v>
      </c>
    </row>
    <row r="7045" spans="1:2">
      <c r="A7045" s="14">
        <v>44980</v>
      </c>
      <c r="B7045">
        <v>2196.15</v>
      </c>
    </row>
    <row r="7046" spans="1:2">
      <c r="A7046" s="14">
        <v>44981</v>
      </c>
      <c r="B7046">
        <v>2184.62</v>
      </c>
    </row>
    <row r="7047" spans="1:2">
      <c r="A7047" s="14">
        <v>44984</v>
      </c>
      <c r="B7047">
        <v>2188.89</v>
      </c>
    </row>
    <row r="7048" spans="1:2">
      <c r="A7048" s="14">
        <v>44985</v>
      </c>
      <c r="B7048">
        <v>2190.7399999999998</v>
      </c>
    </row>
    <row r="7049" spans="1:2">
      <c r="A7049" s="14">
        <v>44986</v>
      </c>
      <c r="B7049">
        <v>2179.59</v>
      </c>
    </row>
    <row r="7050" spans="1:2">
      <c r="A7050" s="14">
        <v>44987</v>
      </c>
      <c r="B7050">
        <v>2173.3000000000002</v>
      </c>
    </row>
    <row r="7051" spans="1:2">
      <c r="A7051" s="14">
        <v>44988</v>
      </c>
      <c r="B7051">
        <v>2187.17</v>
      </c>
    </row>
    <row r="7052" spans="1:2">
      <c r="A7052" s="14">
        <v>44991</v>
      </c>
      <c r="B7052">
        <v>2183.67</v>
      </c>
    </row>
    <row r="7053" spans="1:2">
      <c r="A7053" s="14">
        <v>44992</v>
      </c>
      <c r="B7053">
        <v>2182.54</v>
      </c>
    </row>
    <row r="7054" spans="1:2">
      <c r="A7054" s="14">
        <v>44993</v>
      </c>
      <c r="B7054">
        <v>2181.88</v>
      </c>
    </row>
    <row r="7055" spans="1:2">
      <c r="A7055" s="14">
        <v>44994</v>
      </c>
      <c r="B7055">
        <v>2191.42</v>
      </c>
    </row>
    <row r="7056" spans="1:2">
      <c r="A7056" s="14">
        <v>44995</v>
      </c>
      <c r="B7056">
        <v>2222.7199999999998</v>
      </c>
    </row>
    <row r="7057" spans="1:2">
      <c r="A7057" s="14">
        <v>44998</v>
      </c>
      <c r="B7057">
        <v>2245.41</v>
      </c>
    </row>
    <row r="7058" spans="1:2">
      <c r="A7058" s="14">
        <v>44999</v>
      </c>
      <c r="B7058">
        <v>2228</v>
      </c>
    </row>
    <row r="7059" spans="1:2">
      <c r="A7059" s="14">
        <v>45000</v>
      </c>
      <c r="B7059">
        <v>2253.11</v>
      </c>
    </row>
    <row r="7060" spans="1:2">
      <c r="A7060" s="14">
        <v>45001</v>
      </c>
      <c r="B7060">
        <v>2238.04</v>
      </c>
    </row>
    <row r="7061" spans="1:2">
      <c r="A7061" s="14">
        <v>45002</v>
      </c>
      <c r="B7061">
        <v>2258.35</v>
      </c>
    </row>
    <row r="7062" spans="1:2">
      <c r="A7062" s="14">
        <v>45005</v>
      </c>
      <c r="B7062">
        <v>2250.35</v>
      </c>
    </row>
    <row r="7063" spans="1:2">
      <c r="A7063" s="14">
        <v>45006</v>
      </c>
      <c r="B7063">
        <v>2236.2600000000002</v>
      </c>
    </row>
    <row r="7064" spans="1:2">
      <c r="A7064" s="14">
        <v>45007</v>
      </c>
      <c r="B7064">
        <v>2256.4</v>
      </c>
    </row>
    <row r="7065" spans="1:2">
      <c r="A7065" s="14">
        <v>45008</v>
      </c>
      <c r="B7065">
        <v>2264.61</v>
      </c>
    </row>
    <row r="7066" spans="1:2">
      <c r="A7066" s="14">
        <v>45009</v>
      </c>
      <c r="B7066">
        <v>2266.5300000000002</v>
      </c>
    </row>
    <row r="7067" spans="1:2">
      <c r="A7067" s="14">
        <v>45012</v>
      </c>
      <c r="B7067">
        <v>2245.27</v>
      </c>
    </row>
    <row r="7068" spans="1:2">
      <c r="A7068" s="14">
        <v>45013</v>
      </c>
      <c r="B7068">
        <v>2243.06</v>
      </c>
    </row>
    <row r="7069" spans="1:2">
      <c r="A7069" s="14">
        <v>45014</v>
      </c>
      <c r="B7069">
        <v>2240.3200000000002</v>
      </c>
    </row>
    <row r="7070" spans="1:2">
      <c r="A7070" s="14">
        <v>45015</v>
      </c>
      <c r="B7070">
        <v>2242.94</v>
      </c>
    </row>
    <row r="7071" spans="1:2">
      <c r="A7071" s="14">
        <v>45016</v>
      </c>
      <c r="B7071">
        <v>2254.15</v>
      </c>
    </row>
    <row r="7072" spans="1:2">
      <c r="A7072" s="14">
        <v>45019</v>
      </c>
      <c r="B7072">
        <v>2261.7800000000002</v>
      </c>
    </row>
    <row r="7073" spans="1:2">
      <c r="A7073" s="14">
        <v>45020</v>
      </c>
      <c r="B7073">
        <v>2272.17</v>
      </c>
    </row>
    <row r="7074" spans="1:2">
      <c r="A7074" s="14">
        <v>45021</v>
      </c>
      <c r="B7074">
        <v>2279.0700000000002</v>
      </c>
    </row>
    <row r="7075" spans="1:2">
      <c r="A7075" s="14">
        <v>45022</v>
      </c>
      <c r="B7075">
        <v>2280.16</v>
      </c>
    </row>
    <row r="7076" spans="1:2">
      <c r="A7076" s="14">
        <v>45023</v>
      </c>
      <c r="B7076">
        <v>2266.6799999999998</v>
      </c>
    </row>
    <row r="7077" spans="1:2">
      <c r="A7077" s="14">
        <v>45026</v>
      </c>
      <c r="B7077">
        <v>2263.92</v>
      </c>
    </row>
    <row r="7078" spans="1:2">
      <c r="A7078" s="14">
        <v>45027</v>
      </c>
      <c r="B7078">
        <v>2263.5700000000002</v>
      </c>
    </row>
    <row r="7079" spans="1:2">
      <c r="A7079" s="14">
        <v>45028</v>
      </c>
      <c r="B7079">
        <v>2267.21</v>
      </c>
    </row>
    <row r="7080" spans="1:2">
      <c r="A7080" s="14">
        <v>45029</v>
      </c>
      <c r="B7080">
        <v>2262.41</v>
      </c>
    </row>
    <row r="7081" spans="1:2">
      <c r="A7081" s="14">
        <v>45030</v>
      </c>
      <c r="B7081">
        <v>2252.19</v>
      </c>
    </row>
    <row r="7082" spans="1:2">
      <c r="A7082" s="14">
        <v>45033</v>
      </c>
      <c r="B7082">
        <v>2242.0100000000002</v>
      </c>
    </row>
    <row r="7083" spans="1:2">
      <c r="A7083" s="14">
        <v>45034</v>
      </c>
      <c r="B7083">
        <v>2244.14</v>
      </c>
    </row>
    <row r="7084" spans="1:2">
      <c r="A7084" s="14">
        <v>45035</v>
      </c>
      <c r="B7084">
        <v>2241.42</v>
      </c>
    </row>
    <row r="7085" spans="1:2">
      <c r="A7085" s="14">
        <v>45036</v>
      </c>
      <c r="B7085">
        <v>2250.5700000000002</v>
      </c>
    </row>
    <row r="7086" spans="1:2">
      <c r="A7086" s="14">
        <v>45037</v>
      </c>
      <c r="B7086">
        <v>2246.54</v>
      </c>
    </row>
    <row r="7087" spans="1:2">
      <c r="A7087" s="14">
        <v>45040</v>
      </c>
      <c r="B7087">
        <v>2255.16</v>
      </c>
    </row>
    <row r="7088" spans="1:2">
      <c r="A7088" s="14">
        <v>45041</v>
      </c>
      <c r="B7088">
        <v>2273.42</v>
      </c>
    </row>
    <row r="7089" spans="1:2">
      <c r="A7089" s="14">
        <v>45042</v>
      </c>
      <c r="B7089">
        <v>2265.4699999999998</v>
      </c>
    </row>
    <row r="7090" spans="1:2">
      <c r="A7090" s="14">
        <v>45043</v>
      </c>
      <c r="B7090">
        <v>2253.09</v>
      </c>
    </row>
    <row r="7091" spans="1:2">
      <c r="A7091" s="14">
        <v>45044</v>
      </c>
      <c r="B7091">
        <v>2266.23</v>
      </c>
    </row>
    <row r="7092" spans="1:2">
      <c r="A7092" s="14">
        <v>45047</v>
      </c>
      <c r="B7092">
        <v>2245.16</v>
      </c>
    </row>
    <row r="7093" spans="1:2">
      <c r="A7093" s="14">
        <v>45048</v>
      </c>
      <c r="B7093">
        <v>2267.2399999999998</v>
      </c>
    </row>
    <row r="7094" spans="1:2">
      <c r="A7094" s="14">
        <v>45049</v>
      </c>
      <c r="B7094">
        <v>2278.0700000000002</v>
      </c>
    </row>
    <row r="7095" spans="1:2">
      <c r="A7095" s="14">
        <v>45050</v>
      </c>
      <c r="B7095">
        <v>2276.46</v>
      </c>
    </row>
    <row r="7096" spans="1:2">
      <c r="A7096" s="14">
        <v>45051</v>
      </c>
      <c r="B7096">
        <v>2267.61</v>
      </c>
    </row>
    <row r="7097" spans="1:2">
      <c r="A7097" s="14">
        <v>45054</v>
      </c>
      <c r="B7097">
        <v>2256.9299999999998</v>
      </c>
    </row>
    <row r="7098" spans="1:2">
      <c r="A7098" s="14">
        <v>45055</v>
      </c>
      <c r="B7098">
        <v>2254.4699999999998</v>
      </c>
    </row>
    <row r="7099" spans="1:2">
      <c r="A7099" s="14">
        <v>45056</v>
      </c>
      <c r="B7099">
        <v>2266.8200000000002</v>
      </c>
    </row>
    <row r="7100" spans="1:2">
      <c r="A7100" s="14">
        <v>45057</v>
      </c>
      <c r="B7100">
        <v>2273.02</v>
      </c>
    </row>
    <row r="7101" spans="1:2">
      <c r="A7101" s="14">
        <v>45058</v>
      </c>
      <c r="B7101">
        <v>2263.9299999999998</v>
      </c>
    </row>
    <row r="7102" spans="1:2">
      <c r="A7102" s="14">
        <v>45061</v>
      </c>
      <c r="B7102">
        <v>2259.0700000000002</v>
      </c>
    </row>
    <row r="7103" spans="1:2">
      <c r="A7103" s="14">
        <v>45062</v>
      </c>
      <c r="B7103">
        <v>2254.0700000000002</v>
      </c>
    </row>
    <row r="7104" spans="1:2">
      <c r="A7104" s="14">
        <v>45063</v>
      </c>
      <c r="B7104">
        <v>2248.66</v>
      </c>
    </row>
    <row r="7105" spans="1:2">
      <c r="A7105" s="14">
        <v>45064</v>
      </c>
      <c r="B7105">
        <v>2238.3000000000002</v>
      </c>
    </row>
    <row r="7106" spans="1:2">
      <c r="A7106" s="14">
        <v>45065</v>
      </c>
      <c r="B7106">
        <v>2232.13</v>
      </c>
    </row>
    <row r="7107" spans="1:2">
      <c r="A7107" s="14">
        <v>45068</v>
      </c>
      <c r="B7107">
        <v>2230.0100000000002</v>
      </c>
    </row>
    <row r="7108" spans="1:2">
      <c r="A7108" s="14">
        <v>45069</v>
      </c>
      <c r="B7108">
        <v>2231.92</v>
      </c>
    </row>
    <row r="7109" spans="1:2">
      <c r="A7109" s="14">
        <v>45070</v>
      </c>
      <c r="B7109">
        <v>2226.9299999999998</v>
      </c>
    </row>
    <row r="7110" spans="1:2">
      <c r="A7110" s="14">
        <v>45071</v>
      </c>
      <c r="B7110">
        <v>2216.98</v>
      </c>
    </row>
    <row r="7111" spans="1:2">
      <c r="A7111" s="14">
        <v>45072</v>
      </c>
      <c r="B7111">
        <v>2215.69</v>
      </c>
    </row>
    <row r="7112" spans="1:2">
      <c r="A7112" s="14">
        <v>45076</v>
      </c>
      <c r="B7112">
        <v>2232.5</v>
      </c>
    </row>
    <row r="7113" spans="1:2">
      <c r="A7113" s="14">
        <v>45077</v>
      </c>
      <c r="B7113">
        <v>2239.92</v>
      </c>
    </row>
    <row r="7114" spans="1:2">
      <c r="A7114" s="14">
        <v>45078</v>
      </c>
      <c r="B7114">
        <v>2244.81</v>
      </c>
    </row>
    <row r="7115" spans="1:2">
      <c r="A7115" s="14">
        <v>45079</v>
      </c>
      <c r="B7115">
        <v>2231.9</v>
      </c>
    </row>
    <row r="7116" spans="1:2">
      <c r="A7116" s="14">
        <v>45082</v>
      </c>
      <c r="B7116">
        <v>2232.4699999999998</v>
      </c>
    </row>
    <row r="7117" spans="1:2">
      <c r="A7117" s="14">
        <v>45083</v>
      </c>
      <c r="B7117">
        <v>2233.79</v>
      </c>
    </row>
    <row r="7118" spans="1:2">
      <c r="A7118" s="14">
        <v>45084</v>
      </c>
      <c r="B7118">
        <v>2222.5100000000002</v>
      </c>
    </row>
    <row r="7119" spans="1:2">
      <c r="A7119" s="14">
        <v>45085</v>
      </c>
      <c r="B7119">
        <v>2232.29</v>
      </c>
    </row>
    <row r="7120" spans="1:2">
      <c r="A7120" s="14">
        <v>45086</v>
      </c>
      <c r="B7120">
        <v>2227.75</v>
      </c>
    </row>
    <row r="7121" spans="1:2">
      <c r="A7121" s="14">
        <v>45089</v>
      </c>
      <c r="B7121">
        <v>2231.1</v>
      </c>
    </row>
    <row r="7122" spans="1:2">
      <c r="A7122" s="14">
        <v>45090</v>
      </c>
      <c r="B7122">
        <v>2219.9699999999998</v>
      </c>
    </row>
    <row r="7123" spans="1:2">
      <c r="A7123" s="14">
        <v>45091</v>
      </c>
      <c r="B7123">
        <v>2222.7199999999998</v>
      </c>
    </row>
    <row r="7124" spans="1:2">
      <c r="A7124" s="14">
        <v>45092</v>
      </c>
      <c r="B7124">
        <v>2233.09</v>
      </c>
    </row>
    <row r="7125" spans="1:2">
      <c r="A7125" s="14">
        <v>45093</v>
      </c>
      <c r="B7125">
        <v>2227.36</v>
      </c>
    </row>
    <row r="7126" spans="1:2">
      <c r="A7126" s="14">
        <v>45097</v>
      </c>
      <c r="B7126">
        <v>2233.04</v>
      </c>
    </row>
    <row r="7127" spans="1:2">
      <c r="A7127" s="14">
        <v>45098</v>
      </c>
      <c r="B7127">
        <v>2234.5300000000002</v>
      </c>
    </row>
    <row r="7128" spans="1:2">
      <c r="A7128" s="14">
        <v>45099</v>
      </c>
      <c r="B7128">
        <v>2224.2800000000002</v>
      </c>
    </row>
    <row r="7129" spans="1:2">
      <c r="A7129" s="14">
        <v>45100</v>
      </c>
      <c r="B7129">
        <v>2231.48</v>
      </c>
    </row>
    <row r="7130" spans="1:2">
      <c r="A7130" s="14">
        <v>45103</v>
      </c>
      <c r="B7130">
        <v>2234.84</v>
      </c>
    </row>
    <row r="7131" spans="1:2">
      <c r="A7131" s="14">
        <v>45104</v>
      </c>
      <c r="B7131">
        <v>2229.2399999999998</v>
      </c>
    </row>
    <row r="7132" spans="1:2">
      <c r="A7132" s="14">
        <v>45105</v>
      </c>
      <c r="B7132">
        <v>2235.0700000000002</v>
      </c>
    </row>
    <row r="7133" spans="1:2">
      <c r="A7133" s="14">
        <v>45106</v>
      </c>
      <c r="B7133">
        <v>2217.54</v>
      </c>
    </row>
    <row r="7134" spans="1:2">
      <c r="A7134" s="14">
        <v>45107</v>
      </c>
      <c r="B7134">
        <v>2223.1</v>
      </c>
    </row>
    <row r="7135" spans="1:2">
      <c r="A7135" s="14">
        <v>45110</v>
      </c>
      <c r="B7135">
        <v>2217.54</v>
      </c>
    </row>
    <row r="7136" spans="1:2">
      <c r="A7136" s="14">
        <v>45112</v>
      </c>
      <c r="B7136">
        <v>2210.29</v>
      </c>
    </row>
    <row r="7137" spans="1:2">
      <c r="A7137" s="14">
        <v>45113</v>
      </c>
      <c r="B7137">
        <v>2197.5500000000002</v>
      </c>
    </row>
    <row r="7138" spans="1:2">
      <c r="A7138" s="14">
        <v>45114</v>
      </c>
      <c r="B7138">
        <v>2196.4299999999998</v>
      </c>
    </row>
    <row r="7139" spans="1:2">
      <c r="A7139" s="14">
        <v>45117</v>
      </c>
      <c r="B7139">
        <v>2203.48</v>
      </c>
    </row>
    <row r="7140" spans="1:2">
      <c r="A7140" s="14">
        <v>45118</v>
      </c>
      <c r="B7140">
        <v>2206.1</v>
      </c>
    </row>
    <row r="7141" spans="1:2">
      <c r="A7141" s="14">
        <v>45119</v>
      </c>
      <c r="B7141">
        <v>2221.2199999999998</v>
      </c>
    </row>
    <row r="7142" spans="1:2">
      <c r="A7142" s="14">
        <v>45120</v>
      </c>
      <c r="B7142">
        <v>2234.31</v>
      </c>
    </row>
    <row r="7143" spans="1:2">
      <c r="A7143" s="14">
        <v>45121</v>
      </c>
      <c r="B7143">
        <v>2226.14</v>
      </c>
    </row>
    <row r="7144" spans="1:2">
      <c r="A7144" s="14">
        <v>45124</v>
      </c>
      <c r="B7144">
        <v>2228.21</v>
      </c>
    </row>
    <row r="7145" spans="1:2">
      <c r="A7145" s="14">
        <v>45125</v>
      </c>
      <c r="B7145">
        <v>2230.4699999999998</v>
      </c>
    </row>
    <row r="7146" spans="1:2">
      <c r="A7146" s="14">
        <v>45126</v>
      </c>
      <c r="B7146">
        <v>2237.3200000000002</v>
      </c>
    </row>
    <row r="7147" spans="1:2">
      <c r="A7147" s="14">
        <v>45127</v>
      </c>
      <c r="B7147">
        <v>2224.98</v>
      </c>
    </row>
    <row r="7148" spans="1:2">
      <c r="A7148" s="14">
        <v>45128</v>
      </c>
      <c r="B7148">
        <v>2225.69</v>
      </c>
    </row>
    <row r="7149" spans="1:2">
      <c r="A7149" s="14">
        <v>45131</v>
      </c>
      <c r="B7149">
        <v>2221.61</v>
      </c>
    </row>
    <row r="7150" spans="1:2">
      <c r="A7150" s="14">
        <v>45132</v>
      </c>
      <c r="B7150">
        <v>2219.27</v>
      </c>
    </row>
    <row r="7151" spans="1:2">
      <c r="A7151" s="14">
        <v>45133</v>
      </c>
      <c r="B7151">
        <v>2223.4899999999998</v>
      </c>
    </row>
    <row r="7152" spans="1:2">
      <c r="A7152" s="14">
        <v>45134</v>
      </c>
      <c r="B7152">
        <v>2206.79</v>
      </c>
    </row>
    <row r="7153" spans="1:2">
      <c r="A7153" s="14">
        <v>45135</v>
      </c>
      <c r="B7153">
        <v>2212.62</v>
      </c>
    </row>
    <row r="7154" spans="1:2">
      <c r="A7154" s="14">
        <v>45138</v>
      </c>
      <c r="B7154">
        <v>2215.23</v>
      </c>
    </row>
    <row r="7155" spans="1:2">
      <c r="A7155" s="14">
        <v>45139</v>
      </c>
      <c r="B7155">
        <v>2204.5</v>
      </c>
    </row>
    <row r="7156" spans="1:2">
      <c r="A7156" s="14">
        <v>45140</v>
      </c>
      <c r="B7156">
        <v>2200.31</v>
      </c>
    </row>
    <row r="7157" spans="1:2">
      <c r="A7157" s="14">
        <v>45141</v>
      </c>
      <c r="B7157">
        <v>2187.09</v>
      </c>
    </row>
    <row r="7158" spans="1:2">
      <c r="A7158" s="14">
        <v>45142</v>
      </c>
      <c r="B7158">
        <v>2203.69</v>
      </c>
    </row>
    <row r="7159" spans="1:2">
      <c r="A7159" s="14">
        <v>45145</v>
      </c>
      <c r="B7159">
        <v>2199.75</v>
      </c>
    </row>
    <row r="7160" spans="1:2">
      <c r="A7160" s="14">
        <v>45146</v>
      </c>
      <c r="B7160">
        <v>2207.7800000000002</v>
      </c>
    </row>
    <row r="7161" spans="1:2">
      <c r="A7161" s="14">
        <v>45147</v>
      </c>
      <c r="B7161">
        <v>2209.15</v>
      </c>
    </row>
    <row r="7162" spans="1:2">
      <c r="A7162" s="14">
        <v>45148</v>
      </c>
      <c r="B7162">
        <v>2196.98</v>
      </c>
    </row>
    <row r="7163" spans="1:2">
      <c r="A7163" s="14">
        <v>45149</v>
      </c>
      <c r="B7163">
        <v>2191</v>
      </c>
    </row>
    <row r="7164" spans="1:2">
      <c r="A7164" s="14">
        <v>45152</v>
      </c>
      <c r="B7164">
        <v>2188.3200000000002</v>
      </c>
    </row>
    <row r="7165" spans="1:2">
      <c r="A7165" s="14">
        <v>45153</v>
      </c>
      <c r="B7165">
        <v>2185.44</v>
      </c>
    </row>
    <row r="7166" spans="1:2">
      <c r="A7166" s="14">
        <v>45154</v>
      </c>
      <c r="B7166">
        <v>2179.63</v>
      </c>
    </row>
    <row r="7167" spans="1:2">
      <c r="A7167" s="14">
        <v>45155</v>
      </c>
      <c r="B7167">
        <v>2178.23</v>
      </c>
    </row>
    <row r="7168" spans="1:2">
      <c r="A7168" s="14">
        <v>45156</v>
      </c>
      <c r="B7168">
        <v>2181.98</v>
      </c>
    </row>
    <row r="7169" spans="1:2">
      <c r="A7169" s="14">
        <v>45159</v>
      </c>
      <c r="B7169">
        <v>2172.09</v>
      </c>
    </row>
    <row r="7170" spans="1:2">
      <c r="A7170" s="14">
        <v>45160</v>
      </c>
      <c r="B7170">
        <v>2173.88</v>
      </c>
    </row>
    <row r="7171" spans="1:2">
      <c r="A7171" s="14">
        <v>45161</v>
      </c>
      <c r="B7171">
        <v>2191.1</v>
      </c>
    </row>
    <row r="7172" spans="1:2">
      <c r="A7172" s="14">
        <v>45162</v>
      </c>
      <c r="B7172">
        <v>2185.9</v>
      </c>
    </row>
    <row r="7173" spans="1:2">
      <c r="A7173" s="14">
        <v>45163</v>
      </c>
      <c r="B7173">
        <v>2185.62</v>
      </c>
    </row>
    <row r="7174" spans="1:2">
      <c r="A7174" s="14">
        <v>45166</v>
      </c>
      <c r="B7174">
        <v>2188.8200000000002</v>
      </c>
    </row>
    <row r="7175" spans="1:2">
      <c r="A7175" s="14">
        <v>45167</v>
      </c>
      <c r="B7175">
        <v>2200.48</v>
      </c>
    </row>
    <row r="7176" spans="1:2">
      <c r="A7176" s="14">
        <v>45168</v>
      </c>
      <c r="B7176">
        <v>2200.09</v>
      </c>
    </row>
    <row r="7177" spans="1:2">
      <c r="A7177" s="14">
        <v>45169</v>
      </c>
      <c r="B7177">
        <v>2203.75</v>
      </c>
    </row>
    <row r="7178" spans="1:2">
      <c r="A7178" s="14">
        <v>45170</v>
      </c>
      <c r="B7178">
        <v>2194.16</v>
      </c>
    </row>
    <row r="7179" spans="1:2">
      <c r="A7179" s="14">
        <v>45174</v>
      </c>
      <c r="B7179">
        <v>2184.4899999999998</v>
      </c>
    </row>
    <row r="7180" spans="1:2">
      <c r="A7180" s="14">
        <v>45175</v>
      </c>
      <c r="B7180">
        <v>2181.5700000000002</v>
      </c>
    </row>
    <row r="7181" spans="1:2">
      <c r="A7181" s="14">
        <v>45176</v>
      </c>
      <c r="B7181">
        <v>2186.36</v>
      </c>
    </row>
    <row r="7182" spans="1:2">
      <c r="A7182" s="14">
        <v>45177</v>
      </c>
      <c r="B7182">
        <v>2187.5300000000002</v>
      </c>
    </row>
    <row r="7183" spans="1:2">
      <c r="A7183" s="14">
        <v>45180</v>
      </c>
      <c r="B7183">
        <v>2184.56</v>
      </c>
    </row>
    <row r="7184" spans="1:2">
      <c r="A7184" s="14">
        <v>45181</v>
      </c>
      <c r="B7184">
        <v>2186.6799999999998</v>
      </c>
    </row>
    <row r="7185" spans="1:2">
      <c r="A7185" s="14">
        <v>45182</v>
      </c>
      <c r="B7185">
        <v>2188.6</v>
      </c>
    </row>
    <row r="7186" spans="1:2">
      <c r="A7186" s="14">
        <v>45183</v>
      </c>
      <c r="B7186">
        <v>2183.84</v>
      </c>
    </row>
    <row r="7187" spans="1:2">
      <c r="A7187" s="14">
        <v>45184</v>
      </c>
      <c r="B7187">
        <v>2179.77</v>
      </c>
    </row>
    <row r="7188" spans="1:2">
      <c r="A7188" s="14">
        <v>45187</v>
      </c>
      <c r="B7188">
        <v>2181.8200000000002</v>
      </c>
    </row>
    <row r="7189" spans="1:2">
      <c r="A7189" s="14">
        <v>45188</v>
      </c>
      <c r="B7189">
        <v>2176.12</v>
      </c>
    </row>
    <row r="7190" spans="1:2">
      <c r="A7190" s="14">
        <v>45189</v>
      </c>
      <c r="B7190">
        <v>2175.2800000000002</v>
      </c>
    </row>
    <row r="7191" spans="1:2">
      <c r="A7191" s="14">
        <v>45190</v>
      </c>
      <c r="B7191">
        <v>2161.9299999999998</v>
      </c>
    </row>
    <row r="7192" spans="1:2">
      <c r="A7192" s="14">
        <v>45191</v>
      </c>
      <c r="B7192">
        <v>2168.91</v>
      </c>
    </row>
    <row r="7193" spans="1:2">
      <c r="A7193" s="14">
        <v>45194</v>
      </c>
      <c r="B7193">
        <v>2156.25</v>
      </c>
    </row>
    <row r="7194" spans="1:2">
      <c r="A7194" s="14">
        <v>45195</v>
      </c>
      <c r="B7194">
        <v>2154.92</v>
      </c>
    </row>
    <row r="7195" spans="1:2">
      <c r="A7195" s="14">
        <v>45196</v>
      </c>
      <c r="B7195">
        <v>2148.73</v>
      </c>
    </row>
    <row r="7196" spans="1:2">
      <c r="A7196" s="14">
        <v>45197</v>
      </c>
      <c r="B7196">
        <v>2153.6</v>
      </c>
    </row>
    <row r="7197" spans="1:2">
      <c r="A7197" s="14">
        <v>45198</v>
      </c>
      <c r="B7197">
        <v>2155.06</v>
      </c>
    </row>
    <row r="7198" spans="1:2">
      <c r="A7198" s="14">
        <v>45201</v>
      </c>
      <c r="B7198">
        <v>2143.02</v>
      </c>
    </row>
    <row r="7199" spans="1:2">
      <c r="A7199" s="14">
        <v>45202</v>
      </c>
      <c r="B7199">
        <v>2129.94</v>
      </c>
    </row>
    <row r="7200" spans="1:2">
      <c r="A7200" s="14">
        <v>45203</v>
      </c>
      <c r="B7200">
        <v>2140.8000000000002</v>
      </c>
    </row>
    <row r="7201" spans="1:2">
      <c r="A7201" s="14">
        <v>45204</v>
      </c>
      <c r="B7201">
        <v>2141.2800000000002</v>
      </c>
    </row>
    <row r="7202" spans="1:2">
      <c r="A7202" s="14">
        <v>45205</v>
      </c>
      <c r="B7202">
        <v>2132.6</v>
      </c>
    </row>
    <row r="7203" spans="1:2">
      <c r="A7203" s="14">
        <v>45209</v>
      </c>
      <c r="B7203">
        <v>2150.02</v>
      </c>
    </row>
    <row r="7204" spans="1:2">
      <c r="A7204" s="14">
        <v>45210</v>
      </c>
      <c r="B7204">
        <v>2159.48</v>
      </c>
    </row>
    <row r="7205" spans="1:2">
      <c r="A7205" s="14">
        <v>45211</v>
      </c>
      <c r="B7205">
        <v>2142.69</v>
      </c>
    </row>
    <row r="7206" spans="1:2">
      <c r="A7206" s="14">
        <v>45212</v>
      </c>
      <c r="B7206">
        <v>2153.0700000000002</v>
      </c>
    </row>
    <row r="7207" spans="1:2">
      <c r="A7207" s="14">
        <v>45215</v>
      </c>
      <c r="B7207">
        <v>2143.41</v>
      </c>
    </row>
    <row r="7208" spans="1:2">
      <c r="A7208" s="14">
        <v>45216</v>
      </c>
      <c r="B7208">
        <v>2130.35</v>
      </c>
    </row>
    <row r="7209" spans="1:2">
      <c r="A7209" s="14">
        <v>45217</v>
      </c>
      <c r="B7209">
        <v>2124.2199999999998</v>
      </c>
    </row>
    <row r="7210" spans="1:2">
      <c r="A7210" s="14">
        <v>45218</v>
      </c>
      <c r="B7210">
        <v>2116.19</v>
      </c>
    </row>
    <row r="7211" spans="1:2">
      <c r="A7211" s="14">
        <v>45219</v>
      </c>
      <c r="B7211">
        <v>2124.4499999999998</v>
      </c>
    </row>
    <row r="7212" spans="1:2">
      <c r="A7212" s="14">
        <v>45222</v>
      </c>
      <c r="B7212">
        <v>2132.44</v>
      </c>
    </row>
    <row r="7213" spans="1:2">
      <c r="A7213" s="14">
        <v>45223</v>
      </c>
      <c r="B7213">
        <v>2136.46</v>
      </c>
    </row>
    <row r="7214" spans="1:2">
      <c r="A7214" s="14">
        <v>45224</v>
      </c>
      <c r="B7214">
        <v>2123.13</v>
      </c>
    </row>
    <row r="7215" spans="1:2">
      <c r="A7215" s="14">
        <v>45225</v>
      </c>
      <c r="B7215">
        <v>2134.7199999999998</v>
      </c>
    </row>
    <row r="7216" spans="1:2">
      <c r="A7216" s="14">
        <v>45226</v>
      </c>
      <c r="B7216">
        <v>2136.15</v>
      </c>
    </row>
    <row r="7217" spans="1:2">
      <c r="A7217" s="14">
        <v>45229</v>
      </c>
      <c r="B7217">
        <v>2132.2600000000002</v>
      </c>
    </row>
    <row r="7218" spans="1:2">
      <c r="A7218" s="14">
        <v>45230</v>
      </c>
      <c r="B7218">
        <v>2129.02</v>
      </c>
    </row>
    <row r="7219" spans="1:2">
      <c r="A7219" s="14">
        <v>45231</v>
      </c>
      <c r="B7219">
        <v>2146.38</v>
      </c>
    </row>
    <row r="7220" spans="1:2">
      <c r="A7220" s="14">
        <v>45232</v>
      </c>
      <c r="B7220">
        <v>2156.64</v>
      </c>
    </row>
    <row r="7221" spans="1:2">
      <c r="A7221" s="14">
        <v>45233</v>
      </c>
      <c r="B7221">
        <v>2168.61</v>
      </c>
    </row>
    <row r="7222" spans="1:2">
      <c r="A7222" s="14">
        <v>45236</v>
      </c>
      <c r="B7222">
        <v>2160</v>
      </c>
    </row>
    <row r="7223" spans="1:2">
      <c r="A7223" s="14">
        <v>45237</v>
      </c>
      <c r="B7223">
        <v>2169.0300000000002</v>
      </c>
    </row>
    <row r="7224" spans="1:2">
      <c r="A7224" s="14">
        <v>45238</v>
      </c>
      <c r="B7224">
        <v>2176.7399999999998</v>
      </c>
    </row>
    <row r="7225" spans="1:2">
      <c r="A7225" s="14">
        <v>45239</v>
      </c>
      <c r="B7225">
        <v>2159.65</v>
      </c>
    </row>
    <row r="7226" spans="1:2">
      <c r="A7226" s="14">
        <v>45240</v>
      </c>
      <c r="B7226">
        <v>2162.1999999999998</v>
      </c>
    </row>
    <row r="7227" spans="1:2">
      <c r="A7227" s="14">
        <v>45243</v>
      </c>
      <c r="B7227">
        <v>2162.4</v>
      </c>
    </row>
    <row r="7228" spans="1:2">
      <c r="A7228" s="14">
        <v>45244</v>
      </c>
      <c r="B7228">
        <v>2184.92</v>
      </c>
    </row>
    <row r="7229" spans="1:2">
      <c r="A7229" s="14">
        <v>45245</v>
      </c>
      <c r="B7229">
        <v>2173.11</v>
      </c>
    </row>
    <row r="7230" spans="1:2">
      <c r="A7230" s="14">
        <v>45246</v>
      </c>
      <c r="B7230">
        <v>2183.7399999999998</v>
      </c>
    </row>
    <row r="7231" spans="1:2">
      <c r="A7231" s="14">
        <v>45247</v>
      </c>
      <c r="B7231">
        <v>2184.7800000000002</v>
      </c>
    </row>
    <row r="7232" spans="1:2">
      <c r="A7232" s="14">
        <v>45250</v>
      </c>
      <c r="B7232">
        <v>2188.31</v>
      </c>
    </row>
    <row r="7233" spans="1:2">
      <c r="A7233" s="14">
        <v>45251</v>
      </c>
      <c r="B7233">
        <v>2189.61</v>
      </c>
    </row>
    <row r="7234" spans="1:2">
      <c r="A7234" s="14">
        <v>45252</v>
      </c>
      <c r="B7234">
        <v>2189.94</v>
      </c>
    </row>
    <row r="7235" spans="1:2">
      <c r="A7235" s="14">
        <v>45253</v>
      </c>
      <c r="B7235">
        <v>2189.94</v>
      </c>
    </row>
    <row r="7236" spans="1:2">
      <c r="A7236" s="14">
        <v>45254</v>
      </c>
      <c r="B7236">
        <v>2182.11</v>
      </c>
    </row>
    <row r="7237" spans="1:2">
      <c r="A7237" s="14">
        <v>45257</v>
      </c>
      <c r="B7237">
        <v>2194.63</v>
      </c>
    </row>
    <row r="7238" spans="1:2">
      <c r="A7238" s="14">
        <v>45258</v>
      </c>
      <c r="B7238">
        <v>2201.13</v>
      </c>
    </row>
    <row r="7239" spans="1:2">
      <c r="A7239" s="14">
        <v>45259</v>
      </c>
      <c r="B7239">
        <v>2211.46</v>
      </c>
    </row>
    <row r="7240" spans="1:2">
      <c r="A7240" s="14">
        <v>45260</v>
      </c>
      <c r="B7240">
        <v>2202.96</v>
      </c>
    </row>
    <row r="7241" spans="1:2">
      <c r="A7241" s="14">
        <v>45261</v>
      </c>
      <c r="B7241">
        <v>2219.44</v>
      </c>
    </row>
    <row r="7242" spans="1:2">
      <c r="A7242" s="14">
        <v>45264</v>
      </c>
      <c r="B7242">
        <v>2214.12</v>
      </c>
    </row>
    <row r="7243" spans="1:2">
      <c r="A7243" s="14">
        <v>45265</v>
      </c>
      <c r="B7243">
        <v>2227.81</v>
      </c>
    </row>
    <row r="7244" spans="1:2">
      <c r="A7244" s="14">
        <v>45266</v>
      </c>
      <c r="B7244">
        <v>2235.2600000000002</v>
      </c>
    </row>
    <row r="7245" spans="1:2">
      <c r="A7245" s="14">
        <v>45267</v>
      </c>
      <c r="B7245">
        <v>2232.36</v>
      </c>
    </row>
    <row r="7246" spans="1:2">
      <c r="A7246" s="14">
        <v>45268</v>
      </c>
      <c r="B7246">
        <v>2221.9</v>
      </c>
    </row>
    <row r="7247" spans="1:2">
      <c r="A7247" s="14">
        <v>45271</v>
      </c>
      <c r="B7247">
        <v>2221.75</v>
      </c>
    </row>
    <row r="7248" spans="1:2">
      <c r="A7248" s="14">
        <v>45272</v>
      </c>
      <c r="B7248">
        <v>2224.62</v>
      </c>
    </row>
    <row r="7249" spans="1:2">
      <c r="A7249" s="14">
        <v>45273</v>
      </c>
      <c r="B7249">
        <v>2250.0700000000002</v>
      </c>
    </row>
    <row r="7250" spans="1:2">
      <c r="A7250" s="14">
        <v>45274</v>
      </c>
      <c r="B7250">
        <v>2266.7399999999998</v>
      </c>
    </row>
    <row r="7251" spans="1:2">
      <c r="A7251" s="14">
        <v>45275</v>
      </c>
      <c r="B7251">
        <v>2265.7600000000002</v>
      </c>
    </row>
    <row r="7252" spans="1:2">
      <c r="A7252" s="14">
        <v>45278</v>
      </c>
      <c r="B7252">
        <v>2261.52</v>
      </c>
    </row>
    <row r="7253" spans="1:2">
      <c r="A7253" s="14">
        <v>45279</v>
      </c>
      <c r="B7253">
        <v>2264.8000000000002</v>
      </c>
    </row>
    <row r="7254" spans="1:2">
      <c r="A7254" s="14">
        <v>45280</v>
      </c>
      <c r="B7254">
        <v>2273.3000000000002</v>
      </c>
    </row>
    <row r="7255" spans="1:2">
      <c r="A7255" s="14">
        <v>45281</v>
      </c>
      <c r="B7255">
        <v>2269.9499999999998</v>
      </c>
    </row>
    <row r="7256" spans="1:2">
      <c r="A7256" s="14">
        <v>45282</v>
      </c>
      <c r="B7256">
        <v>2267.7399999999998</v>
      </c>
    </row>
    <row r="7257" spans="1:2">
      <c r="A7257" s="14">
        <v>45285</v>
      </c>
      <c r="B7257">
        <v>2267.7399999999998</v>
      </c>
    </row>
    <row r="7258" spans="1:2">
      <c r="A7258" s="14">
        <v>45286</v>
      </c>
      <c r="B7258">
        <v>2270.0100000000002</v>
      </c>
    </row>
    <row r="7259" spans="1:2">
      <c r="A7259" s="14">
        <v>45287</v>
      </c>
      <c r="B7259">
        <v>2284.0100000000002</v>
      </c>
    </row>
    <row r="7260" spans="1:2">
      <c r="A7260" s="14">
        <v>45288</v>
      </c>
      <c r="B7260">
        <v>2277.66</v>
      </c>
    </row>
    <row r="7261" spans="1:2">
      <c r="A7261" s="14">
        <v>45289</v>
      </c>
      <c r="B7261">
        <v>2277.09</v>
      </c>
    </row>
    <row r="7262" spans="1:2">
      <c r="A7262" s="14">
        <v>45293</v>
      </c>
      <c r="B7262">
        <v>2267.91</v>
      </c>
    </row>
    <row r="7263" spans="1:2">
      <c r="A7263" s="14">
        <v>45294</v>
      </c>
      <c r="B7263">
        <v>2271.48</v>
      </c>
    </row>
    <row r="7264" spans="1:2">
      <c r="A7264" s="14">
        <v>45295</v>
      </c>
      <c r="B7264">
        <v>2260.1</v>
      </c>
    </row>
    <row r="7265" spans="1:2">
      <c r="A7265" s="14">
        <v>45296</v>
      </c>
      <c r="B7265">
        <v>2253.89</v>
      </c>
    </row>
    <row r="7266" spans="1:2">
      <c r="A7266" s="14">
        <v>45299</v>
      </c>
      <c r="B7266">
        <v>2261.1799999999998</v>
      </c>
    </row>
    <row r="7267" spans="1:2">
      <c r="A7267" s="14">
        <v>45300</v>
      </c>
      <c r="B7267">
        <v>2259.3200000000002</v>
      </c>
    </row>
    <row r="7268" spans="1:2">
      <c r="A7268" s="14">
        <v>45301</v>
      </c>
      <c r="B7268">
        <v>2256.39</v>
      </c>
    </row>
    <row r="7269" spans="1:2">
      <c r="A7269" s="14">
        <v>45302</v>
      </c>
      <c r="B7269">
        <v>2264.62</v>
      </c>
    </row>
    <row r="7270" spans="1:2">
      <c r="A7270" s="14">
        <v>45303</v>
      </c>
      <c r="B7270">
        <v>2268.98</v>
      </c>
    </row>
    <row r="7271" spans="1:2">
      <c r="A7271" s="14">
        <v>45306</v>
      </c>
      <c r="B7271">
        <v>2268.98</v>
      </c>
    </row>
    <row r="7272" spans="1:2">
      <c r="A7272" s="14">
        <v>45307</v>
      </c>
      <c r="B7272">
        <v>2255.91</v>
      </c>
    </row>
    <row r="7273" spans="1:2">
      <c r="A7273" s="14">
        <v>45308</v>
      </c>
      <c r="B7273">
        <v>2249.83</v>
      </c>
    </row>
    <row r="7274" spans="1:2">
      <c r="A7274" s="14">
        <v>45309</v>
      </c>
      <c r="B7274">
        <v>2244.87</v>
      </c>
    </row>
    <row r="7275" spans="1:2">
      <c r="A7275" s="14">
        <v>45310</v>
      </c>
      <c r="B7275">
        <v>2245.34</v>
      </c>
    </row>
    <row r="7276" spans="1:2">
      <c r="A7276" s="14">
        <v>45313</v>
      </c>
      <c r="B7276">
        <v>2250.5300000000002</v>
      </c>
    </row>
    <row r="7277" spans="1:2">
      <c r="A7277" s="14">
        <v>45314</v>
      </c>
      <c r="B7277">
        <v>2246.29</v>
      </c>
    </row>
    <row r="7278" spans="1:2">
      <c r="A7278" s="14">
        <v>45315</v>
      </c>
      <c r="B7278">
        <v>2241.37</v>
      </c>
    </row>
    <row r="7279" spans="1:2">
      <c r="A7279" s="14">
        <v>45316</v>
      </c>
      <c r="B7279">
        <v>2248.2800000000002</v>
      </c>
    </row>
    <row r="7280" spans="1:2">
      <c r="A7280" s="14">
        <v>45317</v>
      </c>
      <c r="B7280">
        <v>2245.85</v>
      </c>
    </row>
    <row r="7281" spans="1:2">
      <c r="A7281" s="14">
        <v>45320</v>
      </c>
      <c r="B7281">
        <v>2255.65</v>
      </c>
    </row>
    <row r="7282" spans="1:2">
      <c r="A7282" s="14">
        <v>45321</v>
      </c>
      <c r="B7282">
        <v>2258.4499999999998</v>
      </c>
    </row>
    <row r="7283" spans="1:2">
      <c r="A7283" s="14">
        <v>45322</v>
      </c>
      <c r="B7283">
        <v>2270.6999999999998</v>
      </c>
    </row>
    <row r="7284" spans="1:2">
      <c r="A7284" s="14">
        <v>45323</v>
      </c>
      <c r="B7284">
        <v>2283.48</v>
      </c>
    </row>
    <row r="7285" spans="1:2">
      <c r="A7285" s="14">
        <v>45324</v>
      </c>
      <c r="B7285">
        <v>2262.06</v>
      </c>
    </row>
    <row r="7286" spans="1:2">
      <c r="A7286" s="14">
        <v>45327</v>
      </c>
      <c r="B7286">
        <v>2245.6999999999998</v>
      </c>
    </row>
    <row r="7287" spans="1:2">
      <c r="A7287" s="14">
        <v>45328</v>
      </c>
      <c r="B7287">
        <v>2254.9</v>
      </c>
    </row>
    <row r="7288" spans="1:2">
      <c r="A7288" s="14">
        <v>45329</v>
      </c>
      <c r="B7288">
        <v>2251.65</v>
      </c>
    </row>
    <row r="7289" spans="1:2">
      <c r="A7289" s="14">
        <v>45330</v>
      </c>
      <c r="B7289">
        <v>2245.79</v>
      </c>
    </row>
    <row r="7290" spans="1:2">
      <c r="A7290" s="14">
        <v>45331</v>
      </c>
      <c r="B7290">
        <v>2243.8200000000002</v>
      </c>
    </row>
    <row r="7291" spans="1:2">
      <c r="A7291" s="14">
        <v>45334</v>
      </c>
      <c r="B7291">
        <v>2245.64</v>
      </c>
    </row>
    <row r="7292" spans="1:2">
      <c r="A7292" s="14">
        <v>45335</v>
      </c>
      <c r="B7292">
        <v>2226.79</v>
      </c>
    </row>
    <row r="7293" spans="1:2">
      <c r="A7293" s="14">
        <v>45336</v>
      </c>
      <c r="B7293">
        <v>2233.2199999999998</v>
      </c>
    </row>
    <row r="7294" spans="1:2">
      <c r="A7294" s="14">
        <v>45337</v>
      </c>
      <c r="B7294">
        <v>2237.2199999999998</v>
      </c>
    </row>
    <row r="7295" spans="1:2">
      <c r="A7295" s="14">
        <v>45338</v>
      </c>
      <c r="B7295">
        <v>2230.79</v>
      </c>
    </row>
    <row r="7296" spans="1:2">
      <c r="A7296" s="14">
        <v>45341</v>
      </c>
      <c r="B7296">
        <v>2230.79</v>
      </c>
    </row>
    <row r="7297" spans="1:2">
      <c r="A7297" s="14">
        <v>45342</v>
      </c>
      <c r="B7297">
        <v>2234.3000000000002</v>
      </c>
    </row>
    <row r="7298" spans="1:2">
      <c r="A7298" s="14">
        <v>45343</v>
      </c>
      <c r="B7298">
        <v>2228.41</v>
      </c>
    </row>
    <row r="7299" spans="1:2">
      <c r="A7299" s="14">
        <v>45344</v>
      </c>
      <c r="B7299">
        <v>2228.64</v>
      </c>
    </row>
    <row r="7300" spans="1:2">
      <c r="A7300" s="14">
        <v>45345</v>
      </c>
      <c r="B7300">
        <v>2237.0300000000002</v>
      </c>
    </row>
    <row r="7301" spans="1:2">
      <c r="A7301" s="14">
        <v>45348</v>
      </c>
      <c r="B7301">
        <v>2234.69</v>
      </c>
    </row>
    <row r="7302" spans="1:2">
      <c r="A7302" s="14">
        <v>45349</v>
      </c>
      <c r="B7302">
        <v>2230.81</v>
      </c>
    </row>
    <row r="7303" spans="1:2">
      <c r="A7303" s="14">
        <v>45350</v>
      </c>
      <c r="B7303">
        <v>2236.8200000000002</v>
      </c>
    </row>
    <row r="7304" spans="1:2">
      <c r="A7304" s="14">
        <v>45351</v>
      </c>
      <c r="B7304">
        <v>2240.91</v>
      </c>
    </row>
    <row r="7305" spans="1:2">
      <c r="A7305" s="14">
        <v>45352</v>
      </c>
      <c r="B7305">
        <v>2249.39</v>
      </c>
    </row>
    <row r="7306" spans="1:2">
      <c r="A7306" s="14">
        <v>45355</v>
      </c>
      <c r="B7306">
        <v>2245.63</v>
      </c>
    </row>
    <row r="7307" spans="1:2">
      <c r="A7307" s="14">
        <v>45356</v>
      </c>
      <c r="B7307">
        <v>2256.33</v>
      </c>
    </row>
    <row r="7308" spans="1:2">
      <c r="A7308" s="14">
        <v>45357</v>
      </c>
      <c r="B7308">
        <v>2260.04</v>
      </c>
    </row>
    <row r="7309" spans="1:2">
      <c r="A7309" s="14">
        <v>45358</v>
      </c>
      <c r="B7309">
        <v>2262.25</v>
      </c>
    </row>
    <row r="7310" spans="1:2">
      <c r="A7310" s="14">
        <v>45359</v>
      </c>
      <c r="B7310">
        <v>2263.52</v>
      </c>
    </row>
    <row r="7311" spans="1:2">
      <c r="A7311" s="14">
        <v>45362</v>
      </c>
      <c r="B7311">
        <v>2261.73</v>
      </c>
    </row>
    <row r="7312" spans="1:2">
      <c r="A7312" s="14">
        <v>45363</v>
      </c>
      <c r="B7312">
        <v>2254.08</v>
      </c>
    </row>
    <row r="7313" spans="1:2">
      <c r="A7313" s="14">
        <v>45364</v>
      </c>
      <c r="B7313">
        <v>2250.1999999999998</v>
      </c>
    </row>
    <row r="7314" spans="1:2">
      <c r="A7314" s="14">
        <v>45365</v>
      </c>
      <c r="B7314">
        <v>2237.41</v>
      </c>
    </row>
    <row r="7315" spans="1:2">
      <c r="A7315" s="14">
        <v>45366</v>
      </c>
      <c r="B7315">
        <v>2235.2600000000002</v>
      </c>
    </row>
    <row r="7316" spans="1:2">
      <c r="A7316" s="14">
        <v>45369</v>
      </c>
      <c r="B7316">
        <v>2233.42</v>
      </c>
    </row>
    <row r="7317" spans="1:2">
      <c r="A7317" s="14">
        <v>45370</v>
      </c>
      <c r="B7317">
        <v>2237.9</v>
      </c>
    </row>
    <row r="7318" spans="1:2">
      <c r="A7318" s="14">
        <v>45371</v>
      </c>
      <c r="B7318">
        <v>2241.5500000000002</v>
      </c>
    </row>
    <row r="7319" spans="1:2">
      <c r="A7319" s="14">
        <v>45372</v>
      </c>
      <c r="B7319">
        <v>2241.98</v>
      </c>
    </row>
    <row r="7320" spans="1:2">
      <c r="A7320" s="14">
        <v>45373</v>
      </c>
      <c r="B7320">
        <v>2250.2199999999998</v>
      </c>
    </row>
    <row r="7321" spans="1:2">
      <c r="A7321" s="14">
        <v>45376</v>
      </c>
      <c r="B7321">
        <v>2246.65</v>
      </c>
    </row>
    <row r="7322" spans="1:2">
      <c r="A7322" s="14">
        <v>45377</v>
      </c>
      <c r="B7322">
        <v>2248.92</v>
      </c>
    </row>
    <row r="7323" spans="1:2">
      <c r="A7323" s="14">
        <v>45378</v>
      </c>
      <c r="B7323">
        <v>2254.9899999999998</v>
      </c>
    </row>
    <row r="7324" spans="1:2">
      <c r="A7324" s="14">
        <v>45379</v>
      </c>
      <c r="B7324">
        <v>2255.31</v>
      </c>
    </row>
    <row r="7325" spans="1:2">
      <c r="A7325" s="14">
        <v>45380</v>
      </c>
      <c r="B7325">
        <v>2255.31</v>
      </c>
    </row>
    <row r="7326" spans="1:2">
      <c r="A7326" s="14">
        <v>45383</v>
      </c>
      <c r="B7326">
        <v>2238.62</v>
      </c>
    </row>
    <row r="7327" spans="1:2">
      <c r="A7327" s="14">
        <v>45384</v>
      </c>
      <c r="B7327">
        <v>2236.13</v>
      </c>
    </row>
    <row r="7328" spans="1:2">
      <c r="A7328" s="14">
        <v>45385</v>
      </c>
      <c r="B7328">
        <v>2237.16</v>
      </c>
    </row>
    <row r="7329" spans="1:2">
      <c r="A7329" s="14">
        <v>45386</v>
      </c>
      <c r="B7329">
        <v>2243.0100000000002</v>
      </c>
    </row>
    <row r="7330" spans="1:2">
      <c r="A7330" s="14">
        <v>45387</v>
      </c>
      <c r="B7330">
        <v>2231.2800000000002</v>
      </c>
    </row>
    <row r="7331" spans="1:2">
      <c r="A7331" s="14">
        <v>45390</v>
      </c>
      <c r="B7331">
        <v>2228.94</v>
      </c>
    </row>
    <row r="7332" spans="1:2">
      <c r="A7332" s="14">
        <v>45391</v>
      </c>
      <c r="B7332">
        <v>2236.5500000000002</v>
      </c>
    </row>
    <row r="7333" spans="1:2">
      <c r="A7333" s="14">
        <v>45392</v>
      </c>
      <c r="B7333">
        <v>2213.09</v>
      </c>
    </row>
    <row r="7334" spans="1:2">
      <c r="A7334" s="14">
        <v>45393</v>
      </c>
      <c r="B7334">
        <v>2211.0700000000002</v>
      </c>
    </row>
    <row r="7335" spans="1:2">
      <c r="A7335" s="14">
        <v>45394</v>
      </c>
      <c r="B7335">
        <v>2217.44</v>
      </c>
    </row>
    <row r="7336" spans="1:2">
      <c r="A7336" s="14">
        <v>45397</v>
      </c>
      <c r="B7336">
        <v>2207.13</v>
      </c>
    </row>
    <row r="7337" spans="1:2">
      <c r="A7337" s="14">
        <v>45398</v>
      </c>
      <c r="B7337">
        <v>2201.4499999999998</v>
      </c>
    </row>
    <row r="7338" spans="1:2">
      <c r="A7338" s="14">
        <v>45399</v>
      </c>
      <c r="B7338">
        <v>2210.7399999999998</v>
      </c>
    </row>
    <row r="7339" spans="1:2">
      <c r="A7339" s="14">
        <v>45400</v>
      </c>
      <c r="B7339">
        <v>2204.83</v>
      </c>
    </row>
    <row r="7340" spans="1:2">
      <c r="A7340" s="14">
        <v>45401</v>
      </c>
      <c r="B7340">
        <v>2207.8200000000002</v>
      </c>
    </row>
    <row r="7341" spans="1:2">
      <c r="A7341" s="14">
        <v>45404</v>
      </c>
      <c r="B7341">
        <v>2208.09</v>
      </c>
    </row>
    <row r="7342" spans="1:2">
      <c r="A7342" s="14">
        <v>45405</v>
      </c>
      <c r="B7342">
        <v>2210.37</v>
      </c>
    </row>
    <row r="7343" spans="1:2">
      <c r="A7343" s="14">
        <v>45406</v>
      </c>
      <c r="B7343">
        <v>2205.7399999999998</v>
      </c>
    </row>
    <row r="7344" spans="1:2">
      <c r="A7344" s="14">
        <v>45407</v>
      </c>
      <c r="B7344">
        <v>2199.2399999999998</v>
      </c>
    </row>
    <row r="7345" spans="1:2">
      <c r="A7345" s="14">
        <v>45408</v>
      </c>
      <c r="B7345">
        <v>2203.25</v>
      </c>
    </row>
    <row r="7346" spans="1:2">
      <c r="A7346" s="14">
        <v>45411</v>
      </c>
      <c r="B7346">
        <v>2209.7199999999998</v>
      </c>
    </row>
    <row r="7347" spans="1:2">
      <c r="A7347" s="14">
        <v>45412</v>
      </c>
      <c r="B7347">
        <v>2202.8200000000002</v>
      </c>
    </row>
    <row r="7348" spans="1:2">
      <c r="A7348" s="14">
        <v>45413</v>
      </c>
      <c r="B7348">
        <v>2209.7199999999998</v>
      </c>
    </row>
    <row r="7349" spans="1:2">
      <c r="A7349" s="14">
        <v>45414</v>
      </c>
      <c r="B7349">
        <v>2216.4899999999998</v>
      </c>
    </row>
    <row r="7350" spans="1:2">
      <c r="A7350" s="14">
        <v>45415</v>
      </c>
      <c r="B7350">
        <v>2226.09</v>
      </c>
    </row>
    <row r="7351" spans="1:2">
      <c r="A7351" s="14">
        <v>45418</v>
      </c>
      <c r="B7351">
        <v>2228.4</v>
      </c>
    </row>
    <row r="7352" spans="1:2">
      <c r="A7352" s="14">
        <v>45419</v>
      </c>
      <c r="B7352">
        <v>2232.3200000000002</v>
      </c>
    </row>
    <row r="7353" spans="1:2">
      <c r="A7353" s="14">
        <v>45420</v>
      </c>
      <c r="B7353">
        <v>2228.37</v>
      </c>
    </row>
    <row r="7354" spans="1:2">
      <c r="A7354" s="14">
        <v>45421</v>
      </c>
      <c r="B7354">
        <v>2232.3200000000002</v>
      </c>
    </row>
    <row r="7355" spans="1:2">
      <c r="A7355" s="14">
        <v>45422</v>
      </c>
      <c r="B7355">
        <v>2227.56</v>
      </c>
    </row>
    <row r="7356" spans="1:2">
      <c r="A7356" s="14">
        <v>45425</v>
      </c>
      <c r="B7356">
        <v>2229.86</v>
      </c>
    </row>
    <row r="7357" spans="1:2">
      <c r="A7357" s="14">
        <v>45426</v>
      </c>
      <c r="B7357">
        <v>2234.94</v>
      </c>
    </row>
    <row r="7358" spans="1:2">
      <c r="A7358" s="14">
        <v>45427</v>
      </c>
      <c r="B7358">
        <v>2247.6999999999998</v>
      </c>
    </row>
    <row r="7359" spans="1:2">
      <c r="A7359" s="14">
        <v>45428</v>
      </c>
      <c r="B7359">
        <v>2244.37</v>
      </c>
    </row>
    <row r="7360" spans="1:2">
      <c r="A7360" s="14">
        <v>45429</v>
      </c>
      <c r="B7360">
        <v>2239.3200000000002</v>
      </c>
    </row>
    <row r="7361" spans="1:2">
      <c r="A7361" s="14">
        <v>45432</v>
      </c>
      <c r="B7361">
        <v>2237.42</v>
      </c>
    </row>
    <row r="7362" spans="1:2">
      <c r="A7362" s="14">
        <v>45433</v>
      </c>
      <c r="B7362">
        <v>2241.64</v>
      </c>
    </row>
    <row r="7363" spans="1:2">
      <c r="A7363" s="14">
        <v>45434</v>
      </c>
      <c r="B7363">
        <v>2240.0700000000002</v>
      </c>
    </row>
    <row r="7364" spans="1:2">
      <c r="A7364" s="14">
        <v>45435</v>
      </c>
      <c r="B7364">
        <v>2233.77</v>
      </c>
    </row>
    <row r="7365" spans="1:2">
      <c r="A7365" s="14">
        <v>45436</v>
      </c>
      <c r="B7365">
        <v>2234.56</v>
      </c>
    </row>
    <row r="7366" spans="1:2">
      <c r="A7366" s="14">
        <v>45439</v>
      </c>
      <c r="B7366">
        <v>2234.56</v>
      </c>
    </row>
    <row r="7367" spans="1:2">
      <c r="A7367" s="14">
        <v>45440</v>
      </c>
      <c r="B7367">
        <v>2226.9899999999998</v>
      </c>
    </row>
    <row r="7368" spans="1:2">
      <c r="A7368" s="14">
        <v>45441</v>
      </c>
      <c r="B7368">
        <v>2218.9699999999998</v>
      </c>
    </row>
    <row r="7369" spans="1:2">
      <c r="A7369" s="14">
        <v>45442</v>
      </c>
      <c r="B7369">
        <v>2226.91</v>
      </c>
    </row>
    <row r="7370" spans="1:2">
      <c r="A7370" s="14">
        <v>45443</v>
      </c>
      <c r="B7370">
        <v>2234.91</v>
      </c>
    </row>
    <row r="7371" spans="1:2">
      <c r="A7371" s="14">
        <v>45446</v>
      </c>
      <c r="B7371">
        <v>2246.06</v>
      </c>
    </row>
    <row r="7372" spans="1:2">
      <c r="A7372" s="14">
        <v>45447</v>
      </c>
      <c r="B7372">
        <v>2255.75</v>
      </c>
    </row>
    <row r="7373" spans="1:2">
      <c r="A7373" s="14">
        <v>45448</v>
      </c>
      <c r="B7373">
        <v>2262.04</v>
      </c>
    </row>
    <row r="7374" spans="1:2">
      <c r="A7374" s="14">
        <v>45449</v>
      </c>
      <c r="B7374">
        <v>2262.09</v>
      </c>
    </row>
    <row r="7375" spans="1:2">
      <c r="A7375" s="14">
        <v>45450</v>
      </c>
      <c r="B7375">
        <v>2244.0700000000002</v>
      </c>
    </row>
    <row r="7376" spans="1:2">
      <c r="A7376" s="14">
        <v>45453</v>
      </c>
      <c r="B7376">
        <v>2240.7800000000002</v>
      </c>
    </row>
    <row r="7377" spans="1:2">
      <c r="A7377" s="14">
        <v>45454</v>
      </c>
      <c r="B7377">
        <v>2249.29</v>
      </c>
    </row>
    <row r="7378" spans="1:2">
      <c r="A7378" s="14">
        <v>45455</v>
      </c>
      <c r="B7378">
        <v>2257.7399999999998</v>
      </c>
    </row>
    <row r="7379" spans="1:2">
      <c r="A7379" s="14">
        <v>45456</v>
      </c>
      <c r="B7379">
        <v>2269.7600000000002</v>
      </c>
    </row>
    <row r="7380" spans="1:2">
      <c r="A7380" s="14">
        <v>45457</v>
      </c>
      <c r="B7380">
        <v>2273.9499999999998</v>
      </c>
    </row>
    <row r="7381" spans="1:2">
      <c r="A7381" s="14">
        <v>45460</v>
      </c>
      <c r="B7381">
        <v>2266.0700000000002</v>
      </c>
    </row>
    <row r="7382" spans="1:2">
      <c r="A7382" s="14">
        <v>45461</v>
      </c>
      <c r="B7382">
        <v>2274.17</v>
      </c>
    </row>
    <row r="7383" spans="1:2">
      <c r="A7383" s="14">
        <v>45462</v>
      </c>
      <c r="B7383">
        <v>2274.17</v>
      </c>
    </row>
    <row r="7384" spans="1:2">
      <c r="A7384" s="14">
        <v>45463</v>
      </c>
      <c r="B7384">
        <v>2269.7399999999998</v>
      </c>
    </row>
    <row r="7385" spans="1:2">
      <c r="A7385" s="14">
        <v>45464</v>
      </c>
      <c r="B7385">
        <v>2269.94</v>
      </c>
    </row>
    <row r="7386" spans="1:2">
      <c r="A7386" s="14">
        <v>45467</v>
      </c>
      <c r="B7386">
        <v>2272.25</v>
      </c>
    </row>
    <row r="7387" spans="1:2">
      <c r="A7387" s="14">
        <v>45468</v>
      </c>
      <c r="B7387">
        <v>2273.7800000000002</v>
      </c>
    </row>
    <row r="7388" spans="1:2">
      <c r="A7388" s="14">
        <v>45469</v>
      </c>
      <c r="B7388">
        <v>2263.0500000000002</v>
      </c>
    </row>
    <row r="7389" spans="1:2">
      <c r="A7389" s="14">
        <v>45470</v>
      </c>
      <c r="B7389">
        <v>2266.85</v>
      </c>
    </row>
    <row r="7390" spans="1:2">
      <c r="A7390" s="14">
        <v>45471</v>
      </c>
      <c r="B7390">
        <v>2257.4499999999998</v>
      </c>
    </row>
    <row r="7391" spans="1:2">
      <c r="A7391" s="14">
        <v>45474</v>
      </c>
      <c r="B7391">
        <v>2244.56</v>
      </c>
    </row>
    <row r="7392" spans="1:2">
      <c r="A7392" s="14">
        <v>45475</v>
      </c>
      <c r="B7392">
        <v>2250.6799999999998</v>
      </c>
    </row>
    <row r="7393" spans="1:2">
      <c r="A7393" s="14">
        <v>45476</v>
      </c>
      <c r="B7393">
        <v>2261.69</v>
      </c>
    </row>
    <row r="7394" spans="1:2">
      <c r="A7394" s="14">
        <v>45477</v>
      </c>
      <c r="B7394">
        <v>2261.69</v>
      </c>
    </row>
    <row r="7395" spans="1:2">
      <c r="A7395" s="14">
        <v>45478</v>
      </c>
      <c r="B7395">
        <v>2270.73</v>
      </c>
    </row>
    <row r="7396" spans="1:2">
      <c r="A7396" s="14">
        <v>45481</v>
      </c>
      <c r="B7396">
        <v>2271.83</v>
      </c>
    </row>
    <row r="7397" spans="1:2">
      <c r="A7397" s="14">
        <v>45482</v>
      </c>
      <c r="B7397">
        <v>2269.8000000000002</v>
      </c>
    </row>
    <row r="7398" spans="1:2">
      <c r="A7398" s="14">
        <v>45483</v>
      </c>
      <c r="B7398">
        <v>2271.4899999999998</v>
      </c>
    </row>
    <row r="7399" spans="1:2">
      <c r="A7399" s="14">
        <v>45484</v>
      </c>
      <c r="B7399">
        <v>2282.89</v>
      </c>
    </row>
    <row r="7400" spans="1:2">
      <c r="A7400" s="14">
        <v>45485</v>
      </c>
      <c r="B7400">
        <v>2287.14</v>
      </c>
    </row>
    <row r="7401" spans="1:2">
      <c r="A7401" s="14">
        <v>45488</v>
      </c>
      <c r="B7401">
        <v>2281.98</v>
      </c>
    </row>
    <row r="7402" spans="1:2">
      <c r="A7402" s="14">
        <v>45489</v>
      </c>
      <c r="B7402">
        <v>2290.42</v>
      </c>
    </row>
    <row r="7403" spans="1:2">
      <c r="A7403" s="14">
        <v>45490</v>
      </c>
      <c r="B7403">
        <v>2291.5</v>
      </c>
    </row>
    <row r="7404" spans="1:2">
      <c r="A7404" s="14">
        <v>45491</v>
      </c>
      <c r="B7404">
        <v>2285.98</v>
      </c>
    </row>
    <row r="7405" spans="1:2">
      <c r="A7405" s="14">
        <v>45492</v>
      </c>
      <c r="B7405">
        <v>2280.87</v>
      </c>
    </row>
    <row r="7406" spans="1:2">
      <c r="A7406" s="14">
        <v>45495</v>
      </c>
      <c r="B7406">
        <v>2279.2199999999998</v>
      </c>
    </row>
    <row r="7407" spans="1:2">
      <c r="A7407" s="14">
        <v>45496</v>
      </c>
      <c r="B7407">
        <v>2280.2199999999998</v>
      </c>
    </row>
    <row r="7408" spans="1:2">
      <c r="A7408" s="14">
        <v>45497</v>
      </c>
      <c r="B7408">
        <v>2275.5500000000002</v>
      </c>
    </row>
    <row r="7409" spans="1:2">
      <c r="A7409" s="14">
        <v>45498</v>
      </c>
      <c r="B7409">
        <v>2280.0100000000002</v>
      </c>
    </row>
    <row r="7410" spans="1:2">
      <c r="A7410" s="14">
        <v>45499</v>
      </c>
      <c r="B7410">
        <v>2287.7199999999998</v>
      </c>
    </row>
    <row r="7411" spans="1:2">
      <c r="A7411" s="14">
        <v>45502</v>
      </c>
      <c r="B7411">
        <v>2291.35</v>
      </c>
    </row>
    <row r="7412" spans="1:2">
      <c r="A7412" s="14">
        <v>45503</v>
      </c>
      <c r="B7412">
        <v>2294.86</v>
      </c>
    </row>
    <row r="7413" spans="1:2">
      <c r="A7413" s="14">
        <v>45504</v>
      </c>
      <c r="B7413">
        <v>2306.84</v>
      </c>
    </row>
    <row r="7414" spans="1:2">
      <c r="A7414" s="14">
        <v>45505</v>
      </c>
      <c r="B7414">
        <v>2316.5300000000002</v>
      </c>
    </row>
    <row r="7415" spans="1:2">
      <c r="A7415" s="14">
        <v>45506</v>
      </c>
      <c r="B7415">
        <v>2346.1</v>
      </c>
    </row>
    <row r="7416" spans="1:2">
      <c r="A7416" s="14">
        <v>45509</v>
      </c>
      <c r="B7416">
        <v>2348.7800000000002</v>
      </c>
    </row>
    <row r="7417" spans="1:2">
      <c r="A7417" s="14">
        <v>45510</v>
      </c>
      <c r="B7417">
        <v>2331.69</v>
      </c>
    </row>
    <row r="7418" spans="1:2">
      <c r="A7418" s="14">
        <v>45511</v>
      </c>
      <c r="B7418">
        <v>2325.5700000000002</v>
      </c>
    </row>
    <row r="7419" spans="1:2">
      <c r="A7419" s="14">
        <v>45512</v>
      </c>
      <c r="B7419">
        <v>2320.06</v>
      </c>
    </row>
    <row r="7420" spans="1:2">
      <c r="A7420" s="14">
        <v>45513</v>
      </c>
      <c r="B7420">
        <v>2326.5500000000002</v>
      </c>
    </row>
    <row r="7421" spans="1:2">
      <c r="A7421" s="14">
        <v>45516</v>
      </c>
      <c r="B7421">
        <v>2331.69</v>
      </c>
    </row>
    <row r="7422" spans="1:2">
      <c r="A7422" s="14">
        <v>45517</v>
      </c>
      <c r="B7422">
        <v>2339.3000000000002</v>
      </c>
    </row>
    <row r="7423" spans="1:2">
      <c r="A7423" s="14">
        <v>45518</v>
      </c>
      <c r="B7423">
        <v>2342.38</v>
      </c>
    </row>
    <row r="7424" spans="1:2">
      <c r="A7424" s="14">
        <v>45519</v>
      </c>
      <c r="B7424">
        <v>2330.8200000000002</v>
      </c>
    </row>
    <row r="7425" spans="1:2">
      <c r="A7425" s="14">
        <v>45520</v>
      </c>
      <c r="B7425">
        <v>2334.58</v>
      </c>
    </row>
    <row r="7426" spans="1:2">
      <c r="A7426" s="14">
        <v>45523</v>
      </c>
      <c r="B7426">
        <v>2337.65</v>
      </c>
    </row>
    <row r="7427" spans="1:2">
      <c r="A7427" s="14">
        <v>45524</v>
      </c>
      <c r="B7427">
        <v>2345.5300000000002</v>
      </c>
    </row>
    <row r="7428" spans="1:2">
      <c r="A7428" s="14">
        <v>45525</v>
      </c>
      <c r="B7428">
        <v>2349.3200000000002</v>
      </c>
    </row>
    <row r="7429" spans="1:2">
      <c r="A7429" s="14">
        <v>45526</v>
      </c>
      <c r="B7429">
        <v>2340.08</v>
      </c>
    </row>
    <row r="7430" spans="1:2">
      <c r="A7430" s="14">
        <v>45527</v>
      </c>
      <c r="B7430">
        <v>2348.19</v>
      </c>
    </row>
    <row r="7431" spans="1:2">
      <c r="A7431" s="14">
        <v>45530</v>
      </c>
      <c r="B7431">
        <v>2346.58</v>
      </c>
    </row>
    <row r="7432" spans="1:2">
      <c r="A7432" s="14">
        <v>45531</v>
      </c>
      <c r="B7432">
        <v>2346.48</v>
      </c>
    </row>
    <row r="7433" spans="1:2">
      <c r="A7433" s="14">
        <v>45532</v>
      </c>
      <c r="B7433">
        <v>2345.7199999999998</v>
      </c>
    </row>
    <row r="7434" spans="1:2">
      <c r="A7434" s="14">
        <v>45533</v>
      </c>
      <c r="B7434">
        <v>2342.33</v>
      </c>
    </row>
    <row r="7435" spans="1:2">
      <c r="A7435" s="14">
        <v>45534</v>
      </c>
      <c r="B7435">
        <v>2336.35</v>
      </c>
    </row>
    <row r="7436" spans="1:2">
      <c r="A7436" s="14">
        <v>45537</v>
      </c>
      <c r="B7436">
        <v>2336.35</v>
      </c>
    </row>
    <row r="7437" spans="1:2">
      <c r="A7437" s="14">
        <v>45538</v>
      </c>
      <c r="B7437">
        <v>2348.65</v>
      </c>
    </row>
    <row r="7438" spans="1:2">
      <c r="A7438" s="14">
        <v>45539</v>
      </c>
      <c r="B7438">
        <v>2360.3000000000002</v>
      </c>
    </row>
    <row r="7439" spans="1:2">
      <c r="A7439" s="14">
        <v>45540</v>
      </c>
      <c r="B7439">
        <v>2364.66</v>
      </c>
    </row>
    <row r="7440" spans="1:2">
      <c r="A7440" s="14">
        <v>45541</v>
      </c>
      <c r="B7440">
        <v>2368.4899999999998</v>
      </c>
    </row>
    <row r="7441" spans="1:2">
      <c r="A7441" s="14">
        <v>45544</v>
      </c>
      <c r="B7441">
        <v>2371.0700000000002</v>
      </c>
    </row>
    <row r="7442" spans="1:2">
      <c r="A7442" s="14">
        <v>45545</v>
      </c>
      <c r="B7442">
        <v>2379.2399999999998</v>
      </c>
    </row>
    <row r="7443" spans="1:2">
      <c r="A7443" s="14">
        <v>45546</v>
      </c>
      <c r="B7443">
        <v>2377.3200000000002</v>
      </c>
    </row>
    <row r="7444" spans="1:2">
      <c r="A7444" s="14">
        <v>45547</v>
      </c>
      <c r="B7444">
        <v>2374.06</v>
      </c>
    </row>
    <row r="7445" spans="1:2">
      <c r="A7445" s="14">
        <v>45548</v>
      </c>
      <c r="B7445">
        <v>2378.27</v>
      </c>
    </row>
    <row r="7446" spans="1:2">
      <c r="A7446" s="14">
        <v>45551</v>
      </c>
      <c r="B7446">
        <v>2384.9</v>
      </c>
    </row>
    <row r="7447" spans="1:2">
      <c r="A7447" s="14">
        <v>45552</v>
      </c>
      <c r="B7447">
        <v>2380.9499999999998</v>
      </c>
    </row>
    <row r="7448" spans="1:2">
      <c r="A7448" s="14">
        <v>45553</v>
      </c>
      <c r="B7448">
        <v>2372.1799999999998</v>
      </c>
    </row>
    <row r="7449" spans="1:2">
      <c r="A7449" s="14">
        <v>45554</v>
      </c>
      <c r="B7449">
        <v>2371.52</v>
      </c>
    </row>
    <row r="7450" spans="1:2">
      <c r="A7450" s="14">
        <v>45555</v>
      </c>
      <c r="B7450">
        <v>2370.4899999999998</v>
      </c>
    </row>
    <row r="7451" spans="1:2">
      <c r="A7451" s="14">
        <v>45558</v>
      </c>
      <c r="B7451">
        <v>2369.2199999999998</v>
      </c>
    </row>
    <row r="7452" spans="1:2">
      <c r="A7452" s="14">
        <v>45559</v>
      </c>
      <c r="B7452">
        <v>2371.63</v>
      </c>
    </row>
    <row r="7453" spans="1:2">
      <c r="A7453" s="14">
        <v>45560</v>
      </c>
      <c r="B7453">
        <v>2364.5</v>
      </c>
    </row>
    <row r="7454" spans="1:2">
      <c r="A7454" s="14">
        <v>45561</v>
      </c>
      <c r="B7454">
        <v>2363.3200000000002</v>
      </c>
    </row>
    <row r="7455" spans="1:2">
      <c r="A7455" s="14">
        <v>45562</v>
      </c>
      <c r="B7455">
        <v>2369.9899999999998</v>
      </c>
    </row>
    <row r="7456" spans="1:2">
      <c r="A7456" s="14">
        <v>45565</v>
      </c>
      <c r="B7456">
        <v>2364.44</v>
      </c>
    </row>
    <row r="7457" spans="1:2">
      <c r="A7457" s="14">
        <v>45566</v>
      </c>
      <c r="B7457">
        <v>2370.9</v>
      </c>
    </row>
    <row r="7458" spans="1:2">
      <c r="A7458" s="14">
        <v>45567</v>
      </c>
      <c r="B7458">
        <v>2365.15</v>
      </c>
    </row>
    <row r="7459" spans="1:2">
      <c r="A7459" s="14">
        <v>45568</v>
      </c>
      <c r="B7459">
        <v>2356.15</v>
      </c>
    </row>
    <row r="7460" spans="1:2">
      <c r="A7460" s="14">
        <v>45569</v>
      </c>
      <c r="B7460">
        <v>2338.19</v>
      </c>
    </row>
    <row r="7461" spans="1:2">
      <c r="A7461" s="14">
        <v>45572</v>
      </c>
      <c r="B7461">
        <v>2332.0100000000002</v>
      </c>
    </row>
    <row r="7462" spans="1:2">
      <c r="A7462" s="14">
        <v>45573</v>
      </c>
      <c r="B7462">
        <v>2333.61</v>
      </c>
    </row>
    <row r="7463" spans="1:2">
      <c r="A7463" s="14">
        <v>45574</v>
      </c>
      <c r="B7463">
        <v>2327.5500000000002</v>
      </c>
    </row>
    <row r="7464" spans="1:2">
      <c r="A7464" s="14">
        <v>45575</v>
      </c>
      <c r="B7464">
        <v>2327.0300000000002</v>
      </c>
    </row>
    <row r="7465" spans="1:2">
      <c r="A7465" s="14">
        <v>45576</v>
      </c>
      <c r="B7465">
        <v>2326.6799999999998</v>
      </c>
    </row>
    <row r="7466" spans="1:2">
      <c r="A7466" s="14">
        <v>45579</v>
      </c>
      <c r="B7466">
        <v>2326.6799999999998</v>
      </c>
    </row>
    <row r="7467" spans="1:2">
      <c r="A7467" s="14">
        <v>45580</v>
      </c>
      <c r="B7467">
        <v>2334.48</v>
      </c>
    </row>
    <row r="7468" spans="1:2">
      <c r="A7468" s="14">
        <v>45581</v>
      </c>
      <c r="B7468">
        <v>2337.4</v>
      </c>
    </row>
    <row r="7469" spans="1:2">
      <c r="A7469" s="14">
        <v>45582</v>
      </c>
      <c r="B7469">
        <v>2327.04</v>
      </c>
    </row>
    <row r="7470" spans="1:2">
      <c r="A7470" s="14">
        <v>45583</v>
      </c>
      <c r="B7470">
        <v>2328.98</v>
      </c>
    </row>
    <row r="7471" spans="1:2">
      <c r="A7471" s="14">
        <v>45586</v>
      </c>
      <c r="B7471">
        <v>2315.6799999999998</v>
      </c>
    </row>
    <row r="7472" spans="1:2">
      <c r="A7472" s="14">
        <v>45587</v>
      </c>
      <c r="B7472">
        <v>2314.77</v>
      </c>
    </row>
    <row r="7473" spans="1:2">
      <c r="A7473" s="14">
        <v>45588</v>
      </c>
      <c r="B7473">
        <v>2310.91</v>
      </c>
    </row>
    <row r="7474" spans="1:2">
      <c r="A7474" s="14">
        <v>45589</v>
      </c>
      <c r="B7474">
        <v>2314.9899999999998</v>
      </c>
    </row>
    <row r="7475" spans="1:2">
      <c r="A7475" s="14">
        <v>45590</v>
      </c>
      <c r="B7475">
        <v>2310.54</v>
      </c>
    </row>
    <row r="7476" spans="1:2">
      <c r="A7476" s="14">
        <v>45593</v>
      </c>
      <c r="B7476">
        <v>2307.48</v>
      </c>
    </row>
    <row r="7477" spans="1:2">
      <c r="A7477" s="14">
        <v>45594</v>
      </c>
      <c r="B7477">
        <v>2308.77</v>
      </c>
    </row>
    <row r="7478" spans="1:2">
      <c r="A7478" s="14">
        <v>45595</v>
      </c>
      <c r="B7478">
        <v>2307.2800000000002</v>
      </c>
    </row>
    <row r="7479" spans="1:2">
      <c r="A7479" s="14">
        <v>45596</v>
      </c>
      <c r="B7479">
        <v>2308.14</v>
      </c>
    </row>
    <row r="7480" spans="1:2">
      <c r="A7480" s="14">
        <v>45597</v>
      </c>
      <c r="B7480">
        <v>2297.39</v>
      </c>
    </row>
    <row r="7481" spans="1:2">
      <c r="A7481" s="14">
        <v>45600</v>
      </c>
      <c r="B7481">
        <v>2308.31</v>
      </c>
    </row>
    <row r="7482" spans="1:2">
      <c r="A7482" s="14">
        <v>45601</v>
      </c>
      <c r="B7482">
        <v>2309.75</v>
      </c>
    </row>
    <row r="7483" spans="1:2">
      <c r="A7483" s="14">
        <v>45602</v>
      </c>
      <c r="B7483">
        <v>2291.12</v>
      </c>
    </row>
    <row r="7484" spans="1:2">
      <c r="A7484" s="14">
        <v>45603</v>
      </c>
      <c r="B7484">
        <v>2303.5300000000002</v>
      </c>
    </row>
    <row r="7485" spans="1:2">
      <c r="A7485" s="14">
        <v>45604</v>
      </c>
      <c r="B7485">
        <v>2308.1799999999998</v>
      </c>
    </row>
    <row r="7486" spans="1:2">
      <c r="A7486" s="14">
        <v>45607</v>
      </c>
      <c r="B7486">
        <v>2308.1799999999998</v>
      </c>
    </row>
    <row r="7487" spans="1:2">
      <c r="A7487" s="14">
        <v>45608</v>
      </c>
      <c r="B7487">
        <v>2292.83</v>
      </c>
    </row>
    <row r="7488" spans="1:2">
      <c r="A7488" s="14">
        <v>45609</v>
      </c>
      <c r="B7488">
        <v>2291.37</v>
      </c>
    </row>
    <row r="7489" spans="1:2">
      <c r="A7489" s="14">
        <v>45610</v>
      </c>
      <c r="B7489">
        <v>2291.58</v>
      </c>
    </row>
    <row r="7490" spans="1:2">
      <c r="A7490" s="14">
        <v>45611</v>
      </c>
      <c r="B7490">
        <v>2292.0300000000002</v>
      </c>
    </row>
    <row r="7491" spans="1:2">
      <c r="A7491" s="14">
        <v>45614</v>
      </c>
      <c r="B7491">
        <v>2295.27</v>
      </c>
    </row>
    <row r="7492" spans="1:2">
      <c r="A7492" s="14">
        <v>45615</v>
      </c>
      <c r="B7492">
        <v>2298.9299999999998</v>
      </c>
    </row>
    <row r="7493" spans="1:2">
      <c r="A7493" s="14">
        <v>45616</v>
      </c>
      <c r="B7493">
        <v>2296.04</v>
      </c>
    </row>
    <row r="7494" spans="1:2">
      <c r="A7494" s="14">
        <v>45617</v>
      </c>
      <c r="B7494">
        <v>2294.4</v>
      </c>
    </row>
    <row r="7495" spans="1:2">
      <c r="A7495" s="14">
        <v>45618</v>
      </c>
      <c r="B7495">
        <v>2294.4899999999998</v>
      </c>
    </row>
    <row r="7496" spans="1:2">
      <c r="A7496" s="14">
        <v>45621</v>
      </c>
      <c r="B7496">
        <v>2314.3000000000002</v>
      </c>
    </row>
    <row r="7497" spans="1:2">
      <c r="A7497" s="14">
        <v>45622</v>
      </c>
      <c r="B7497">
        <v>2311.84</v>
      </c>
    </row>
    <row r="7498" spans="1:2">
      <c r="A7498" s="14">
        <v>45623</v>
      </c>
      <c r="B7498">
        <v>2318.35</v>
      </c>
    </row>
    <row r="7499" spans="1:2">
      <c r="A7499" s="14">
        <v>45624</v>
      </c>
      <c r="B7499">
        <v>2318.35</v>
      </c>
    </row>
    <row r="7500" spans="1:2">
      <c r="A7500" s="14">
        <v>45625</v>
      </c>
      <c r="B7500">
        <v>2326.08</v>
      </c>
    </row>
    <row r="7501" spans="1:2">
      <c r="A7501" s="14">
        <v>45628</v>
      </c>
      <c r="B7501">
        <v>2327.3200000000002</v>
      </c>
    </row>
    <row r="7502" spans="1:2">
      <c r="A7502" s="14">
        <v>45629</v>
      </c>
      <c r="B7502">
        <v>2322.14</v>
      </c>
    </row>
    <row r="7503" spans="1:2">
      <c r="A7503" s="14">
        <v>45630</v>
      </c>
      <c r="B7503">
        <v>2330.44</v>
      </c>
    </row>
    <row r="7504" spans="1:2">
      <c r="A7504" s="14">
        <v>45631</v>
      </c>
      <c r="B7504">
        <v>2330.9</v>
      </c>
    </row>
    <row r="7505" spans="1:2">
      <c r="A7505" s="14">
        <v>45632</v>
      </c>
      <c r="B7505">
        <v>2334.9699999999998</v>
      </c>
    </row>
    <row r="7506" spans="1:2">
      <c r="A7506" s="14">
        <v>45635</v>
      </c>
      <c r="B7506">
        <v>2329.29</v>
      </c>
    </row>
    <row r="7507" spans="1:2">
      <c r="A7507" s="14">
        <v>45636</v>
      </c>
      <c r="B7507">
        <v>2325.5300000000002</v>
      </c>
    </row>
    <row r="7508" spans="1:2">
      <c r="A7508" s="14">
        <v>45637</v>
      </c>
      <c r="B7508">
        <v>2319.59</v>
      </c>
    </row>
    <row r="7509" spans="1:2">
      <c r="A7509" s="14">
        <v>45638</v>
      </c>
      <c r="B7509">
        <v>2312.02</v>
      </c>
    </row>
    <row r="7510" spans="1:2">
      <c r="A7510" s="14">
        <v>45639</v>
      </c>
      <c r="B7510">
        <v>2303.94</v>
      </c>
    </row>
    <row r="7511" spans="1:2">
      <c r="A7511" s="14">
        <v>45642</v>
      </c>
      <c r="B7511">
        <v>2305.35</v>
      </c>
    </row>
    <row r="7512" spans="1:2">
      <c r="A7512" s="14">
        <v>45643</v>
      </c>
      <c r="B7512">
        <v>2306.2199999999998</v>
      </c>
    </row>
    <row r="7513" spans="1:2">
      <c r="A7513" s="14">
        <v>45644</v>
      </c>
      <c r="B7513">
        <v>2292.89</v>
      </c>
    </row>
    <row r="7514" spans="1:2">
      <c r="A7514" s="14">
        <v>45645</v>
      </c>
      <c r="B7514">
        <v>2286.39</v>
      </c>
    </row>
    <row r="7515" spans="1:2">
      <c r="A7515" s="14">
        <v>45646</v>
      </c>
      <c r="B7515">
        <v>2290.42</v>
      </c>
    </row>
    <row r="7516" spans="1:2">
      <c r="A7516" s="14">
        <v>45649</v>
      </c>
      <c r="B7516">
        <v>2284.14</v>
      </c>
    </row>
    <row r="7517" spans="1:2">
      <c r="A7517" s="14">
        <v>45650</v>
      </c>
      <c r="B7517">
        <v>2285.87</v>
      </c>
    </row>
    <row r="7518" spans="1:2">
      <c r="A7518" s="14">
        <v>45651</v>
      </c>
      <c r="B7518">
        <v>2285.87</v>
      </c>
    </row>
    <row r="7519" spans="1:2">
      <c r="A7519" s="14">
        <v>45652</v>
      </c>
      <c r="B7519">
        <v>2286.94</v>
      </c>
    </row>
    <row r="7520" spans="1:2">
      <c r="A7520" s="14">
        <v>45653</v>
      </c>
      <c r="B7520">
        <v>2282.34</v>
      </c>
    </row>
    <row r="7521" spans="1:2">
      <c r="A7521" s="14">
        <v>45656</v>
      </c>
      <c r="B7521">
        <v>2292.0500000000002</v>
      </c>
    </row>
    <row r="7522" spans="1:2">
      <c r="A7522" s="14">
        <v>45657</v>
      </c>
      <c r="B7522">
        <v>2290.2399999999998</v>
      </c>
    </row>
    <row r="7523" spans="1:2">
      <c r="A7523" s="14">
        <v>45659</v>
      </c>
      <c r="B7523">
        <v>2290.91</v>
      </c>
    </row>
    <row r="7524" spans="1:2">
      <c r="A7524" s="14">
        <v>45660</v>
      </c>
      <c r="B7524">
        <v>2287.7800000000002</v>
      </c>
    </row>
    <row r="7525" spans="1:2">
      <c r="A7525" s="14">
        <v>45663</v>
      </c>
      <c r="B7525">
        <v>2286.42</v>
      </c>
    </row>
    <row r="7526" spans="1:2">
      <c r="A7526" s="14">
        <v>45664</v>
      </c>
      <c r="B7526">
        <v>2278.9</v>
      </c>
    </row>
    <row r="7527" spans="1:2">
      <c r="A7527" s="14">
        <v>45665</v>
      </c>
      <c r="B7527">
        <v>2281.04</v>
      </c>
    </row>
    <row r="7528" spans="1:2">
      <c r="A7528" s="14">
        <v>45666</v>
      </c>
      <c r="B7528">
        <v>2280.5700000000002</v>
      </c>
    </row>
    <row r="7529" spans="1:2">
      <c r="A7529" s="14">
        <v>45667</v>
      </c>
      <c r="B7529">
        <v>2270.35</v>
      </c>
    </row>
    <row r="7530" spans="1:2">
      <c r="A7530" s="14">
        <v>45670</v>
      </c>
      <c r="B7530">
        <v>2268.81</v>
      </c>
    </row>
    <row r="7531" spans="1:2">
      <c r="A7531" s="14">
        <v>45671</v>
      </c>
      <c r="B7531">
        <v>2269.11</v>
      </c>
    </row>
    <row r="7532" spans="1:2">
      <c r="A7532" s="14">
        <v>45672</v>
      </c>
      <c r="B7532">
        <v>2285.46</v>
      </c>
    </row>
    <row r="7533" spans="1:2">
      <c r="A7533" s="14">
        <v>45673</v>
      </c>
      <c r="B7533">
        <v>2289.9299999999998</v>
      </c>
    </row>
    <row r="7534" spans="1:2">
      <c r="A7534" s="14">
        <v>45674</v>
      </c>
      <c r="B7534">
        <v>2289.5100000000002</v>
      </c>
    </row>
    <row r="7535" spans="1:2">
      <c r="A7535" s="14">
        <v>45677</v>
      </c>
      <c r="B7535">
        <v>2289.5100000000002</v>
      </c>
    </row>
    <row r="7536" spans="1:2">
      <c r="A7536" s="14">
        <v>45678</v>
      </c>
      <c r="B7536">
        <v>2296.0700000000002</v>
      </c>
    </row>
    <row r="7537" spans="1:2">
      <c r="A7537" s="14">
        <v>45679</v>
      </c>
      <c r="B7537">
        <v>2291.9299999999998</v>
      </c>
    </row>
    <row r="7538" spans="1:2">
      <c r="A7538" s="14">
        <v>45680</v>
      </c>
      <c r="B7538">
        <v>2287.87</v>
      </c>
    </row>
    <row r="7539" spans="1:2">
      <c r="A7539" s="14">
        <v>45681</v>
      </c>
      <c r="B7539">
        <v>2291.5700000000002</v>
      </c>
    </row>
    <row r="7540" spans="1:2">
      <c r="A7540" s="14">
        <v>45684</v>
      </c>
      <c r="B7540">
        <v>2303.39</v>
      </c>
    </row>
    <row r="7541" spans="1:2">
      <c r="A7541" s="14">
        <v>45685</v>
      </c>
      <c r="B7541">
        <v>2302.7800000000002</v>
      </c>
    </row>
    <row r="7542" spans="1:2">
      <c r="A7542" s="14">
        <v>45686</v>
      </c>
      <c r="B7542">
        <v>2300.87</v>
      </c>
    </row>
    <row r="7543" spans="1:2">
      <c r="A7543" s="14">
        <v>45687</v>
      </c>
      <c r="B7543">
        <v>2304.54</v>
      </c>
    </row>
    <row r="7544" spans="1:2">
      <c r="A7544" s="14">
        <v>45688</v>
      </c>
      <c r="B7544">
        <v>2302.09</v>
      </c>
    </row>
    <row r="7545" spans="1:2">
      <c r="A7545" s="14">
        <v>45691</v>
      </c>
      <c r="B7545">
        <v>2304</v>
      </c>
    </row>
    <row r="7546" spans="1:2">
      <c r="A7546" s="14">
        <v>45692</v>
      </c>
      <c r="B7546">
        <v>2307.58</v>
      </c>
    </row>
    <row r="7547" spans="1:2">
      <c r="A7547" s="14">
        <v>45693</v>
      </c>
      <c r="B7547">
        <v>2318.8200000000002</v>
      </c>
    </row>
    <row r="7548" spans="1:2">
      <c r="A7548" s="14">
        <v>45694</v>
      </c>
      <c r="B7548">
        <v>2317.63</v>
      </c>
    </row>
    <row r="7549" spans="1:2">
      <c r="A7549" s="14">
        <v>45695</v>
      </c>
      <c r="B7549">
        <v>2311.0100000000002</v>
      </c>
    </row>
    <row r="7550" spans="1:2">
      <c r="A7550" s="14">
        <v>45698</v>
      </c>
      <c r="B7550">
        <v>2310.44</v>
      </c>
    </row>
    <row r="7551" spans="1:2">
      <c r="A7551" s="14">
        <v>45699</v>
      </c>
      <c r="B7551">
        <v>2306.23</v>
      </c>
    </row>
    <row r="7552" spans="1:2">
      <c r="A7552" s="14">
        <v>45700</v>
      </c>
      <c r="B7552">
        <v>2294.31</v>
      </c>
    </row>
    <row r="7553" spans="1:2">
      <c r="A7553" s="14">
        <v>45701</v>
      </c>
      <c r="B7553">
        <v>2306.44</v>
      </c>
    </row>
    <row r="7554" spans="1:2">
      <c r="A7554" s="14">
        <v>45702</v>
      </c>
      <c r="B7554">
        <v>2313.11</v>
      </c>
    </row>
    <row r="7555" spans="1:2">
      <c r="A7555" s="14">
        <v>45705</v>
      </c>
      <c r="B7555">
        <v>2313.11</v>
      </c>
    </row>
    <row r="7556" spans="1:2">
      <c r="A7556" s="14">
        <v>45706</v>
      </c>
      <c r="B7556">
        <v>2304.89</v>
      </c>
    </row>
    <row r="7557" spans="1:2">
      <c r="A7557" s="14">
        <v>45707</v>
      </c>
      <c r="B7557">
        <v>2307.5500000000002</v>
      </c>
    </row>
    <row r="7558" spans="1:2">
      <c r="A7558" s="14">
        <v>45708</v>
      </c>
      <c r="B7558">
        <v>2310.5500000000002</v>
      </c>
    </row>
    <row r="7559" spans="1:2">
      <c r="A7559" s="14">
        <v>45709</v>
      </c>
      <c r="B7559">
        <v>2320.9499999999998</v>
      </c>
    </row>
    <row r="7560" spans="1:2">
      <c r="A7560" s="14">
        <v>45712</v>
      </c>
      <c r="B7560">
        <v>2324.79</v>
      </c>
    </row>
    <row r="7561" spans="1:2">
      <c r="A7561" s="14">
        <v>45713</v>
      </c>
      <c r="B7561">
        <v>2338.7399999999998</v>
      </c>
    </row>
    <row r="7562" spans="1:2">
      <c r="A7562" s="14">
        <v>45714</v>
      </c>
      <c r="B7562">
        <v>2343.79</v>
      </c>
    </row>
    <row r="7563" spans="1:2">
      <c r="A7563" s="14">
        <v>45715</v>
      </c>
      <c r="B7563">
        <v>2341.23</v>
      </c>
    </row>
    <row r="7564" spans="1:2">
      <c r="A7564" s="14">
        <v>45716</v>
      </c>
      <c r="B7564">
        <v>2351.7199999999998</v>
      </c>
    </row>
    <row r="7565" spans="1:2">
      <c r="A7565" s="14">
        <v>45719</v>
      </c>
      <c r="B7565">
        <v>2357.5300000000002</v>
      </c>
    </row>
    <row r="7566" spans="1:2">
      <c r="A7566" s="14">
        <v>45720</v>
      </c>
      <c r="B7566">
        <v>2351.13</v>
      </c>
    </row>
    <row r="7567" spans="1:2">
      <c r="A7567" s="14">
        <v>45721</v>
      </c>
      <c r="B7567">
        <v>2341.9899999999998</v>
      </c>
    </row>
    <row r="7568" spans="1:2">
      <c r="A7568" s="14">
        <v>45722</v>
      </c>
      <c r="B7568">
        <v>2341.4699999999998</v>
      </c>
    </row>
    <row r="7569" spans="1:2">
      <c r="A7569" s="14">
        <v>45723</v>
      </c>
      <c r="B7569">
        <v>2338.52</v>
      </c>
    </row>
    <row r="7570" spans="1:2">
      <c r="A7570" s="14">
        <v>45726</v>
      </c>
      <c r="B7570">
        <v>2350.91</v>
      </c>
    </row>
    <row r="7571" spans="1:2">
      <c r="A7571" s="14">
        <v>45727</v>
      </c>
      <c r="B7571">
        <v>2344.7800000000002</v>
      </c>
    </row>
    <row r="7572" spans="1:2">
      <c r="A7572" s="14">
        <v>45728</v>
      </c>
      <c r="B7572">
        <v>2339.3000000000002</v>
      </c>
    </row>
    <row r="7573" spans="1:2">
      <c r="A7573" s="14">
        <v>45729</v>
      </c>
      <c r="B7573">
        <v>2346.81</v>
      </c>
    </row>
    <row r="7574" spans="1:2">
      <c r="A7574" s="14">
        <v>45730</v>
      </c>
      <c r="B7574">
        <v>2340.19</v>
      </c>
    </row>
    <row r="7575" spans="1:2">
      <c r="A7575" s="14">
        <v>45733</v>
      </c>
      <c r="B7575">
        <v>2342.25</v>
      </c>
    </row>
    <row r="7576" spans="1:2">
      <c r="A7576" s="14">
        <v>45734</v>
      </c>
      <c r="B7576">
        <v>2344.35</v>
      </c>
    </row>
    <row r="7577" spans="1:2">
      <c r="A7577" s="14">
        <v>45735</v>
      </c>
      <c r="B7577">
        <v>2349.94</v>
      </c>
    </row>
    <row r="7578" spans="1:2">
      <c r="A7578" s="14">
        <v>45736</v>
      </c>
      <c r="B7578">
        <v>2352.4299999999998</v>
      </c>
    </row>
    <row r="7579" spans="1:2">
      <c r="A7579" s="14">
        <v>45737</v>
      </c>
      <c r="B7579">
        <v>2350.19</v>
      </c>
    </row>
    <row r="7580" spans="1:2">
      <c r="A7580" s="14">
        <v>45740</v>
      </c>
      <c r="B7580">
        <v>2340.0700000000002</v>
      </c>
    </row>
    <row r="7581" spans="1:2">
      <c r="A7581" s="14">
        <v>45741</v>
      </c>
      <c r="B7581">
        <v>2342.61</v>
      </c>
    </row>
    <row r="7582" spans="1:2">
      <c r="A7582" s="14">
        <v>45742</v>
      </c>
      <c r="B7582">
        <v>2338.31</v>
      </c>
    </row>
    <row r="7583" spans="1:2">
      <c r="A7583" s="14">
        <v>45743</v>
      </c>
      <c r="B7583">
        <v>2337.33</v>
      </c>
    </row>
    <row r="7584" spans="1:2">
      <c r="A7584" s="14">
        <v>45744</v>
      </c>
      <c r="B7584">
        <v>2350.5700000000002</v>
      </c>
    </row>
    <row r="7585" spans="1:2">
      <c r="A7585" s="14">
        <v>45747</v>
      </c>
      <c r="B7585">
        <v>2357.12</v>
      </c>
    </row>
    <row r="7586" spans="1:2">
      <c r="A7586" s="14">
        <v>45748</v>
      </c>
      <c r="B7586">
        <v>2363.19</v>
      </c>
    </row>
    <row r="7587" spans="1:2">
      <c r="A7587" s="14">
        <v>45749</v>
      </c>
      <c r="B7587">
        <v>2361.11</v>
      </c>
    </row>
    <row r="7588" spans="1:2">
      <c r="A7588" s="14">
        <v>45750</v>
      </c>
      <c r="B7588">
        <v>2377.48</v>
      </c>
    </row>
    <row r="7589" spans="1:2">
      <c r="A7589" s="14">
        <v>45751</v>
      </c>
      <c r="B7589">
        <v>2383.69</v>
      </c>
    </row>
    <row r="7590" spans="1:2">
      <c r="A7590" s="14">
        <v>45754</v>
      </c>
      <c r="B7590">
        <v>2360.77</v>
      </c>
    </row>
    <row r="7591" spans="1:2">
      <c r="A7591" s="14">
        <v>45755</v>
      </c>
      <c r="B7591">
        <v>2350.46</v>
      </c>
    </row>
    <row r="7592" spans="1:2">
      <c r="A7592" s="14">
        <v>45756</v>
      </c>
      <c r="B7592">
        <v>2345.5100000000002</v>
      </c>
    </row>
    <row r="7593" spans="1:2">
      <c r="A7593" s="14">
        <v>45757</v>
      </c>
      <c r="B7593">
        <v>2333.19</v>
      </c>
    </row>
    <row r="7594" spans="1:2">
      <c r="A7594" s="14">
        <v>45758</v>
      </c>
      <c r="B7594">
        <v>2327.33</v>
      </c>
    </row>
    <row r="7595" spans="1:2">
      <c r="A7595" s="14">
        <v>45761</v>
      </c>
      <c r="B7595">
        <v>2339.9699999999998</v>
      </c>
    </row>
    <row r="7596" spans="1:2">
      <c r="A7596" s="14">
        <v>45762</v>
      </c>
      <c r="B7596">
        <v>2343.59</v>
      </c>
    </row>
    <row r="7597" spans="1:2">
      <c r="A7597" s="14">
        <v>45763</v>
      </c>
      <c r="B7597">
        <v>2351.31</v>
      </c>
    </row>
    <row r="7598" spans="1:2">
      <c r="A7598" s="14">
        <v>45764</v>
      </c>
      <c r="B7598">
        <v>2345.9299999999998</v>
      </c>
    </row>
    <row r="7599" spans="1:2">
      <c r="A7599" s="14">
        <v>45765</v>
      </c>
      <c r="B7599">
        <v>2345.9299999999998</v>
      </c>
    </row>
    <row r="7600" spans="1:2">
      <c r="A7600" s="14">
        <v>45768</v>
      </c>
      <c r="B7600">
        <v>2336.84</v>
      </c>
    </row>
    <row r="7601" spans="1:2">
      <c r="A7601" s="14">
        <v>45769</v>
      </c>
      <c r="B7601">
        <v>2338.64</v>
      </c>
    </row>
    <row r="7602" spans="1:2">
      <c r="A7602" s="14">
        <v>45770</v>
      </c>
      <c r="B7602">
        <v>2341.69</v>
      </c>
    </row>
    <row r="7603" spans="1:2">
      <c r="A7603" s="14">
        <v>45771</v>
      </c>
      <c r="B7603">
        <v>2351.25</v>
      </c>
    </row>
    <row r="7604" spans="1:2">
      <c r="A7604" s="14">
        <v>45772</v>
      </c>
      <c r="B7604">
        <v>2357.8200000000002</v>
      </c>
    </row>
    <row r="7605" spans="1:2">
      <c r="A7605" s="14">
        <v>45775</v>
      </c>
      <c r="B7605">
        <v>2365.42</v>
      </c>
    </row>
    <row r="7606" spans="1:2">
      <c r="A7606" s="14">
        <v>45776</v>
      </c>
      <c r="B7606">
        <v>2372.0700000000002</v>
      </c>
    </row>
    <row r="7607" spans="1:2">
      <c r="A7607" s="14">
        <v>45777</v>
      </c>
      <c r="B7607">
        <v>2372.0500000000002</v>
      </c>
    </row>
    <row r="7608" spans="1:2">
      <c r="A7608" s="14">
        <v>45778</v>
      </c>
      <c r="B7608">
        <v>2364.11</v>
      </c>
    </row>
    <row r="7609" spans="1:2">
      <c r="A7609" s="14">
        <v>45779</v>
      </c>
      <c r="B7609">
        <v>2352.06</v>
      </c>
    </row>
    <row r="7610" spans="1:2">
      <c r="A7610" s="14">
        <v>45782</v>
      </c>
      <c r="B7610">
        <v>2348.9699999999998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75dc00-a609-4057-94f2-eadca5df32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B101A4585C804FB54F687D11CF4DEC" ma:contentTypeVersion="6" ma:contentTypeDescription="Create a new document." ma:contentTypeScope="" ma:versionID="f5c65da3ffa4de7db482e59910581a88">
  <xsd:schema xmlns:xsd="http://www.w3.org/2001/XMLSchema" xmlns:xs="http://www.w3.org/2001/XMLSchema" xmlns:p="http://schemas.microsoft.com/office/2006/metadata/properties" xmlns:ns3="8f75dc00-a609-4057-94f2-eadca5df327e" targetNamespace="http://schemas.microsoft.com/office/2006/metadata/properties" ma:root="true" ma:fieldsID="1d3c8795c70e9194f27908ad0d0d1cef" ns3:_="">
    <xsd:import namespace="8f75dc00-a609-4057-94f2-eadca5df327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5dc00-a609-4057-94f2-eadca5df327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F8704-D29D-430F-975B-498E7F2C1DC8}">
  <ds:schemaRefs>
    <ds:schemaRef ds:uri="8f75dc00-a609-4057-94f2-eadca5df327e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2A13317-CB3C-4850-8ACD-7773E3A9E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DE8985-AC6F-4D2F-A036-A32636D28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5dc00-a609-4057-94f2-eadca5df3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HeadingPairs>
  <TitlesOfParts>
    <vt:vector size="49" baseType="lpstr">
      <vt:lpstr>MarketCapH</vt:lpstr>
      <vt:lpstr>PricesH</vt:lpstr>
      <vt:lpstr>ControlsH</vt:lpstr>
      <vt:lpstr>DataH</vt:lpstr>
      <vt:lpstr>H0A0</vt:lpstr>
      <vt:lpstr>BCOMTR</vt:lpstr>
      <vt:lpstr>LUATTRUU</vt:lpstr>
      <vt:lpstr>Benchmark</vt:lpstr>
      <vt:lpstr>BestConsOv</vt:lpstr>
      <vt:lpstr>calCODE</vt:lpstr>
      <vt:lpstr>compNAME</vt:lpstr>
      <vt:lpstr>CURRENCY</vt:lpstr>
      <vt:lpstr>dayCODE</vt:lpstr>
      <vt:lpstr>defaultED</vt:lpstr>
      <vt:lpstr>defaultSD</vt:lpstr>
      <vt:lpstr>ED</vt:lpstr>
      <vt:lpstr>EstDetPerO</vt:lpstr>
      <vt:lpstr>EstDetPerT</vt:lpstr>
      <vt:lpstr>firstTD</vt:lpstr>
      <vt:lpstr>fundTICKER</vt:lpstr>
      <vt:lpstr>locCURR</vt:lpstr>
      <vt:lpstr>newCrncy</vt:lpstr>
      <vt:lpstr>newEstBrokerPeriod</vt:lpstr>
      <vt:lpstr>newEstBrokersItem</vt:lpstr>
      <vt:lpstr>newEstDetailBroker</vt:lpstr>
      <vt:lpstr>newEstDetailBroker2</vt:lpstr>
      <vt:lpstr>newEstDetailPeriod</vt:lpstr>
      <vt:lpstr>newFinancialsPeriod</vt:lpstr>
      <vt:lpstr>newIndicesSD</vt:lpstr>
      <vt:lpstr>newOverviewCon</vt:lpstr>
      <vt:lpstr>newOverviewYear</vt:lpstr>
      <vt:lpstr>newOwners</vt:lpstr>
      <vt:lpstr>newPeersRatio</vt:lpstr>
      <vt:lpstr>newPeriod</vt:lpstr>
      <vt:lpstr>newValRatio1</vt:lpstr>
      <vt:lpstr>newValRatio2</vt:lpstr>
      <vt:lpstr>outED</vt:lpstr>
      <vt:lpstr>outSD</vt:lpstr>
      <vt:lpstr>PeerIndex</vt:lpstr>
      <vt:lpstr>peersWEIGHT</vt:lpstr>
      <vt:lpstr>PERIODICITY</vt:lpstr>
      <vt:lpstr>SD</vt:lpstr>
      <vt:lpstr>shBroker1</vt:lpstr>
      <vt:lpstr>shBrokerRange</vt:lpstr>
      <vt:lpstr>shOverviewYear</vt:lpstr>
      <vt:lpstr>shPeer1</vt:lpstr>
      <vt:lpstr>shPeerRange</vt:lpstr>
      <vt:lpstr>shPeersDate1</vt:lpstr>
      <vt:lpstr>YTDdt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Gala</dc:creator>
  <cp:lastModifiedBy>Michael D'Angelo</cp:lastModifiedBy>
  <dcterms:created xsi:type="dcterms:W3CDTF">2010-12-13T20:56:49Z</dcterms:created>
  <dcterms:modified xsi:type="dcterms:W3CDTF">2025-05-06T01:18:00Z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0x010100C9B101A4585C804FB54F687D11CF4DEC</vt:lpwstr>
  </property>
</Properties>
</file>