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nturken1\Dropbox\CAREY\Advanced Business Analytics\ABA\NLP\NLP 2\NLP 2 ICE\"/>
    </mc:Choice>
  </mc:AlternateContent>
  <xr:revisionPtr revIDLastSave="0" documentId="13_ncr:1_{7DB44DCB-5249-4EB8-8879-BC7E1C9E490D}" xr6:coauthVersionLast="36" xr6:coauthVersionMax="36" xr10:uidLastSave="{00000000-0000-0000-0000-000000000000}"/>
  <bookViews>
    <workbookView xWindow="0" yWindow="0" windowWidth="17253" windowHeight="9573" activeTab="5" xr2:uid="{00000000-000D-0000-FFFF-FFFF00000000}"/>
  </bookViews>
  <sheets>
    <sheet name="Inf" sheetId="2" r:id="rId1"/>
    <sheet name="Endless" sheetId="3" r:id="rId2"/>
    <sheet name="ColorRiche" sheetId="4" r:id="rId3"/>
    <sheet name="NeveFails" sheetId="5" r:id="rId4"/>
    <sheet name="Data" sheetId="1" r:id="rId5"/>
    <sheet name="Part (a)" sheetId="6" r:id="rId6"/>
    <sheet name="Part (b)" sheetId="7" r:id="rId7"/>
  </sheets>
  <definedNames>
    <definedName name="Capacity">'Part (a)'!$H$18</definedName>
    <definedName name="Expected_profit">'Part (a)'!$B$22</definedName>
    <definedName name="Predicted_demand">'Part (a)'!$B$18:$E$18</definedName>
    <definedName name="solver_adj" localSheetId="5" hidden="1">'Part (a)'!$E$4:$E$7</definedName>
    <definedName name="solver_adj" localSheetId="6" hidden="1">'Part (b)'!$E$7:$E$10,'Part (b)'!$B$12</definedName>
    <definedName name="solver_cvg" localSheetId="5" hidden="1">0.0001</definedName>
    <definedName name="solver_cvg" localSheetId="6" hidden="1">0.0001</definedName>
    <definedName name="solver_drv" localSheetId="5" hidden="1">2</definedName>
    <definedName name="solver_drv" localSheetId="6" hidden="1">2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bd" localSheetId="5" hidden="1">2</definedName>
    <definedName name="solver_ibd" localSheetId="6" hidden="1">2</definedName>
    <definedName name="solver_itr" localSheetId="5" hidden="1">100</definedName>
    <definedName name="solver_itr" localSheetId="6" hidden="1">100</definedName>
    <definedName name="solver_lhs1" localSheetId="5" hidden="1">'Part (a)'!$B$18:$E$18</definedName>
    <definedName name="solver_lhs1" localSheetId="6" hidden="1">'Part (b)'!$B$12</definedName>
    <definedName name="solver_lhs2" localSheetId="5" hidden="1">'Part (a)'!$F$18</definedName>
    <definedName name="solver_lhs2" localSheetId="6" hidden="1">'Part (b)'!$B$23:$E$23</definedName>
    <definedName name="solver_lhs3" localSheetId="5" hidden="1">'Part (a)'!$B$18:$E$18</definedName>
    <definedName name="solver_lhs3" localSheetId="6" hidden="1">'Part (b)'!$F$23</definedName>
    <definedName name="solver_lhs4" localSheetId="6" hidden="1">'Part (b)'!$B$12</definedName>
    <definedName name="solver_lin" localSheetId="5" hidden="1">2</definedName>
    <definedName name="solver_lin" localSheetId="6" hidden="1">2</definedName>
    <definedName name="solver_lva" localSheetId="5" hidden="1">2</definedName>
    <definedName name="solver_lva" localSheetId="6" hidden="1">2</definedName>
    <definedName name="solver_mip" localSheetId="5" hidden="1">5000</definedName>
    <definedName name="solver_mip" localSheetId="6" hidden="1">5000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5000</definedName>
    <definedName name="solver_nod" localSheetId="6" hidden="1">5000</definedName>
    <definedName name="solver_num" localSheetId="5" hidden="1">2</definedName>
    <definedName name="solver_num" localSheetId="6" hidden="1">3</definedName>
    <definedName name="solver_nwt" localSheetId="5" hidden="1">1</definedName>
    <definedName name="solver_nwt" localSheetId="6" hidden="1">1</definedName>
    <definedName name="solver_ofx" localSheetId="5" hidden="1">2</definedName>
    <definedName name="solver_ofx" localSheetId="6" hidden="1">2</definedName>
    <definedName name="solver_opt" localSheetId="5" hidden="1">'Part (a)'!$B$22</definedName>
    <definedName name="solver_opt" localSheetId="6" hidden="1">'Part (b)'!$B$27</definedName>
    <definedName name="solver_piv" localSheetId="5" hidden="1">0.000001</definedName>
    <definedName name="solver_piv" localSheetId="6" hidden="1">0.000001</definedName>
    <definedName name="solver_pre" localSheetId="5" hidden="1">0.000001</definedName>
    <definedName name="solver_pre" localSheetId="6" hidden="1">0.000001</definedName>
    <definedName name="solver_pro" localSheetId="5" hidden="1">2</definedName>
    <definedName name="solver_pro" localSheetId="6" hidden="1">2</definedName>
    <definedName name="solver_rbv" localSheetId="5" hidden="1">1</definedName>
    <definedName name="solver_rbv" localSheetId="6" hidden="1">1</definedName>
    <definedName name="solver_red" localSheetId="5" hidden="1">0.000001</definedName>
    <definedName name="solver_red" localSheetId="6" hidden="1">0.000001</definedName>
    <definedName name="solver_rel1" localSheetId="5" hidden="1">3</definedName>
    <definedName name="solver_rel1" localSheetId="6" hidden="1">4</definedName>
    <definedName name="solver_rel2" localSheetId="5" hidden="1">1</definedName>
    <definedName name="solver_rel2" localSheetId="6" hidden="1">3</definedName>
    <definedName name="solver_rel3" localSheetId="5" hidden="1">3</definedName>
    <definedName name="solver_rel3" localSheetId="6" hidden="1">1</definedName>
    <definedName name="solver_rel4" localSheetId="6" hidden="1">3</definedName>
    <definedName name="solver_reo" localSheetId="5" hidden="1">2</definedName>
    <definedName name="solver_reo" localSheetId="6" hidden="1">2</definedName>
    <definedName name="solver_rep" localSheetId="5" hidden="1">2</definedName>
    <definedName name="solver_rep" localSheetId="6" hidden="1">2</definedName>
    <definedName name="solver_rhs1" localSheetId="5" hidden="1">0</definedName>
    <definedName name="solver_rhs1" localSheetId="6" hidden="1">integer</definedName>
    <definedName name="solver_rhs2" localSheetId="5" hidden="1">Capacity</definedName>
    <definedName name="solver_rhs2" localSheetId="6" hidden="1">0</definedName>
    <definedName name="solver_rhs3" localSheetId="5" hidden="1">0</definedName>
    <definedName name="solver_rhs3" localSheetId="6" hidden="1">'Part (b)'!$H$23</definedName>
    <definedName name="solver_rhs4" localSheetId="6" hidden="1">0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std" localSheetId="5" hidden="1">1</definedName>
    <definedName name="solver_std" localSheetId="6" hidden="1">1</definedName>
    <definedName name="solver_tim" localSheetId="5" hidden="1">100</definedName>
    <definedName name="solver_tim" localSheetId="6" hidden="1">100</definedName>
    <definedName name="solver_tmp" localSheetId="5" hidden="1">0</definedName>
    <definedName name="solver_tmp" localSheetId="6" hidden="1">0</definedName>
    <definedName name="solver_tol" localSheetId="5" hidden="1">0.0005</definedName>
    <definedName name="solver_tol" localSheetId="6" hidden="1">0.0005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  <definedName name="Total_demand">'Part (a)'!$F$18</definedName>
    <definedName name="Unit_prices">'Part (a)'!$E$4:$E$7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7" l="1"/>
  <c r="E23" i="7" l="1"/>
  <c r="D23" i="7"/>
  <c r="B23" i="7"/>
  <c r="E15" i="6"/>
  <c r="E18" i="6" s="1"/>
  <c r="E14" i="6"/>
  <c r="E11" i="6"/>
  <c r="B13" i="6"/>
  <c r="C13" i="6"/>
  <c r="D14" i="6"/>
  <c r="D15" i="6"/>
  <c r="D11" i="6"/>
  <c r="D18" i="6" s="1"/>
  <c r="C12" i="6"/>
  <c r="C11" i="6"/>
  <c r="B12" i="6"/>
  <c r="B11" i="6"/>
  <c r="C23" i="7"/>
  <c r="C18" i="6"/>
  <c r="B18" i="6"/>
  <c r="B27" i="7" l="1"/>
  <c r="B22" i="6"/>
  <c r="F18" i="6"/>
  <c r="F23" i="7"/>
</calcChain>
</file>

<file path=xl/sharedStrings.xml><?xml version="1.0" encoding="utf-8"?>
<sst xmlns="http://schemas.openxmlformats.org/spreadsheetml/2006/main" count="209" uniqueCount="87">
  <si>
    <t>Lipstick</t>
  </si>
  <si>
    <t>Historical data</t>
  </si>
  <si>
    <t>Month</t>
  </si>
  <si>
    <t>P_INF</t>
  </si>
  <si>
    <t>P_E</t>
  </si>
  <si>
    <t>P_CR</t>
  </si>
  <si>
    <t>P_NF</t>
  </si>
  <si>
    <t>Q_INF</t>
  </si>
  <si>
    <t>Q_E</t>
  </si>
  <si>
    <t>Q_CR</t>
  </si>
  <si>
    <t>Q_NF</t>
  </si>
  <si>
    <t>Q for quantity</t>
  </si>
  <si>
    <t>P for price</t>
  </si>
  <si>
    <t>INF for INFALLIBLE</t>
  </si>
  <si>
    <t>E for ENDLESS</t>
  </si>
  <si>
    <t>CR for COLOR RICHE</t>
  </si>
  <si>
    <t>NF for NEVER FAILS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</si>
  <si>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</si>
  <si>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</si>
  <si>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</si>
  <si>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</si>
  <si>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</si>
  <si>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</si>
  <si>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</si>
  <si>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</si>
  <si>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</si>
  <si>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</si>
  <si>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</si>
  <si>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</si>
  <si>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</si>
  <si>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</si>
  <si>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</si>
  <si>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</si>
  <si>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</si>
  <si>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</si>
  <si>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</si>
  <si>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</si>
  <si>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</si>
  <si>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</si>
  <si>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</si>
  <si>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</si>
  <si>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Selling cereal</t>
  </si>
  <si>
    <t>Range names used:</t>
  </si>
  <si>
    <t>Capacity</t>
  </si>
  <si>
    <t>='Part (a)'!$H$18</t>
  </si>
  <si>
    <t>Variable costs</t>
  </si>
  <si>
    <t>Unit prices to charge</t>
  </si>
  <si>
    <t>Expected_profit</t>
  </si>
  <si>
    <t>='Part (a)'!$B$22</t>
  </si>
  <si>
    <t>SL</t>
  </si>
  <si>
    <t>Predicted_demand</t>
  </si>
  <si>
    <t>='Part (a)'!$B$18:$E$18</t>
  </si>
  <si>
    <t>CB</t>
  </si>
  <si>
    <t>Total_demand</t>
  </si>
  <si>
    <t>='Part (a)'!$F$18</t>
  </si>
  <si>
    <t>AS</t>
  </si>
  <si>
    <t>Unit_prices</t>
  </si>
  <si>
    <t>='Part (a)'!$E$4:$E$7</t>
  </si>
  <si>
    <t>HP</t>
  </si>
  <si>
    <t>Coefficients of prices for predicting demands (from regressions)</t>
  </si>
  <si>
    <t>Q_SL</t>
  </si>
  <si>
    <t>Q_CB</t>
  </si>
  <si>
    <t>Q_AS</t>
  </si>
  <si>
    <t>Q_HP</t>
  </si>
  <si>
    <t>P_SL</t>
  </si>
  <si>
    <t>P_CB</t>
  </si>
  <si>
    <t>P_AS</t>
  </si>
  <si>
    <t>P_HP</t>
  </si>
  <si>
    <t>Total demand</t>
  </si>
  <si>
    <t>Predicted demand</t>
  </si>
  <si>
    <t>&lt;=</t>
  </si>
  <si>
    <t>&gt;=</t>
  </si>
  <si>
    <t>Should be nonnegative</t>
  </si>
  <si>
    <t>Expected profit</t>
  </si>
  <si>
    <t>Original capacity</t>
  </si>
  <si>
    <t>Cost per box of extra capacity</t>
  </si>
  <si>
    <t>QSL</t>
  </si>
  <si>
    <t>QCB</t>
  </si>
  <si>
    <t>QAS</t>
  </si>
  <si>
    <t>QHP</t>
  </si>
  <si>
    <t>PRSL</t>
  </si>
  <si>
    <t>PRCB</t>
  </si>
  <si>
    <t>PRAS</t>
  </si>
  <si>
    <t>PRHP</t>
  </si>
  <si>
    <t>Predicted demands</t>
  </si>
  <si>
    <t>Extra capacity (1000 units)</t>
  </si>
  <si>
    <t>Loreal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</si>
</sst>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;\-&quot;$&quot;#,##0.00"/>
    <numFmt numFmtId="165" formatCode="&quot;$&quot;#,##0;\-&quot;$&quot;#,##0"/>
    <numFmt numFmtId="166" formatCode="&quot;$&quot;#,##0.00"/>
  </numFmts>
  <fonts count="5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8" fontId="1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2" borderId="0" xfId="0" applyNumberFormat="1" applyFont="1" applyFill="1" applyBorder="1"/>
    <xf numFmtId="164" fontId="1" fillId="3" borderId="0" xfId="0" applyNumberFormat="1" applyFont="1" applyFill="1" applyBorder="1"/>
    <xf numFmtId="0" fontId="1" fillId="0" borderId="0" xfId="0" applyNumberFormat="1" applyFont="1" applyAlignment="1">
      <alignment horizontal="left"/>
    </xf>
    <xf numFmtId="0" fontId="1" fillId="0" borderId="0" xfId="0" applyFont="1" applyFill="1" applyBorder="1" applyAlignment="1"/>
    <xf numFmtId="0" fontId="0" fillId="0" borderId="0" xfId="0" applyFont="1"/>
    <xf numFmtId="0" fontId="1" fillId="2" borderId="0" xfId="0" applyFont="1" applyFill="1" applyBorder="1"/>
    <xf numFmtId="0" fontId="1" fillId="0" borderId="0" xfId="0" applyFont="1" applyFill="1" applyBorder="1"/>
    <xf numFmtId="165" fontId="1" fillId="4" borderId="0" xfId="0" applyNumberFormat="1" applyFont="1" applyFill="1" applyBorder="1"/>
    <xf numFmtId="165" fontId="1" fillId="2" borderId="0" xfId="0" applyNumberFormat="1" applyFont="1" applyFill="1" applyBorder="1"/>
    <xf numFmtId="1" fontId="1" fillId="3" borderId="0" xfId="0" applyNumberFormat="1" applyFont="1" applyFill="1" applyBorder="1"/>
    <xf numFmtId="1" fontId="1" fillId="0" borderId="0" xfId="0" applyNumberFormat="1" applyFont="1"/>
    <xf numFmtId="0" fontId="1" fillId="0" borderId="0" xfId="0" applyFont="1" applyBorder="1"/>
    <xf numFmtId="1" fontId="1" fillId="0" borderId="0" xfId="0" applyNumberFormat="1" applyFont="1" applyBorder="1"/>
    <xf numFmtId="166" fontId="1" fillId="0" borderId="0" xfId="0" applyNumberFormat="1" applyFont="1"/>
    <xf numFmtId="0" fontId="1" fillId="0" borderId="6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Fill="1" applyBorder="1" applyAlignment="1"/>
    <xf numFmtId="0" fontId="1" fillId="0" borderId="10" xfId="0" applyFont="1" applyBorder="1"/>
    <xf numFmtId="0" fontId="1" fillId="0" borderId="4" xfId="0" applyFont="1" applyBorder="1"/>
    <xf numFmtId="0" fontId="1" fillId="0" borderId="4" xfId="0" applyFont="1" applyFill="1" applyBorder="1" applyAlignment="1"/>
    <xf numFmtId="0" fontId="1" fillId="0" borderId="12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1" xfId="0" applyFont="1" applyBorder="1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opLeftCell="A8" workbookViewId="0">
      <selection activeCell="G26" sqref="G26"/>
    </sheetView>
  </sheetViews>
  <sheetFormatPr defaultRowHeight="14.35" x14ac:dyDescent="0.5"/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14" t="s">
        <v>18</v>
      </c>
      <c r="B3" s="14"/>
    </row>
    <row r="4" spans="1:9" x14ac:dyDescent="0.5">
      <c r="A4" s="11" t="s">
        <v>19</v>
      </c>
      <c r="B4" s="11">
        <v>0.95407612986585899</v>
      </c>
    </row>
    <row r="5" spans="1:9" x14ac:dyDescent="0.5">
      <c r="A5" s="11" t="s">
        <v>20</v>
      </c>
      <c r="B5" s="11">
        <v>0.91026126157981546</v>
      </c>
    </row>
    <row r="6" spans="1:9" x14ac:dyDescent="0.5">
      <c r="A6" s="11" t="s">
        <v>21</v>
      </c>
      <c r="B6" s="11">
        <v>0.89645530182286393</v>
      </c>
    </row>
    <row r="7" spans="1:9" x14ac:dyDescent="0.5">
      <c r="A7" s="11" t="s">
        <v>22</v>
      </c>
      <c r="B7" s="11">
        <v>83.725720923115958</v>
      </c>
    </row>
    <row r="8" spans="1:9" ht="14.7" thickBot="1" x14ac:dyDescent="0.55000000000000004">
      <c r="A8" s="12" t="s">
        <v>23</v>
      </c>
      <c r="B8" s="12">
        <v>16</v>
      </c>
    </row>
    <row r="10" spans="1:9" ht="14.7" thickBot="1" x14ac:dyDescent="0.55000000000000004">
      <c r="A10" t="s">
        <v>24</v>
      </c>
    </row>
    <row r="11" spans="1:9" x14ac:dyDescent="0.5">
      <c r="A11" s="13"/>
      <c r="B11" s="13" t="s">
        <v>29</v>
      </c>
      <c r="C11" s="13" t="s">
        <v>30</v>
      </c>
      <c r="D11" s="13" t="s">
        <v>31</v>
      </c>
      <c r="E11" s="13" t="s">
        <v>32</v>
      </c>
      <c r="F11" s="13" t="s">
        <v>33</v>
      </c>
    </row>
    <row r="12" spans="1:9" x14ac:dyDescent="0.5">
      <c r="A12" s="11" t="s">
        <v>25</v>
      </c>
      <c r="B12" s="11">
        <v>2</v>
      </c>
      <c r="C12" s="11">
        <v>924372.98502675851</v>
      </c>
      <c r="D12" s="11">
        <v>462186.49251337926</v>
      </c>
      <c r="E12" s="11">
        <v>65.932486955243249</v>
      </c>
      <c r="F12" s="11">
        <v>1.5644790018714918E-7</v>
      </c>
    </row>
    <row r="13" spans="1:9" x14ac:dyDescent="0.5">
      <c r="A13" s="11" t="s">
        <v>26</v>
      </c>
      <c r="B13" s="11">
        <v>13</v>
      </c>
      <c r="C13" s="11">
        <v>91129.952473241457</v>
      </c>
      <c r="D13" s="11">
        <v>7009.9963440954971</v>
      </c>
      <c r="E13" s="11"/>
      <c r="F13" s="11"/>
    </row>
    <row r="14" spans="1:9" ht="14.7" thickBot="1" x14ac:dyDescent="0.55000000000000004">
      <c r="A14" s="12" t="s">
        <v>27</v>
      </c>
      <c r="B14" s="12">
        <v>15</v>
      </c>
      <c r="C14" s="12">
        <v>1015502.9375</v>
      </c>
      <c r="D14" s="12"/>
      <c r="E14" s="12"/>
      <c r="F14" s="12"/>
    </row>
    <row r="15" spans="1:9" ht="14.7" thickBot="1" x14ac:dyDescent="0.55000000000000004"/>
    <row r="16" spans="1:9" x14ac:dyDescent="0.5">
      <c r="A16" s="13"/>
      <c r="B16" s="13" t="s">
        <v>34</v>
      </c>
      <c r="C16" s="13" t="s">
        <v>22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</row>
    <row r="17" spans="1:9" x14ac:dyDescent="0.5">
      <c r="A17" s="11" t="s">
        <v>28</v>
      </c>
      <c r="B17" s="11">
        <v>7118.9819931056772</v>
      </c>
      <c r="C17" s="11">
        <v>502.65820135412633</v>
      </c>
      <c r="D17" s="11">
        <v>14.162669531557693</v>
      </c>
      <c r="E17" s="11">
        <v>2.7981682282877831E-9</v>
      </c>
      <c r="F17" s="11">
        <v>6033.0549699862595</v>
      </c>
      <c r="G17" s="11">
        <v>8204.9090162250941</v>
      </c>
      <c r="H17" s="11">
        <v>6033.0549699862595</v>
      </c>
      <c r="I17" s="11">
        <v>8204.9090162250941</v>
      </c>
    </row>
    <row r="18" spans="1:9" x14ac:dyDescent="0.5">
      <c r="A18" s="11" t="s">
        <v>3</v>
      </c>
      <c r="B18" s="11">
        <v>-1002.3700089757634</v>
      </c>
      <c r="C18" s="11">
        <v>87.841466269651249</v>
      </c>
      <c r="D18" s="11">
        <v>-11.411125651053446</v>
      </c>
      <c r="E18" s="11">
        <v>3.8121396515862178E-8</v>
      </c>
      <c r="F18" s="11">
        <v>-1192.1399594424515</v>
      </c>
      <c r="G18" s="11">
        <v>-812.60005850907521</v>
      </c>
      <c r="H18" s="11">
        <v>-1192.1399594424515</v>
      </c>
      <c r="I18" s="11">
        <v>-812.60005850907521</v>
      </c>
    </row>
    <row r="19" spans="1:9" ht="14.7" thickBot="1" x14ac:dyDescent="0.55000000000000004">
      <c r="A19" s="12" t="s">
        <v>4</v>
      </c>
      <c r="B19" s="12">
        <v>71.631995491411857</v>
      </c>
      <c r="C19" s="12">
        <v>87.505849417733586</v>
      </c>
      <c r="D19" s="12">
        <v>0.81859665345863386</v>
      </c>
      <c r="E19" s="12">
        <v>0.42776778667346982</v>
      </c>
      <c r="F19" s="12">
        <v>-117.4128988478127</v>
      </c>
      <c r="G19" s="12">
        <v>260.67688983063641</v>
      </c>
      <c r="H19" s="12">
        <v>-117.4128988478127</v>
      </c>
      <c r="I19" s="12">
        <v>260.67688983063641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A6" workbookViewId="0">
      <selection activeCell="C29" sqref="C29"/>
    </sheetView>
  </sheetViews>
  <sheetFormatPr defaultRowHeight="14.35" x14ac:dyDescent="0.5"/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14" t="s">
        <v>18</v>
      </c>
      <c r="B3" s="14"/>
    </row>
    <row r="4" spans="1:9" x14ac:dyDescent="0.5">
      <c r="A4" s="11" t="s">
        <v>19</v>
      </c>
      <c r="B4" s="11">
        <v>0.97376137871350765</v>
      </c>
    </row>
    <row r="5" spans="1:9" x14ac:dyDescent="0.5">
      <c r="A5" s="11" t="s">
        <v>20</v>
      </c>
      <c r="B5" s="11">
        <v>0.94821122267403124</v>
      </c>
    </row>
    <row r="6" spans="1:9" x14ac:dyDescent="0.5">
      <c r="A6" s="11" t="s">
        <v>21</v>
      </c>
      <c r="B6" s="11">
        <v>0.94024371847003607</v>
      </c>
    </row>
    <row r="7" spans="1:9" x14ac:dyDescent="0.5">
      <c r="A7" s="11" t="s">
        <v>22</v>
      </c>
      <c r="B7" s="11">
        <v>71.857999951438913</v>
      </c>
    </row>
    <row r="8" spans="1:9" ht="14.7" thickBot="1" x14ac:dyDescent="0.55000000000000004">
      <c r="A8" s="12" t="s">
        <v>23</v>
      </c>
      <c r="B8" s="12">
        <v>16</v>
      </c>
    </row>
    <row r="10" spans="1:9" ht="14.7" thickBot="1" x14ac:dyDescent="0.55000000000000004">
      <c r="A10" t="s">
        <v>24</v>
      </c>
    </row>
    <row r="11" spans="1:9" x14ac:dyDescent="0.5">
      <c r="A11" s="13"/>
      <c r="B11" s="13" t="s">
        <v>29</v>
      </c>
      <c r="C11" s="13" t="s">
        <v>30</v>
      </c>
      <c r="D11" s="13" t="s">
        <v>31</v>
      </c>
      <c r="E11" s="13" t="s">
        <v>32</v>
      </c>
      <c r="F11" s="13" t="s">
        <v>33</v>
      </c>
    </row>
    <row r="12" spans="1:9" x14ac:dyDescent="0.5">
      <c r="A12" s="11" t="s">
        <v>25</v>
      </c>
      <c r="B12" s="11">
        <v>2</v>
      </c>
      <c r="C12" s="11">
        <v>1229031.561958727</v>
      </c>
      <c r="D12" s="11">
        <v>614515.78097936348</v>
      </c>
      <c r="E12" s="11">
        <v>119.00981767898725</v>
      </c>
      <c r="F12" s="11">
        <v>4.3906799035188312E-9</v>
      </c>
    </row>
    <row r="13" spans="1:9" x14ac:dyDescent="0.5">
      <c r="A13" s="11" t="s">
        <v>26</v>
      </c>
      <c r="B13" s="11">
        <v>13</v>
      </c>
      <c r="C13" s="11">
        <v>67126.438041272922</v>
      </c>
      <c r="D13" s="11">
        <v>5163.5721570209944</v>
      </c>
      <c r="E13" s="11"/>
      <c r="F13" s="11"/>
    </row>
    <row r="14" spans="1:9" ht="14.7" thickBot="1" x14ac:dyDescent="0.55000000000000004">
      <c r="A14" s="12" t="s">
        <v>27</v>
      </c>
      <c r="B14" s="12">
        <v>15</v>
      </c>
      <c r="C14" s="12">
        <v>1296158</v>
      </c>
      <c r="D14" s="12"/>
      <c r="E14" s="12"/>
      <c r="F14" s="12"/>
    </row>
    <row r="15" spans="1:9" ht="14.7" thickBot="1" x14ac:dyDescent="0.55000000000000004"/>
    <row r="16" spans="1:9" x14ac:dyDescent="0.5">
      <c r="A16" s="13"/>
      <c r="B16" s="13" t="s">
        <v>34</v>
      </c>
      <c r="C16" s="13" t="s">
        <v>22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</row>
    <row r="17" spans="1:9" x14ac:dyDescent="0.5">
      <c r="A17" s="11" t="s">
        <v>28</v>
      </c>
      <c r="B17" s="11">
        <v>8935.1999929778376</v>
      </c>
      <c r="C17" s="11">
        <v>431.40880257888296</v>
      </c>
      <c r="D17" s="11">
        <v>20.711677507655953</v>
      </c>
      <c r="E17" s="11">
        <v>2.4422478569342707E-11</v>
      </c>
      <c r="F17" s="11">
        <v>8003.1979377642738</v>
      </c>
      <c r="G17" s="11">
        <v>9867.2020481914005</v>
      </c>
      <c r="H17" s="11">
        <v>8003.1979377642738</v>
      </c>
      <c r="I17" s="11">
        <v>9867.2020481914005</v>
      </c>
    </row>
    <row r="18" spans="1:9" x14ac:dyDescent="0.5">
      <c r="A18" s="11" t="s">
        <v>3</v>
      </c>
      <c r="B18" s="11">
        <v>150.62252067411544</v>
      </c>
      <c r="C18" s="11">
        <v>75.390358056579018</v>
      </c>
      <c r="D18" s="11">
        <v>1.9979016489227459</v>
      </c>
      <c r="E18" s="11">
        <v>6.7091943464751058E-2</v>
      </c>
      <c r="F18" s="11">
        <v>-12.248445870825066</v>
      </c>
      <c r="G18" s="11">
        <v>313.49348721905596</v>
      </c>
      <c r="H18" s="11">
        <v>-12.248445870825066</v>
      </c>
      <c r="I18" s="11">
        <v>313.49348721905596</v>
      </c>
    </row>
    <row r="19" spans="1:9" ht="14.7" thickBot="1" x14ac:dyDescent="0.55000000000000004">
      <c r="A19" s="12" t="s">
        <v>4</v>
      </c>
      <c r="B19" s="12">
        <v>-1141.8390922565054</v>
      </c>
      <c r="C19" s="12">
        <v>75.102313290133267</v>
      </c>
      <c r="D19" s="12">
        <v>-15.203780579239721</v>
      </c>
      <c r="E19" s="12">
        <v>1.1686822205370422E-9</v>
      </c>
      <c r="F19" s="12">
        <v>-1304.0877759163584</v>
      </c>
      <c r="G19" s="12">
        <v>-979.59040859665242</v>
      </c>
      <c r="H19" s="12">
        <v>-1304.0877759163584</v>
      </c>
      <c r="I19" s="12">
        <v>-979.59040859665242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opLeftCell="A5" workbookViewId="0">
      <selection activeCell="B22" sqref="B22"/>
    </sheetView>
  </sheetViews>
  <sheetFormatPr defaultRowHeight="14.35" x14ac:dyDescent="0.5"/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14" t="s">
        <v>18</v>
      </c>
      <c r="B3" s="14"/>
    </row>
    <row r="4" spans="1:9" x14ac:dyDescent="0.5">
      <c r="A4" s="11" t="s">
        <v>19</v>
      </c>
      <c r="B4" s="11">
        <v>0.98706409466939593</v>
      </c>
    </row>
    <row r="5" spans="1:9" x14ac:dyDescent="0.5">
      <c r="A5" s="11" t="s">
        <v>20</v>
      </c>
      <c r="B5" s="11">
        <v>0.97429552698551425</v>
      </c>
    </row>
    <row r="6" spans="1:9" x14ac:dyDescent="0.5">
      <c r="A6" s="11" t="s">
        <v>21</v>
      </c>
      <c r="B6" s="11">
        <v>0.97034099267559337</v>
      </c>
    </row>
    <row r="7" spans="1:9" x14ac:dyDescent="0.5">
      <c r="A7" s="11" t="s">
        <v>22</v>
      </c>
      <c r="B7" s="11">
        <v>59.887431587565381</v>
      </c>
    </row>
    <row r="8" spans="1:9" ht="14.7" thickBot="1" x14ac:dyDescent="0.55000000000000004">
      <c r="A8" s="12" t="s">
        <v>23</v>
      </c>
      <c r="B8" s="12">
        <v>16</v>
      </c>
    </row>
    <row r="10" spans="1:9" ht="14.7" thickBot="1" x14ac:dyDescent="0.55000000000000004">
      <c r="A10" t="s">
        <v>24</v>
      </c>
    </row>
    <row r="11" spans="1:9" x14ac:dyDescent="0.5">
      <c r="A11" s="13"/>
      <c r="B11" s="13" t="s">
        <v>29</v>
      </c>
      <c r="C11" s="13" t="s">
        <v>30</v>
      </c>
      <c r="D11" s="13" t="s">
        <v>31</v>
      </c>
      <c r="E11" s="13" t="s">
        <v>32</v>
      </c>
      <c r="F11" s="13" t="s">
        <v>33</v>
      </c>
    </row>
    <row r="12" spans="1:9" x14ac:dyDescent="0.5">
      <c r="A12" s="11" t="s">
        <v>25</v>
      </c>
      <c r="B12" s="11">
        <v>2</v>
      </c>
      <c r="C12" s="11">
        <v>1767244.8794919809</v>
      </c>
      <c r="D12" s="11">
        <v>883622.43974599044</v>
      </c>
      <c r="E12" s="11">
        <v>246.37427586385161</v>
      </c>
      <c r="F12" s="11">
        <v>4.6244126376508359E-11</v>
      </c>
    </row>
    <row r="13" spans="1:9" x14ac:dyDescent="0.5">
      <c r="A13" s="11" t="s">
        <v>26</v>
      </c>
      <c r="B13" s="11">
        <v>13</v>
      </c>
      <c r="C13" s="11">
        <v>46624.558008019209</v>
      </c>
      <c r="D13" s="11">
        <v>3586.5044621553238</v>
      </c>
      <c r="E13" s="11"/>
      <c r="F13" s="11"/>
    </row>
    <row r="14" spans="1:9" ht="14.7" thickBot="1" x14ac:dyDescent="0.55000000000000004">
      <c r="A14" s="12" t="s">
        <v>27</v>
      </c>
      <c r="B14" s="12">
        <v>15</v>
      </c>
      <c r="C14" s="12">
        <v>1813869.4375</v>
      </c>
      <c r="D14" s="12"/>
      <c r="E14" s="12"/>
      <c r="F14" s="12"/>
    </row>
    <row r="15" spans="1:9" ht="14.7" thickBot="1" x14ac:dyDescent="0.55000000000000004"/>
    <row r="16" spans="1:9" x14ac:dyDescent="0.5">
      <c r="A16" s="13"/>
      <c r="B16" s="13" t="s">
        <v>34</v>
      </c>
      <c r="C16" s="13" t="s">
        <v>22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</row>
    <row r="17" spans="1:9" x14ac:dyDescent="0.5">
      <c r="A17" s="11" t="s">
        <v>28</v>
      </c>
      <c r="B17" s="11">
        <v>8025.2233625366716</v>
      </c>
      <c r="C17" s="11">
        <v>365.51566466801739</v>
      </c>
      <c r="D17" s="11">
        <v>21.955894475345254</v>
      </c>
      <c r="E17" s="11">
        <v>1.1667390323945705E-11</v>
      </c>
      <c r="F17" s="11">
        <v>7235.5747771417227</v>
      </c>
      <c r="G17" s="11">
        <v>8814.8719479316205</v>
      </c>
      <c r="H17" s="11">
        <v>7235.5747771417227</v>
      </c>
      <c r="I17" s="11">
        <v>8814.8719479316205</v>
      </c>
    </row>
    <row r="18" spans="1:9" x14ac:dyDescent="0.5">
      <c r="A18" s="11" t="s">
        <v>5</v>
      </c>
      <c r="B18" s="11">
        <v>-1106.0719515674657</v>
      </c>
      <c r="C18" s="11">
        <v>49.827703708336671</v>
      </c>
      <c r="D18" s="11">
        <v>-22.197931456801388</v>
      </c>
      <c r="E18" s="11">
        <v>1.0152597471221828E-11</v>
      </c>
      <c r="F18" s="11">
        <v>-1213.718160882471</v>
      </c>
      <c r="G18" s="11">
        <v>-998.42574225246028</v>
      </c>
      <c r="H18" s="11">
        <v>-1213.718160882471</v>
      </c>
      <c r="I18" s="11">
        <v>-998.42574225246028</v>
      </c>
    </row>
    <row r="19" spans="1:9" ht="14.7" thickBot="1" x14ac:dyDescent="0.55000000000000004">
      <c r="A19" s="12" t="s">
        <v>6</v>
      </c>
      <c r="B19" s="12">
        <v>30.687931895889385</v>
      </c>
      <c r="C19" s="12">
        <v>73.815141573148097</v>
      </c>
      <c r="D19" s="12">
        <v>0.415740337847605</v>
      </c>
      <c r="E19" s="12">
        <v>0.68438082136629275</v>
      </c>
      <c r="F19" s="12">
        <v>-128.7799863311034</v>
      </c>
      <c r="G19" s="12">
        <v>190.15585012288219</v>
      </c>
      <c r="H19" s="12">
        <v>-128.7799863311034</v>
      </c>
      <c r="I19" s="12">
        <v>190.15585012288219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opLeftCell="A2" workbookViewId="0">
      <selection activeCell="M27" sqref="M27"/>
    </sheetView>
  </sheetViews>
  <sheetFormatPr defaultRowHeight="14.35" x14ac:dyDescent="0.5"/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14" t="s">
        <v>18</v>
      </c>
      <c r="B3" s="14"/>
    </row>
    <row r="4" spans="1:9" x14ac:dyDescent="0.5">
      <c r="A4" s="11" t="s">
        <v>19</v>
      </c>
      <c r="B4" s="11">
        <v>0.97976344540214599</v>
      </c>
    </row>
    <row r="5" spans="1:9" x14ac:dyDescent="0.5">
      <c r="A5" s="11" t="s">
        <v>20</v>
      </c>
      <c r="B5" s="11">
        <v>0.95993640894628396</v>
      </c>
    </row>
    <row r="6" spans="1:9" x14ac:dyDescent="0.5">
      <c r="A6" s="11" t="s">
        <v>21</v>
      </c>
      <c r="B6" s="11">
        <v>0.95377277955340456</v>
      </c>
    </row>
    <row r="7" spans="1:9" x14ac:dyDescent="0.5">
      <c r="A7" s="11" t="s">
        <v>22</v>
      </c>
      <c r="B7" s="11">
        <v>64.145279634706768</v>
      </c>
    </row>
    <row r="8" spans="1:9" ht="14.7" thickBot="1" x14ac:dyDescent="0.55000000000000004">
      <c r="A8" s="12" t="s">
        <v>23</v>
      </c>
      <c r="B8" s="12">
        <v>16</v>
      </c>
    </row>
    <row r="10" spans="1:9" ht="14.7" thickBot="1" x14ac:dyDescent="0.55000000000000004">
      <c r="A10" t="s">
        <v>24</v>
      </c>
    </row>
    <row r="11" spans="1:9" x14ac:dyDescent="0.5">
      <c r="A11" s="13"/>
      <c r="B11" s="13" t="s">
        <v>29</v>
      </c>
      <c r="C11" s="13" t="s">
        <v>30</v>
      </c>
      <c r="D11" s="13" t="s">
        <v>31</v>
      </c>
      <c r="E11" s="13" t="s">
        <v>32</v>
      </c>
      <c r="F11" s="13" t="s">
        <v>33</v>
      </c>
    </row>
    <row r="12" spans="1:9" x14ac:dyDescent="0.5">
      <c r="A12" s="11" t="s">
        <v>25</v>
      </c>
      <c r="B12" s="11">
        <v>2</v>
      </c>
      <c r="C12" s="11">
        <v>1281637.9178076086</v>
      </c>
      <c r="D12" s="11">
        <v>640818.95890380431</v>
      </c>
      <c r="E12" s="11">
        <v>155.74207139307575</v>
      </c>
      <c r="F12" s="11">
        <v>8.2770233850772102E-10</v>
      </c>
    </row>
    <row r="13" spans="1:9" x14ac:dyDescent="0.5">
      <c r="A13" s="11" t="s">
        <v>26</v>
      </c>
      <c r="B13" s="11">
        <v>13</v>
      </c>
      <c r="C13" s="11">
        <v>53490.019692391441</v>
      </c>
      <c r="D13" s="11">
        <v>4114.6168994147265</v>
      </c>
      <c r="E13" s="11"/>
      <c r="F13" s="11"/>
    </row>
    <row r="14" spans="1:9" ht="14.7" thickBot="1" x14ac:dyDescent="0.55000000000000004">
      <c r="A14" s="12" t="s">
        <v>27</v>
      </c>
      <c r="B14" s="12">
        <v>15</v>
      </c>
      <c r="C14" s="12">
        <v>1335127.9375</v>
      </c>
      <c r="D14" s="12"/>
      <c r="E14" s="12"/>
      <c r="F14" s="12"/>
    </row>
    <row r="15" spans="1:9" ht="14.7" thickBot="1" x14ac:dyDescent="0.55000000000000004"/>
    <row r="16" spans="1:9" x14ac:dyDescent="0.5">
      <c r="A16" s="13"/>
      <c r="B16" s="13" t="s">
        <v>34</v>
      </c>
      <c r="C16" s="13" t="s">
        <v>22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</row>
    <row r="17" spans="1:9" x14ac:dyDescent="0.5">
      <c r="A17" s="11" t="s">
        <v>28</v>
      </c>
      <c r="B17" s="11">
        <v>10236.202335235612</v>
      </c>
      <c r="C17" s="11">
        <v>391.50292305846477</v>
      </c>
      <c r="D17" s="11">
        <v>26.145915476873711</v>
      </c>
      <c r="E17" s="11">
        <v>1.2629015242130789E-12</v>
      </c>
      <c r="F17" s="11">
        <v>9390.4116913465405</v>
      </c>
      <c r="G17" s="11">
        <v>11081.992979124683</v>
      </c>
      <c r="H17" s="11">
        <v>9390.4116913465405</v>
      </c>
      <c r="I17" s="11">
        <v>11081.992979124683</v>
      </c>
    </row>
    <row r="18" spans="1:9" x14ac:dyDescent="0.5">
      <c r="A18" s="11" t="s">
        <v>5</v>
      </c>
      <c r="B18" s="11">
        <v>245.76324005950028</v>
      </c>
      <c r="C18" s="11">
        <v>53.370330020802072</v>
      </c>
      <c r="D18" s="11">
        <v>4.6048664110510371</v>
      </c>
      <c r="E18" s="11">
        <v>4.9331429001341531E-4</v>
      </c>
      <c r="F18" s="11">
        <v>130.46365189748425</v>
      </c>
      <c r="G18" s="11">
        <v>361.06282822151627</v>
      </c>
      <c r="H18" s="11">
        <v>130.46365189748425</v>
      </c>
      <c r="I18" s="11">
        <v>361.06282822151627</v>
      </c>
    </row>
    <row r="19" spans="1:9" ht="14.7" thickBot="1" x14ac:dyDescent="0.55000000000000004">
      <c r="A19" s="12" t="s">
        <v>6</v>
      </c>
      <c r="B19" s="12">
        <v>-1353.3265451711493</v>
      </c>
      <c r="C19" s="12">
        <v>79.063215301892726</v>
      </c>
      <c r="D19" s="12">
        <v>-17.117018831116923</v>
      </c>
      <c r="E19" s="12">
        <v>2.6809490871821685E-10</v>
      </c>
      <c r="F19" s="12">
        <v>-1524.1322373885278</v>
      </c>
      <c r="G19" s="12">
        <v>-1182.5208529537708</v>
      </c>
      <c r="H19" s="12">
        <v>-1524.1322373885278</v>
      </c>
      <c r="I19" s="12">
        <v>-1182.5208529537708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0"/>
  <sheetViews>
    <sheetView workbookViewId="0">
      <selection activeCell="G10" sqref="G10"/>
    </sheetView>
  </sheetViews>
  <sheetFormatPr defaultColWidth="9.1171875" defaultRowHeight="14.35" x14ac:dyDescent="0.5"/>
  <cols>
    <col min="1" max="1" width="9.1171875" style="2"/>
    <col min="2" max="9" width="10.234375" style="2" customWidth="1"/>
    <col min="10" max="11" width="9.1171875" style="2"/>
    <col min="12" max="12" width="18.5859375" style="2" bestFit="1" customWidth="1"/>
    <col min="13" max="16384" width="9.1171875" style="2"/>
  </cols>
  <sheetData>
    <row r="1" spans="1:12" x14ac:dyDescent="0.5">
      <c r="A1" s="1" t="s">
        <v>0</v>
      </c>
    </row>
    <row r="3" spans="1:12" ht="14.7" thickBot="1" x14ac:dyDescent="0.55000000000000004">
      <c r="A3" s="1" t="s">
        <v>1</v>
      </c>
    </row>
    <row r="4" spans="1:12" s="5" customFormat="1" x14ac:dyDescent="0.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L4" s="8" t="s">
        <v>11</v>
      </c>
    </row>
    <row r="5" spans="1:12" x14ac:dyDescent="0.5">
      <c r="A5" s="6">
        <v>1</v>
      </c>
      <c r="B5" s="7">
        <v>4.2</v>
      </c>
      <c r="C5" s="7">
        <v>4.0999999999999996</v>
      </c>
      <c r="D5" s="7">
        <v>4.22</v>
      </c>
      <c r="E5" s="7">
        <v>4.3499999999999996</v>
      </c>
      <c r="F5" s="2">
        <v>3251</v>
      </c>
      <c r="G5" s="2">
        <v>4933</v>
      </c>
      <c r="H5" s="2">
        <v>3463</v>
      </c>
      <c r="I5" s="2">
        <v>5467</v>
      </c>
      <c r="L5" s="9" t="s">
        <v>12</v>
      </c>
    </row>
    <row r="6" spans="1:12" x14ac:dyDescent="0.5">
      <c r="A6" s="6">
        <v>2</v>
      </c>
      <c r="B6" s="7">
        <v>3.9</v>
      </c>
      <c r="C6" s="7">
        <v>4.3</v>
      </c>
      <c r="D6" s="7">
        <v>4.12</v>
      </c>
      <c r="E6" s="7">
        <v>4.18</v>
      </c>
      <c r="F6" s="2">
        <v>3524</v>
      </c>
      <c r="G6" s="2">
        <v>4629</v>
      </c>
      <c r="H6" s="2">
        <v>3471</v>
      </c>
      <c r="I6" s="2">
        <v>5607</v>
      </c>
      <c r="L6" s="9" t="s">
        <v>13</v>
      </c>
    </row>
    <row r="7" spans="1:12" x14ac:dyDescent="0.5">
      <c r="A7" s="6">
        <v>3</v>
      </c>
      <c r="B7" s="7">
        <v>4.0999999999999996</v>
      </c>
      <c r="C7" s="7">
        <v>4.5</v>
      </c>
      <c r="D7" s="7">
        <v>4.32</v>
      </c>
      <c r="E7" s="7">
        <v>4.22</v>
      </c>
      <c r="F7" s="2">
        <v>3349</v>
      </c>
      <c r="G7" s="2">
        <v>4456</v>
      </c>
      <c r="H7" s="2">
        <v>3362</v>
      </c>
      <c r="I7" s="2">
        <v>5494</v>
      </c>
      <c r="L7" s="9" t="s">
        <v>14</v>
      </c>
    </row>
    <row r="8" spans="1:12" x14ac:dyDescent="0.5">
      <c r="A8" s="6">
        <v>4</v>
      </c>
      <c r="B8" s="7">
        <v>4</v>
      </c>
      <c r="C8" s="7">
        <v>4.4000000000000004</v>
      </c>
      <c r="D8" s="7">
        <v>3.86</v>
      </c>
      <c r="E8" s="7">
        <v>4.13</v>
      </c>
      <c r="F8" s="2">
        <v>3380</v>
      </c>
      <c r="G8" s="2">
        <v>4497</v>
      </c>
      <c r="H8" s="2">
        <v>3875</v>
      </c>
      <c r="I8" s="2">
        <v>5507</v>
      </c>
      <c r="L8" s="9" t="s">
        <v>15</v>
      </c>
    </row>
    <row r="9" spans="1:12" ht="14.7" thickBot="1" x14ac:dyDescent="0.55000000000000004">
      <c r="A9" s="6">
        <v>5</v>
      </c>
      <c r="B9" s="7">
        <v>3.8</v>
      </c>
      <c r="C9" s="7">
        <v>3.8</v>
      </c>
      <c r="D9" s="7">
        <v>3.99</v>
      </c>
      <c r="E9" s="7">
        <v>4.5599999999999996</v>
      </c>
      <c r="F9" s="2">
        <v>3447</v>
      </c>
      <c r="G9" s="2">
        <v>5193</v>
      </c>
      <c r="H9" s="2">
        <v>3726</v>
      </c>
      <c r="I9" s="2">
        <v>5084</v>
      </c>
      <c r="L9" s="10" t="s">
        <v>16</v>
      </c>
    </row>
    <row r="10" spans="1:12" x14ac:dyDescent="0.5">
      <c r="A10" s="6">
        <v>6</v>
      </c>
      <c r="B10" s="7">
        <v>3.9</v>
      </c>
      <c r="C10" s="7">
        <v>3.9</v>
      </c>
      <c r="D10" s="7">
        <v>3.76</v>
      </c>
      <c r="E10" s="7">
        <v>3.78</v>
      </c>
      <c r="F10" s="2">
        <v>3560</v>
      </c>
      <c r="G10" s="2">
        <v>4885</v>
      </c>
      <c r="H10" s="2">
        <v>3961</v>
      </c>
      <c r="I10" s="2">
        <v>6063</v>
      </c>
    </row>
    <row r="11" spans="1:12" x14ac:dyDescent="0.5">
      <c r="A11" s="6">
        <v>7</v>
      </c>
      <c r="B11" s="7">
        <v>3.8</v>
      </c>
      <c r="C11" s="7">
        <v>3.7</v>
      </c>
      <c r="D11" s="7">
        <v>4.07</v>
      </c>
      <c r="E11" s="7">
        <v>3.89</v>
      </c>
      <c r="F11" s="2">
        <v>3689</v>
      </c>
      <c r="G11" s="2">
        <v>5344</v>
      </c>
      <c r="H11" s="2">
        <v>3669</v>
      </c>
      <c r="I11" s="2">
        <v>5953</v>
      </c>
    </row>
    <row r="12" spans="1:12" x14ac:dyDescent="0.5">
      <c r="A12" s="6">
        <v>8</v>
      </c>
      <c r="B12" s="7">
        <v>4.3</v>
      </c>
      <c r="C12" s="7">
        <v>3.6</v>
      </c>
      <c r="D12" s="7">
        <v>4.05</v>
      </c>
      <c r="E12" s="7">
        <v>3.97</v>
      </c>
      <c r="F12" s="2">
        <v>3013</v>
      </c>
      <c r="G12" s="2">
        <v>5522</v>
      </c>
      <c r="H12" s="2">
        <v>3654</v>
      </c>
      <c r="I12" s="2">
        <v>5959</v>
      </c>
    </row>
    <row r="13" spans="1:12" x14ac:dyDescent="0.5">
      <c r="A13" s="6">
        <v>9</v>
      </c>
      <c r="B13" s="7">
        <v>3.6</v>
      </c>
      <c r="C13" s="7">
        <v>3.95</v>
      </c>
      <c r="D13" s="7">
        <v>4.09</v>
      </c>
      <c r="E13" s="7">
        <v>4.22</v>
      </c>
      <c r="F13" s="2">
        <v>3824</v>
      </c>
      <c r="G13" s="2">
        <v>4935</v>
      </c>
      <c r="H13" s="2">
        <v>3720</v>
      </c>
      <c r="I13" s="2">
        <v>5470</v>
      </c>
    </row>
    <row r="14" spans="1:12" x14ac:dyDescent="0.5">
      <c r="A14" s="6">
        <v>10</v>
      </c>
      <c r="B14" s="7">
        <v>3.5</v>
      </c>
      <c r="C14" s="7">
        <v>4.0599999999999996</v>
      </c>
      <c r="D14" s="7">
        <v>4.12</v>
      </c>
      <c r="E14" s="7">
        <v>4.13</v>
      </c>
      <c r="F14" s="2">
        <v>3760</v>
      </c>
      <c r="G14" s="2">
        <v>4845</v>
      </c>
      <c r="H14" s="2">
        <v>3641</v>
      </c>
      <c r="I14" s="2">
        <v>5659</v>
      </c>
    </row>
    <row r="15" spans="1:12" x14ac:dyDescent="0.5">
      <c r="A15" s="6">
        <v>11</v>
      </c>
      <c r="B15" s="7">
        <v>3.4</v>
      </c>
      <c r="C15" s="7">
        <v>4.12</v>
      </c>
      <c r="D15" s="7">
        <v>4.13</v>
      </c>
      <c r="E15" s="7">
        <v>4.5</v>
      </c>
      <c r="F15" s="2">
        <v>4047</v>
      </c>
      <c r="G15" s="2">
        <v>4848</v>
      </c>
      <c r="H15" s="2">
        <v>3655</v>
      </c>
      <c r="I15" s="2">
        <v>5183</v>
      </c>
    </row>
    <row r="16" spans="1:12" x14ac:dyDescent="0.5">
      <c r="A16" s="6">
        <v>12</v>
      </c>
      <c r="B16" s="7">
        <v>3.7</v>
      </c>
      <c r="C16" s="7">
        <v>4.12</v>
      </c>
      <c r="D16" s="7">
        <v>5.16</v>
      </c>
      <c r="E16" s="7">
        <v>4</v>
      </c>
      <c r="F16" s="2">
        <v>3746</v>
      </c>
      <c r="G16" s="2">
        <v>4706</v>
      </c>
      <c r="H16" s="2">
        <v>2430</v>
      </c>
      <c r="I16" s="2">
        <v>6110</v>
      </c>
    </row>
    <row r="17" spans="1:9" x14ac:dyDescent="0.5">
      <c r="A17" s="6">
        <v>13</v>
      </c>
      <c r="B17" s="7">
        <v>3.8</v>
      </c>
      <c r="C17" s="7">
        <v>4.2</v>
      </c>
      <c r="D17" s="7">
        <v>4.17</v>
      </c>
      <c r="E17" s="7">
        <v>4.0599999999999996</v>
      </c>
      <c r="F17" s="2">
        <v>3722</v>
      </c>
      <c r="G17" s="2">
        <v>4665</v>
      </c>
      <c r="H17" s="2">
        <v>3614</v>
      </c>
      <c r="I17" s="2">
        <v>5683</v>
      </c>
    </row>
    <row r="18" spans="1:9" x14ac:dyDescent="0.5">
      <c r="A18" s="6">
        <v>14</v>
      </c>
      <c r="B18" s="7">
        <v>3.9</v>
      </c>
      <c r="C18" s="7">
        <v>4.28</v>
      </c>
      <c r="D18" s="7">
        <v>4</v>
      </c>
      <c r="E18" s="7">
        <v>4.22</v>
      </c>
      <c r="F18" s="2">
        <v>3461</v>
      </c>
      <c r="G18" s="2">
        <v>4653</v>
      </c>
      <c r="H18" s="2">
        <v>3652</v>
      </c>
      <c r="I18" s="2">
        <v>5464</v>
      </c>
    </row>
    <row r="19" spans="1:9" x14ac:dyDescent="0.5">
      <c r="A19" s="6">
        <v>15</v>
      </c>
      <c r="B19" s="7">
        <v>4</v>
      </c>
      <c r="C19" s="7">
        <v>4.0999999999999996</v>
      </c>
      <c r="D19" s="7">
        <v>3.9</v>
      </c>
      <c r="E19" s="7">
        <v>4.12</v>
      </c>
      <c r="F19" s="2">
        <v>3322</v>
      </c>
      <c r="G19" s="2">
        <v>4847</v>
      </c>
      <c r="H19" s="2">
        <v>3881</v>
      </c>
      <c r="I19" s="2">
        <v>5660</v>
      </c>
    </row>
    <row r="20" spans="1:9" x14ac:dyDescent="0.5">
      <c r="A20" s="6">
        <v>16</v>
      </c>
      <c r="B20" s="7">
        <v>4.0999999999999996</v>
      </c>
      <c r="C20" s="7">
        <v>3.9</v>
      </c>
      <c r="D20" s="7">
        <v>3.96</v>
      </c>
      <c r="E20" s="7">
        <v>3.94</v>
      </c>
      <c r="F20" s="2">
        <v>3320</v>
      </c>
      <c r="G20" s="2">
        <v>5090</v>
      </c>
      <c r="H20" s="2">
        <v>3751</v>
      </c>
      <c r="I20" s="2">
        <v>5932</v>
      </c>
    </row>
  </sheetData>
  <printOptions headings="1" gridLines="1" gridLinesSet="0"/>
  <pageMargins left="0.75" right="0.75" top="1" bottom="1" header="0.5" footer="0.5"/>
  <pageSetup orientation="portrait" r:id="rId1"/>
  <headerFooter alignWithMargins="0">
    <oddFooter>&amp;CProblem 6.65 (data)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24"/>
  <sheetViews>
    <sheetView tabSelected="1" topLeftCell="A3" workbookViewId="0">
      <selection activeCell="H12" sqref="H12"/>
    </sheetView>
  </sheetViews>
  <sheetFormatPr defaultColWidth="9.1171875" defaultRowHeight="14.35" x14ac:dyDescent="0.5"/>
  <cols>
    <col min="1" max="1" width="23" style="2" customWidth="1"/>
    <col min="2" max="2" width="9.1171875" style="2"/>
    <col min="3" max="4" width="10.1171875" style="2" bestFit="1" customWidth="1"/>
    <col min="5" max="5" width="9.1171875" style="2"/>
    <col min="6" max="6" width="13.234375" style="2" bestFit="1" customWidth="1"/>
    <col min="7" max="7" width="9.1171875" style="2"/>
    <col min="8" max="8" width="9.703125" style="2" customWidth="1"/>
    <col min="9" max="9" width="18.234375" style="2" bestFit="1" customWidth="1"/>
    <col min="10" max="16384" width="9.1171875" style="2"/>
  </cols>
  <sheetData>
    <row r="1" spans="1:13" x14ac:dyDescent="0.5">
      <c r="A1" s="1" t="s">
        <v>86</v>
      </c>
      <c r="I1" s="1" t="s">
        <v>42</v>
      </c>
      <c r="L1" s="1"/>
    </row>
    <row r="2" spans="1:13" x14ac:dyDescent="0.5">
      <c r="H2" s="15"/>
      <c r="I2" s="15" t="s">
        <v>43</v>
      </c>
      <c r="J2" s="2" t="s">
        <v>44</v>
      </c>
      <c r="L2" s="16"/>
      <c r="M2" s="17"/>
    </row>
    <row r="3" spans="1:13" x14ac:dyDescent="0.5">
      <c r="A3" s="2" t="s">
        <v>45</v>
      </c>
      <c r="D3" s="2" t="s">
        <v>46</v>
      </c>
      <c r="H3" s="15"/>
      <c r="I3" s="15" t="s">
        <v>47</v>
      </c>
      <c r="J3" s="2" t="s">
        <v>48</v>
      </c>
      <c r="L3" s="16"/>
      <c r="M3" s="17"/>
    </row>
    <row r="4" spans="1:13" x14ac:dyDescent="0.5">
      <c r="A4" s="2" t="s">
        <v>49</v>
      </c>
      <c r="B4" s="18">
        <v>2</v>
      </c>
      <c r="D4" s="2" t="s">
        <v>49</v>
      </c>
      <c r="E4" s="19">
        <v>4.9883731948904639</v>
      </c>
      <c r="H4" s="15"/>
      <c r="I4" s="15" t="s">
        <v>50</v>
      </c>
      <c r="J4" s="2" t="s">
        <v>51</v>
      </c>
      <c r="L4" s="16"/>
      <c r="M4" s="17"/>
    </row>
    <row r="5" spans="1:13" x14ac:dyDescent="0.5">
      <c r="A5" s="2" t="s">
        <v>52</v>
      </c>
      <c r="B5" s="18">
        <v>2.2000000000000002</v>
      </c>
      <c r="D5" s="2" t="s">
        <v>52</v>
      </c>
      <c r="E5" s="19">
        <v>5.4353851487727773</v>
      </c>
      <c r="H5" s="15"/>
      <c r="I5" s="15" t="s">
        <v>53</v>
      </c>
      <c r="J5" s="2" t="s">
        <v>54</v>
      </c>
      <c r="L5" s="16"/>
      <c r="M5" s="17"/>
    </row>
    <row r="6" spans="1:13" x14ac:dyDescent="0.5">
      <c r="A6" s="2" t="s">
        <v>55</v>
      </c>
      <c r="B6" s="18">
        <v>2.2999999999999998</v>
      </c>
      <c r="D6" s="2" t="s">
        <v>55</v>
      </c>
      <c r="E6" s="19">
        <v>4.9016337475562839</v>
      </c>
      <c r="H6" s="15"/>
      <c r="I6" s="15" t="s">
        <v>56</v>
      </c>
      <c r="J6" s="2" t="s">
        <v>57</v>
      </c>
      <c r="L6" s="16"/>
      <c r="M6" s="17"/>
    </row>
    <row r="7" spans="1:13" x14ac:dyDescent="0.5">
      <c r="A7" s="2" t="s">
        <v>58</v>
      </c>
      <c r="B7" s="18">
        <v>2.4</v>
      </c>
      <c r="D7" s="2" t="s">
        <v>58</v>
      </c>
      <c r="E7" s="19">
        <v>8.4538678171423189</v>
      </c>
      <c r="H7" s="15"/>
      <c r="I7" s="15"/>
      <c r="L7" s="16"/>
      <c r="M7" s="17"/>
    </row>
    <row r="8" spans="1:13" x14ac:dyDescent="0.5">
      <c r="H8" s="15"/>
      <c r="I8" s="15"/>
    </row>
    <row r="9" spans="1:13" ht="14.7" thickBot="1" x14ac:dyDescent="0.55000000000000004">
      <c r="A9" s="2" t="s">
        <v>59</v>
      </c>
      <c r="H9" s="15"/>
      <c r="I9" s="15"/>
    </row>
    <row r="10" spans="1:13" s="5" customFormat="1" ht="12.75" customHeight="1" thickBot="1" x14ac:dyDescent="0.55000000000000004">
      <c r="A10" s="32"/>
      <c r="B10" s="33" t="s">
        <v>60</v>
      </c>
      <c r="C10" s="33" t="s">
        <v>61</v>
      </c>
      <c r="D10" s="33" t="s">
        <v>62</v>
      </c>
      <c r="E10" s="34" t="s">
        <v>63</v>
      </c>
      <c r="H10" s="20"/>
      <c r="I10" s="20"/>
    </row>
    <row r="11" spans="1:13" x14ac:dyDescent="0.5">
      <c r="A11" s="46" t="s">
        <v>28</v>
      </c>
      <c r="B11" s="41">
        <f>Inf!B17</f>
        <v>7118.9819931056772</v>
      </c>
      <c r="C11" s="42">
        <f>Endless!B17</f>
        <v>8935.1999929778376</v>
      </c>
      <c r="D11" s="42">
        <f>ColorRiche!B17</f>
        <v>8025.2233625366716</v>
      </c>
      <c r="E11" s="43">
        <f>NeveFails!B17</f>
        <v>10236.202335235612</v>
      </c>
      <c r="H11" s="15"/>
      <c r="I11" s="15"/>
    </row>
    <row r="12" spans="1:13" x14ac:dyDescent="0.5">
      <c r="A12" s="47" t="s">
        <v>64</v>
      </c>
      <c r="B12" s="44">
        <f>Inf!B18</f>
        <v>-1002.3700089757634</v>
      </c>
      <c r="C12" s="21">
        <f>Endless!B18</f>
        <v>150.62252067411544</v>
      </c>
      <c r="D12" s="21"/>
      <c r="E12" s="37"/>
      <c r="H12" s="15"/>
      <c r="I12" s="15"/>
    </row>
    <row r="13" spans="1:13" x14ac:dyDescent="0.5">
      <c r="A13" s="47" t="s">
        <v>65</v>
      </c>
      <c r="B13" s="35">
        <f>Inf!B19</f>
        <v>71.631995491411857</v>
      </c>
      <c r="C13" s="21">
        <f>Endless!B19</f>
        <v>-1141.8390922565054</v>
      </c>
      <c r="D13" s="29"/>
      <c r="E13" s="36"/>
    </row>
    <row r="14" spans="1:13" x14ac:dyDescent="0.5">
      <c r="A14" s="47" t="s">
        <v>66</v>
      </c>
      <c r="B14" s="35"/>
      <c r="C14" s="29"/>
      <c r="D14" s="21">
        <f>ColorRiche!B18</f>
        <v>-1106.0719515674657</v>
      </c>
      <c r="E14" s="36">
        <f>NeveFails!B18</f>
        <v>245.76324005950028</v>
      </c>
    </row>
    <row r="15" spans="1:13" ht="14.7" thickBot="1" x14ac:dyDescent="0.55000000000000004">
      <c r="A15" s="48" t="s">
        <v>67</v>
      </c>
      <c r="B15" s="45"/>
      <c r="C15" s="39"/>
      <c r="D15" s="38">
        <f>ColorRiche!B19</f>
        <v>30.687931895889385</v>
      </c>
      <c r="E15" s="40">
        <f>NeveFails!B19</f>
        <v>-1353.3265451711493</v>
      </c>
    </row>
    <row r="17" spans="1:8" x14ac:dyDescent="0.5">
      <c r="B17" s="4" t="s">
        <v>60</v>
      </c>
      <c r="C17" s="4" t="s">
        <v>61</v>
      </c>
      <c r="D17" s="4" t="s">
        <v>62</v>
      </c>
      <c r="E17" s="4" t="s">
        <v>63</v>
      </c>
      <c r="F17" s="4" t="s">
        <v>68</v>
      </c>
      <c r="H17" s="5" t="s">
        <v>43</v>
      </c>
    </row>
    <row r="18" spans="1:8" x14ac:dyDescent="0.5">
      <c r="A18" s="22" t="s">
        <v>69</v>
      </c>
      <c r="B18" s="49">
        <f>SUMPRODUCT(B12:B15,$E$4:$E$7)+B11</f>
        <v>2508.1337934398434</v>
      </c>
      <c r="C18" s="49">
        <f>SUMPRODUCT(C12:C15,$E$4:$E$7)+C11</f>
        <v>3480.2260933162306</v>
      </c>
      <c r="D18" s="49">
        <f>SUMPRODUCT(D12:D15,$E$4:$E$7)+D11</f>
        <v>2863.0954773374569</v>
      </c>
      <c r="E18" s="49">
        <f>SUMPRODUCT(E12:E15,$E$4:$E$7)+E11</f>
        <v>3.1325544114224613E-7</v>
      </c>
      <c r="F18" s="2">
        <f>SUM(B18:E18)</f>
        <v>8851.4553644067855</v>
      </c>
      <c r="G18" s="6" t="s">
        <v>70</v>
      </c>
      <c r="H18" s="23">
        <v>10000</v>
      </c>
    </row>
    <row r="19" spans="1:8" x14ac:dyDescent="0.5">
      <c r="A19" s="22"/>
      <c r="B19" s="4" t="s">
        <v>71</v>
      </c>
      <c r="C19" s="4" t="s">
        <v>71</v>
      </c>
      <c r="D19" s="4" t="s">
        <v>71</v>
      </c>
      <c r="E19" s="4" t="s">
        <v>71</v>
      </c>
      <c r="G19" s="6"/>
      <c r="H19" s="24"/>
    </row>
    <row r="20" spans="1:8" x14ac:dyDescent="0.5">
      <c r="A20" s="22" t="s">
        <v>72</v>
      </c>
      <c r="B20" s="50">
        <v>0</v>
      </c>
      <c r="C20" s="50">
        <v>0</v>
      </c>
      <c r="D20" s="50">
        <v>0</v>
      </c>
      <c r="E20" s="50">
        <v>0</v>
      </c>
      <c r="G20" s="6"/>
      <c r="H20" s="24"/>
    </row>
    <row r="22" spans="1:8" x14ac:dyDescent="0.5">
      <c r="A22" s="2" t="s">
        <v>73</v>
      </c>
      <c r="B22" s="25">
        <f>MMULT(B18:E18,E4:E7-B4:B7)</f>
        <v>26203.837432414697</v>
      </c>
      <c r="D22" s="31"/>
    </row>
    <row r="24" spans="1:8" x14ac:dyDescent="0.5">
      <c r="B24" s="31"/>
      <c r="C24" s="31"/>
    </row>
  </sheetData>
  <printOptions headings="1" gridLines="1"/>
  <pageMargins left="0.75" right="0.75" top="1" bottom="1" header="0.5" footer="0.5"/>
  <pageSetup orientation="portrait" r:id="rId1"/>
  <headerFooter alignWithMargins="0">
    <oddFooter>&amp;CProblem 6.65, part (a)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27"/>
  <sheetViews>
    <sheetView topLeftCell="A13" workbookViewId="0">
      <selection activeCell="H15" sqref="H15"/>
    </sheetView>
  </sheetViews>
  <sheetFormatPr defaultColWidth="9.1171875" defaultRowHeight="14.35" x14ac:dyDescent="0.5"/>
  <cols>
    <col min="1" max="1" width="27.5859375" style="2" customWidth="1"/>
    <col min="2" max="5" width="9.1171875" style="2"/>
    <col min="6" max="6" width="13.234375" style="2" bestFit="1" customWidth="1"/>
    <col min="7" max="16384" width="9.1171875" style="2"/>
  </cols>
  <sheetData>
    <row r="1" spans="1:10" x14ac:dyDescent="0.5">
      <c r="A1" s="1" t="s">
        <v>41</v>
      </c>
      <c r="I1" s="1"/>
    </row>
    <row r="2" spans="1:10" x14ac:dyDescent="0.5">
      <c r="I2" s="16"/>
      <c r="J2" s="17"/>
    </row>
    <row r="3" spans="1:10" x14ac:dyDescent="0.5">
      <c r="A3" s="2" t="s">
        <v>74</v>
      </c>
      <c r="B3" s="23">
        <v>10000</v>
      </c>
      <c r="I3" s="16"/>
      <c r="J3" s="17"/>
    </row>
    <row r="4" spans="1:10" x14ac:dyDescent="0.5">
      <c r="A4" s="2" t="s">
        <v>75</v>
      </c>
      <c r="B4" s="26">
        <v>20000</v>
      </c>
      <c r="I4" s="16"/>
      <c r="J4" s="17"/>
    </row>
    <row r="5" spans="1:10" x14ac:dyDescent="0.5">
      <c r="I5" s="16"/>
      <c r="J5" s="17"/>
    </row>
    <row r="6" spans="1:10" x14ac:dyDescent="0.5">
      <c r="A6" s="2" t="s">
        <v>45</v>
      </c>
      <c r="D6" s="2" t="s">
        <v>46</v>
      </c>
      <c r="I6" s="16"/>
      <c r="J6" s="17"/>
    </row>
    <row r="7" spans="1:10" x14ac:dyDescent="0.5">
      <c r="A7" s="2" t="s">
        <v>49</v>
      </c>
      <c r="B7" s="18">
        <v>2</v>
      </c>
      <c r="D7" s="2" t="s">
        <v>49</v>
      </c>
      <c r="E7" s="19">
        <v>5.5778709347901945</v>
      </c>
      <c r="I7" s="16"/>
      <c r="J7" s="17"/>
    </row>
    <row r="8" spans="1:10" x14ac:dyDescent="0.5">
      <c r="A8" s="2" t="s">
        <v>52</v>
      </c>
      <c r="B8" s="18">
        <v>2.2000000000000002</v>
      </c>
      <c r="D8" s="2" t="s">
        <v>52</v>
      </c>
      <c r="E8" s="19">
        <v>6.0658798306434258</v>
      </c>
      <c r="I8" s="16"/>
      <c r="J8" s="17"/>
    </row>
    <row r="9" spans="1:10" x14ac:dyDescent="0.5">
      <c r="A9" s="2" t="s">
        <v>55</v>
      </c>
      <c r="B9" s="18">
        <v>2.2999999999999998</v>
      </c>
      <c r="D9" s="2" t="s">
        <v>55</v>
      </c>
      <c r="E9" s="19">
        <v>5.7542412763790063</v>
      </c>
    </row>
    <row r="10" spans="1:10" x14ac:dyDescent="0.5">
      <c r="A10" s="2" t="s">
        <v>58</v>
      </c>
      <c r="B10" s="18">
        <v>2.4</v>
      </c>
      <c r="D10" s="2" t="s">
        <v>58</v>
      </c>
      <c r="E10" s="19">
        <v>6.141132204958609</v>
      </c>
    </row>
    <row r="12" spans="1:10" x14ac:dyDescent="0.5">
      <c r="A12" s="22" t="s">
        <v>85</v>
      </c>
      <c r="B12" s="27">
        <v>0</v>
      </c>
    </row>
    <row r="13" spans="1:10" x14ac:dyDescent="0.5">
      <c r="H13" s="28"/>
    </row>
    <row r="14" spans="1:10" x14ac:dyDescent="0.5">
      <c r="A14" s="2" t="s">
        <v>59</v>
      </c>
    </row>
    <row r="15" spans="1:10" s="5" customFormat="1" ht="12.75" customHeight="1" x14ac:dyDescent="0.5">
      <c r="B15" s="5" t="s">
        <v>76</v>
      </c>
      <c r="C15" s="5" t="s">
        <v>77</v>
      </c>
      <c r="D15" s="5" t="s">
        <v>78</v>
      </c>
      <c r="E15" s="5" t="s">
        <v>79</v>
      </c>
    </row>
    <row r="16" spans="1:10" x14ac:dyDescent="0.5">
      <c r="A16" s="2" t="s">
        <v>28</v>
      </c>
      <c r="B16" s="21">
        <v>7118.9819931056772</v>
      </c>
      <c r="C16" s="21">
        <v>8935.1999929778376</v>
      </c>
      <c r="D16" s="21">
        <v>8025.2233625366716</v>
      </c>
      <c r="E16" s="21">
        <v>10236.202335235612</v>
      </c>
    </row>
    <row r="17" spans="1:8" x14ac:dyDescent="0.5">
      <c r="A17" s="2" t="s">
        <v>80</v>
      </c>
      <c r="B17" s="21">
        <v>-1002.3700089757634</v>
      </c>
      <c r="C17" s="21">
        <v>150.62252067411544</v>
      </c>
      <c r="D17" s="21"/>
    </row>
    <row r="18" spans="1:8" x14ac:dyDescent="0.5">
      <c r="A18" s="2" t="s">
        <v>81</v>
      </c>
      <c r="B18" s="2">
        <v>71.631995491411857</v>
      </c>
      <c r="C18" s="21">
        <v>-1141.8390922565054</v>
      </c>
      <c r="E18" s="21"/>
    </row>
    <row r="19" spans="1:8" x14ac:dyDescent="0.5">
      <c r="A19" s="2" t="s">
        <v>82</v>
      </c>
      <c r="D19" s="21">
        <v>-1106.0719515674657</v>
      </c>
      <c r="E19" s="21">
        <v>245.76324005950028</v>
      </c>
    </row>
    <row r="20" spans="1:8" x14ac:dyDescent="0.5">
      <c r="A20" s="2" t="s">
        <v>83</v>
      </c>
      <c r="C20" s="21"/>
      <c r="D20" s="2">
        <v>30.687931895889385</v>
      </c>
      <c r="E20" s="21">
        <v>-1353.3265451711493</v>
      </c>
    </row>
    <row r="22" spans="1:8" x14ac:dyDescent="0.5">
      <c r="B22" s="5" t="s">
        <v>76</v>
      </c>
      <c r="C22" s="5" t="s">
        <v>77</v>
      </c>
      <c r="D22" s="5" t="s">
        <v>78</v>
      </c>
      <c r="E22" s="5" t="s">
        <v>79</v>
      </c>
      <c r="F22" s="4" t="s">
        <v>68</v>
      </c>
      <c r="H22" s="5" t="s">
        <v>43</v>
      </c>
    </row>
    <row r="23" spans="1:8" x14ac:dyDescent="0.5">
      <c r="A23" s="2" t="s">
        <v>84</v>
      </c>
      <c r="B23" s="2">
        <f>SUMPRODUCT(B17:B20,$E$7:$E$10)+B16</f>
        <v>1962.4025308144764</v>
      </c>
      <c r="C23" s="2">
        <f>SUMPRODUCT(C17:C20,$E$7:$E$10)+C16</f>
        <v>2849.0942536118873</v>
      </c>
      <c r="D23" s="2">
        <f>SUMPRODUCT(D17:D20,$E$7:$E$10)+D16</f>
        <v>1849.077131051502</v>
      </c>
      <c r="E23" s="2">
        <f>SUMPRODUCT(E17:E20,$E$7:$E$10)+E16</f>
        <v>3339.4260850267146</v>
      </c>
      <c r="F23" s="2">
        <f>SUM(B23:E23)</f>
        <v>10000.00000050458</v>
      </c>
      <c r="G23" s="6" t="s">
        <v>70</v>
      </c>
      <c r="H23" s="30">
        <f>B3+B12*1000</f>
        <v>10000</v>
      </c>
    </row>
    <row r="24" spans="1:8" x14ac:dyDescent="0.5">
      <c r="A24" s="22"/>
      <c r="B24" s="4" t="s">
        <v>71</v>
      </c>
      <c r="C24" s="4" t="s">
        <v>71</v>
      </c>
      <c r="D24" s="4" t="s">
        <v>71</v>
      </c>
      <c r="E24" s="4" t="s">
        <v>71</v>
      </c>
      <c r="G24" s="6"/>
      <c r="H24" s="29"/>
    </row>
    <row r="25" spans="1:8" x14ac:dyDescent="0.5">
      <c r="A25" s="22" t="s">
        <v>72</v>
      </c>
      <c r="B25" s="2">
        <v>0</v>
      </c>
      <c r="C25" s="2">
        <v>0</v>
      </c>
      <c r="D25" s="2">
        <v>0</v>
      </c>
      <c r="E25" s="2">
        <v>0</v>
      </c>
      <c r="G25" s="6"/>
      <c r="H25" s="29"/>
    </row>
    <row r="27" spans="1:8" x14ac:dyDescent="0.5">
      <c r="A27" s="2" t="s">
        <v>73</v>
      </c>
      <c r="B27" s="25">
        <f>MMULT(B23:E23,E7:E10-B7:B10)-B12*B4</f>
        <v>36915.872010058971</v>
      </c>
    </row>
  </sheetData>
  <printOptions headings="1" gridLines="1"/>
  <pageMargins left="0.75" right="0.75" top="1" bottom="1" header="0.5" footer="0.5"/>
  <pageSetup orientation="portrait" r:id="rId1"/>
  <headerFooter alignWithMargins="0">
    <oddFooter>&amp;CProblem 6.65, part (b)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Inf</vt:lpstr>
      <vt:lpstr>Endless</vt:lpstr>
      <vt:lpstr>ColorRiche</vt:lpstr>
      <vt:lpstr>NeveFails</vt:lpstr>
      <vt:lpstr>Data</vt:lpstr>
      <vt:lpstr>Part (a)</vt:lpstr>
      <vt:lpstr>Part (b)</vt:lpstr>
      <vt:lpstr>Capacity</vt:lpstr>
      <vt:lpstr>Expected_profit</vt:lpstr>
      <vt:lpstr>Predicted_demand</vt:lpstr>
      <vt:lpstr>Total_demand</vt:lpstr>
      <vt:lpstr>Unit_prices</vt:lpstr>
    </vt:vector>
  </TitlesOfParts>
  <Company>Cleveland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 State University</dc:creator>
  <cp:lastModifiedBy>Nazli Turken</cp:lastModifiedBy>
  <dcterms:created xsi:type="dcterms:W3CDTF">2015-03-03T18:26:55Z</dcterms:created>
  <dcterms:modified xsi:type="dcterms:W3CDTF">2020-02-19T17:07:35Z</dcterms:modified>
</cp:coreProperties>
</file>