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unsh\Downloads\Compressed\"/>
    </mc:Choice>
  </mc:AlternateContent>
  <xr:revisionPtr revIDLastSave="0" documentId="8_{06EDF234-6D0A-4CDC-B580-53F956CD0468}" xr6:coauthVersionLast="47" xr6:coauthVersionMax="47" xr10:uidLastSave="{00000000-0000-0000-0000-000000000000}"/>
  <bookViews>
    <workbookView xWindow="-108" yWindow="-108" windowWidth="23256" windowHeight="13896" firstSheet="7" activeTab="12" xr2:uid="{00000000-000D-0000-FFFF-FFFF00000000}"/>
  </bookViews>
  <sheets>
    <sheet name="Practical_1" sheetId="1" r:id="rId1"/>
    <sheet name="Practical_2" sheetId="13" r:id="rId2"/>
    <sheet name="Practical_3" sheetId="3" r:id="rId3"/>
    <sheet name="Practical_4" sheetId="4" r:id="rId4"/>
    <sheet name="Practical_5" sheetId="5" r:id="rId5"/>
    <sheet name="Practical_6" sheetId="6" r:id="rId6"/>
    <sheet name="Practical_7" sheetId="7" r:id="rId7"/>
    <sheet name="Practical_9" sheetId="2" r:id="rId8"/>
    <sheet name="Practical_11" sheetId="8" r:id="rId9"/>
    <sheet name="Practical 12" sheetId="10" r:id="rId10"/>
    <sheet name="Practical 13" sheetId="11" r:id="rId11"/>
    <sheet name="Practical_14" sheetId="9" r:id="rId12"/>
    <sheet name="pata nahi konsa" sheetId="14" r:id="rId13"/>
    <sheet name="Practical_15" sheetId="12" r:id="rId14"/>
    <sheet name="Practical_16"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2" i="9" l="1"/>
  <c r="G24" i="9" s="1"/>
  <c r="H22" i="9"/>
  <c r="I22" i="9"/>
  <c r="I22" i="14"/>
  <c r="L52" i="13"/>
  <c r="L51" i="13"/>
  <c r="L50" i="13"/>
  <c r="K46" i="13"/>
  <c r="K55" i="13" s="1"/>
  <c r="L35" i="13"/>
  <c r="L34" i="13"/>
  <c r="L33" i="13"/>
  <c r="K29" i="13"/>
  <c r="K38" i="13" s="1"/>
  <c r="L18" i="13"/>
  <c r="L17" i="13"/>
  <c r="L16" i="13"/>
  <c r="K12" i="13"/>
  <c r="K21" i="13" s="1"/>
  <c r="E16" i="11"/>
  <c r="G14" i="11" s="1"/>
  <c r="I14" i="11" s="1"/>
  <c r="K14" i="11" s="1"/>
  <c r="D16" i="11"/>
  <c r="F12" i="11" s="1"/>
  <c r="H12" i="11" s="1"/>
  <c r="G15" i="11"/>
  <c r="I15" i="11" s="1"/>
  <c r="K15" i="11" s="1"/>
  <c r="G13" i="11"/>
  <c r="I13" i="11" s="1"/>
  <c r="K13" i="11" s="1"/>
  <c r="G12" i="11"/>
  <c r="I12" i="11" s="1"/>
  <c r="K12" i="11" s="1"/>
  <c r="G11" i="11"/>
  <c r="I11" i="11" s="1"/>
  <c r="K11" i="11" s="1"/>
  <c r="G10" i="11"/>
  <c r="I10" i="11" s="1"/>
  <c r="K10" i="11" s="1"/>
  <c r="K9" i="11"/>
  <c r="I9" i="11"/>
  <c r="G9" i="11"/>
  <c r="F41" i="10"/>
  <c r="H37" i="10" s="1"/>
  <c r="J37" i="10" s="1"/>
  <c r="E41" i="10"/>
  <c r="G40" i="10" s="1"/>
  <c r="I40" i="10" s="1"/>
  <c r="H39" i="10"/>
  <c r="J39" i="10" s="1"/>
  <c r="G39" i="10"/>
  <c r="I39" i="10" s="1"/>
  <c r="K39" i="10" s="1"/>
  <c r="H36" i="10"/>
  <c r="J36" i="10" s="1"/>
  <c r="G36" i="10"/>
  <c r="I36" i="10" s="1"/>
  <c r="K36" i="10" s="1"/>
  <c r="F28" i="10"/>
  <c r="H27" i="10" s="1"/>
  <c r="J27" i="10" s="1"/>
  <c r="E28" i="10"/>
  <c r="G27" i="10" s="1"/>
  <c r="I27" i="10" s="1"/>
  <c r="K27" i="10" s="1"/>
  <c r="H26" i="10"/>
  <c r="J26" i="10" s="1"/>
  <c r="G26" i="10"/>
  <c r="I26" i="10" s="1"/>
  <c r="K26" i="10" s="1"/>
  <c r="H25" i="10"/>
  <c r="J25" i="10" s="1"/>
  <c r="G25" i="10"/>
  <c r="I25" i="10" s="1"/>
  <c r="K25" i="10" s="1"/>
  <c r="H24" i="10"/>
  <c r="J24" i="10" s="1"/>
  <c r="G24" i="10"/>
  <c r="I24" i="10" s="1"/>
  <c r="K24" i="10" s="1"/>
  <c r="J23" i="10"/>
  <c r="J28" i="10" s="1"/>
  <c r="H23" i="10"/>
  <c r="G23" i="10"/>
  <c r="I23" i="10" s="1"/>
  <c r="F16" i="10"/>
  <c r="H11" i="10" s="1"/>
  <c r="J11" i="10" s="1"/>
  <c r="E16" i="10"/>
  <c r="H15" i="10"/>
  <c r="J15" i="10" s="1"/>
  <c r="G15" i="10"/>
  <c r="I15" i="10" s="1"/>
  <c r="K15" i="10" s="1"/>
  <c r="J14" i="10"/>
  <c r="I14" i="10"/>
  <c r="K14" i="10" s="1"/>
  <c r="H14" i="10"/>
  <c r="G14" i="10"/>
  <c r="H13" i="10"/>
  <c r="J13" i="10" s="1"/>
  <c r="G13" i="10"/>
  <c r="I13" i="10" s="1"/>
  <c r="J12" i="10"/>
  <c r="I12" i="10"/>
  <c r="K12" i="10" s="1"/>
  <c r="H12" i="10"/>
  <c r="G12" i="10"/>
  <c r="G11" i="10"/>
  <c r="I11" i="10" s="1"/>
  <c r="H10" i="10"/>
  <c r="J10" i="10" s="1"/>
  <c r="G10" i="10"/>
  <c r="I10" i="10" s="1"/>
  <c r="K10" i="10" s="1"/>
  <c r="J9" i="10"/>
  <c r="K9" i="10" s="1"/>
  <c r="I9" i="10"/>
  <c r="H9" i="10"/>
  <c r="G9" i="10"/>
  <c r="G19" i="9"/>
  <c r="F19" i="9"/>
  <c r="H9" i="9" s="1"/>
  <c r="I18" i="9"/>
  <c r="K18" i="9" s="1"/>
  <c r="H18" i="9"/>
  <c r="J18" i="9" s="1"/>
  <c r="I17" i="9"/>
  <c r="K17" i="9" s="1"/>
  <c r="H17" i="9"/>
  <c r="L17" i="9" s="1"/>
  <c r="I16" i="9"/>
  <c r="K16" i="9" s="1"/>
  <c r="H16" i="9"/>
  <c r="L16" i="9" s="1"/>
  <c r="L15" i="9"/>
  <c r="K15" i="9"/>
  <c r="I15" i="9"/>
  <c r="H15" i="9"/>
  <c r="J15" i="9" s="1"/>
  <c r="K14" i="9"/>
  <c r="I14" i="9"/>
  <c r="I13" i="9"/>
  <c r="K13" i="9" s="1"/>
  <c r="H13" i="9"/>
  <c r="L13" i="9" s="1"/>
  <c r="J12" i="9"/>
  <c r="I12" i="9"/>
  <c r="K12" i="9" s="1"/>
  <c r="H12" i="9"/>
  <c r="I11" i="9"/>
  <c r="K11" i="9" s="1"/>
  <c r="H11" i="9"/>
  <c r="L11" i="9" s="1"/>
  <c r="L10" i="9"/>
  <c r="J10" i="9"/>
  <c r="I10" i="9"/>
  <c r="K10" i="9" s="1"/>
  <c r="H10" i="9"/>
  <c r="I9" i="9"/>
  <c r="K9" i="9" s="1"/>
  <c r="G24" i="8"/>
  <c r="G14" i="8"/>
  <c r="G9" i="8"/>
  <c r="D15" i="7"/>
  <c r="D14" i="7"/>
  <c r="D13" i="7"/>
  <c r="D12" i="7"/>
  <c r="D11" i="7"/>
  <c r="D10" i="7"/>
  <c r="E33" i="6"/>
  <c r="E32" i="6"/>
  <c r="E31" i="6"/>
  <c r="E30" i="6"/>
  <c r="E29" i="6"/>
  <c r="E28" i="6"/>
  <c r="E27" i="6"/>
  <c r="I21" i="6"/>
  <c r="I16" i="6"/>
  <c r="I10" i="6"/>
  <c r="G28" i="5"/>
  <c r="G23" i="5"/>
  <c r="G18" i="5"/>
  <c r="E21" i="4"/>
  <c r="E20" i="4"/>
  <c r="E19" i="4"/>
  <c r="E18" i="4"/>
  <c r="E17" i="4"/>
  <c r="E16" i="4"/>
  <c r="E15" i="4"/>
  <c r="E14" i="4"/>
  <c r="E13" i="4"/>
  <c r="E12" i="4"/>
  <c r="E19" i="3"/>
  <c r="E18" i="3"/>
  <c r="E17" i="3"/>
  <c r="E16" i="3"/>
  <c r="E15" i="3"/>
  <c r="E14" i="3"/>
  <c r="E13" i="3"/>
  <c r="E12" i="3"/>
  <c r="E11" i="3"/>
  <c r="E10" i="3"/>
  <c r="E9" i="3"/>
  <c r="G32" i="2"/>
  <c r="F27" i="2"/>
  <c r="G23" i="2"/>
  <c r="G14" i="2"/>
  <c r="G13" i="2"/>
  <c r="G12" i="2"/>
  <c r="F21" i="1"/>
  <c r="F20" i="1"/>
  <c r="F19" i="1"/>
  <c r="F18" i="1"/>
  <c r="F17" i="1"/>
  <c r="F16" i="1"/>
  <c r="F15" i="1"/>
  <c r="F14" i="1"/>
  <c r="F13" i="1"/>
  <c r="F12" i="1"/>
  <c r="L9" i="9" l="1"/>
  <c r="J9" i="9"/>
  <c r="K16" i="11"/>
  <c r="K19" i="9"/>
  <c r="L12" i="11"/>
  <c r="J12" i="11"/>
  <c r="I16" i="10"/>
  <c r="K11" i="10"/>
  <c r="K16" i="10" s="1"/>
  <c r="H18" i="10" s="1"/>
  <c r="K13" i="10"/>
  <c r="I28" i="10"/>
  <c r="K23" i="10"/>
  <c r="K28" i="10" s="1"/>
  <c r="H30" i="10" s="1"/>
  <c r="K40" i="10"/>
  <c r="H14" i="9"/>
  <c r="L18" i="9"/>
  <c r="F9" i="11"/>
  <c r="H9" i="11" s="1"/>
  <c r="J16" i="10"/>
  <c r="L12" i="9"/>
  <c r="G38" i="10"/>
  <c r="I38" i="10" s="1"/>
  <c r="I19" i="9"/>
  <c r="H38" i="10"/>
  <c r="J38" i="10" s="1"/>
  <c r="F13" i="11"/>
  <c r="H13" i="11" s="1"/>
  <c r="J17" i="9"/>
  <c r="G37" i="10"/>
  <c r="I37" i="10" s="1"/>
  <c r="K37" i="10" s="1"/>
  <c r="F10" i="11"/>
  <c r="H10" i="11" s="1"/>
  <c r="J16" i="9"/>
  <c r="G35" i="10"/>
  <c r="I35" i="10" s="1"/>
  <c r="J11" i="9"/>
  <c r="F14" i="11"/>
  <c r="H14" i="11" s="1"/>
  <c r="H35" i="10"/>
  <c r="J35" i="10" s="1"/>
  <c r="H40" i="10"/>
  <c r="J40" i="10" s="1"/>
  <c r="F11" i="11"/>
  <c r="H11" i="11" s="1"/>
  <c r="F15" i="11"/>
  <c r="H15" i="11" s="1"/>
  <c r="J13" i="9"/>
  <c r="K38" i="10" l="1"/>
  <c r="L14" i="11"/>
  <c r="J14" i="11"/>
  <c r="L11" i="11"/>
  <c r="J11" i="11"/>
  <c r="J15" i="11"/>
  <c r="L15" i="11"/>
  <c r="K35" i="10"/>
  <c r="K41" i="10" s="1"/>
  <c r="H43" i="10" s="1"/>
  <c r="I41" i="10"/>
  <c r="L9" i="11"/>
  <c r="J9" i="11"/>
  <c r="L10" i="11"/>
  <c r="J10" i="11"/>
  <c r="L19" i="9"/>
  <c r="J13" i="11"/>
  <c r="L13" i="11"/>
  <c r="L14" i="9"/>
  <c r="J14" i="9"/>
  <c r="J19" i="9" s="1"/>
  <c r="J41" i="10"/>
  <c r="H19" i="9"/>
  <c r="L16" i="11" l="1"/>
  <c r="J16" i="11"/>
  <c r="J19" i="11" l="1" a="1"/>
  <c r="J19" i="11" s="1"/>
</calcChain>
</file>

<file path=xl/sharedStrings.xml><?xml version="1.0" encoding="utf-8"?>
<sst xmlns="http://schemas.openxmlformats.org/spreadsheetml/2006/main" count="314" uniqueCount="171">
  <si>
    <t>Practical 1</t>
  </si>
  <si>
    <t>Practical (1) of practical list</t>
  </si>
  <si>
    <t>Plotting and fitting of Binomial distribution and graphical representation of probabilities</t>
  </si>
  <si>
    <t>Number of Trials</t>
  </si>
  <si>
    <t>Probability For Sucess</t>
  </si>
  <si>
    <t>x</t>
  </si>
  <si>
    <t>P(x)</t>
  </si>
  <si>
    <t>Practical 2</t>
  </si>
  <si>
    <t>Practical (9) of practical list</t>
  </si>
  <si>
    <t>Application problem based on the Binomial Distribution</t>
  </si>
  <si>
    <t>Q.1)</t>
  </si>
  <si>
    <t>If a coin is tossed 5 times</t>
  </si>
  <si>
    <t>i)</t>
  </si>
  <si>
    <t>Probability of getting exactly 2 heads</t>
  </si>
  <si>
    <t>ii)</t>
  </si>
  <si>
    <t>Probability of getting atmost 2 heads</t>
  </si>
  <si>
    <t>iii)</t>
  </si>
  <si>
    <t>Probability of getting atleast 4 heads</t>
  </si>
  <si>
    <t>Q.2)</t>
  </si>
  <si>
    <t>There are 4 fused bulbs in a lot of 6 good bulbs, if 3 bulbs are drawn with replacement find,</t>
  </si>
  <si>
    <t>The Probability of getting atmost 3 fused bulbs</t>
  </si>
  <si>
    <t>Q.3)</t>
  </si>
  <si>
    <t>A pair of Dice is thrown 4 times find,</t>
  </si>
  <si>
    <t>The Probability of getting a doublet 3 times</t>
  </si>
  <si>
    <t>Practical 3</t>
  </si>
  <si>
    <t>Practical (3) of Practical list</t>
  </si>
  <si>
    <t>Plotting and fitting of poisson distribution and graphical representation of probability</t>
  </si>
  <si>
    <t>Lamda</t>
  </si>
  <si>
    <t>X</t>
  </si>
  <si>
    <t>P(X)</t>
  </si>
  <si>
    <t>Practical 4</t>
  </si>
  <si>
    <t>Practical (4) of Practical list</t>
  </si>
  <si>
    <t>Plotting and fitting of Geometric distribution and graphical representation of probability</t>
  </si>
  <si>
    <t>In geometric distribution the probability of getting k failures before getting first success is P(X=k)= (1-p)^k*p</t>
  </si>
  <si>
    <t>K</t>
  </si>
  <si>
    <t>Practical 5</t>
  </si>
  <si>
    <t>Practical (5) of Practical list</t>
  </si>
  <si>
    <t>Plotting and fitting of Uniform distribution and graphical representation of probability</t>
  </si>
  <si>
    <t>a</t>
  </si>
  <si>
    <t>b</t>
  </si>
  <si>
    <t>X1</t>
  </si>
  <si>
    <t>X2</t>
  </si>
  <si>
    <t>To Obtain Value Between X1 and X2--&gt;</t>
  </si>
  <si>
    <t xml:space="preserve">  P=(X2-X1)/(b-a)</t>
  </si>
  <si>
    <t>A bus shows up at a bus stop every 20 min. If you arrive at the bus stop what is the probability that the bus will show up in 10 minutes or less.</t>
  </si>
  <si>
    <t>P(the bus show up in =&lt;10 mins)</t>
  </si>
  <si>
    <t>--&gt;</t>
  </si>
  <si>
    <t>The weight of an article is uniformwly distributed between 15 and 25 gm. If you randomly select an article, what is the probability that the weight of the article lies between 17 and 19?</t>
  </si>
  <si>
    <t>P(17 &lt; weight of article &lt; 19)</t>
  </si>
  <si>
    <t>The range of a game is unifomely distributed between 120 and 170. what is the probability that the length of a game will last more than 150 minutes</t>
  </si>
  <si>
    <t>P( game length &gt; 150 mins)</t>
  </si>
  <si>
    <t>Practical 6</t>
  </si>
  <si>
    <t>Practical (6) of Practical list</t>
  </si>
  <si>
    <t>Plotting and fitting of Exponential distribution and graphical representation of probability</t>
  </si>
  <si>
    <t>A new customer enters a shop every 2 minutes on average. After a customer arrives, find the probability that a new cutomer arrives in one minute.</t>
  </si>
  <si>
    <t>P(X=1)</t>
  </si>
  <si>
    <t>Suppose an earthquake occurs every 400 days in a certain region on average. After an earthquake occurs, find the probability that it will take more than 500 days for the next earthquake to occur.</t>
  </si>
  <si>
    <t>P(X&gt;500)</t>
  </si>
  <si>
    <t>Suppose a telephone booth receives a new call every 10 minutes on average. After a customer calls, find the probability that the new customer calls between 10 to 15 minutes.</t>
  </si>
  <si>
    <t>P(10 &lt; X &lt; 15)</t>
  </si>
  <si>
    <t>Q.4)</t>
  </si>
  <si>
    <t>Mean</t>
  </si>
  <si>
    <t>Practical 7</t>
  </si>
  <si>
    <t>Practical (7) of Practical list</t>
  </si>
  <si>
    <t>Plotting and fitting of Normal distribution and graphical representation of probability</t>
  </si>
  <si>
    <t>Standard Deviation</t>
  </si>
  <si>
    <t>Practical (11) of Practical list</t>
  </si>
  <si>
    <t>Application problem based on the normal distribution</t>
  </si>
  <si>
    <t>It is known that the income levels are normally distributed with mean of 3500 and stanadard deviation of 500. Find the probaboility that income of the randomly selected person will be less than 3000 dollar</t>
  </si>
  <si>
    <t>P(X &lt; $3000)</t>
  </si>
  <si>
    <t>The weights of bag is a normal distribution with mean 25.8kg and standard deviation 0.5 kg. Find the probability that a randomly selcetd bag will weigh less than 25 kg?</t>
  </si>
  <si>
    <t>P(X &lt; 25kg)</t>
  </si>
  <si>
    <t>The time taken to install a satellite dish may be assumed to be a normal random variable with mean 134 and standard deviation 16. Find the probability that the time taken is less than 150.</t>
  </si>
  <si>
    <t>P(X &lt; 150min)</t>
  </si>
  <si>
    <t>The distance travelled by workers may be modelled by a normal distribution with mean 7.5 and standard deviation 2.5. Find the probability that the distance travelled is less than 11 km.</t>
  </si>
  <si>
    <t>P(X &lt; 11km)</t>
  </si>
  <si>
    <t>Practical 9</t>
  </si>
  <si>
    <t>Y</t>
  </si>
  <si>
    <t>x - mean(x)</t>
  </si>
  <si>
    <t>y - mean(y)</t>
  </si>
  <si>
    <t>{x - mean(x)}^2</t>
  </si>
  <si>
    <t>{y - mean(y)}^2</t>
  </si>
  <si>
    <t>{x - mean(x)}{y - mean(y)}</t>
  </si>
  <si>
    <t>Average</t>
  </si>
  <si>
    <t>V(x)</t>
  </si>
  <si>
    <t>V(y)</t>
  </si>
  <si>
    <t>CoV(x,y)</t>
  </si>
  <si>
    <r>
      <rPr>
        <b/>
        <sz val="17"/>
        <color theme="1"/>
        <rFont val="Arial"/>
      </rPr>
      <t xml:space="preserve">r  </t>
    </r>
    <r>
      <rPr>
        <b/>
        <sz val="10"/>
        <color theme="1"/>
        <rFont val="Arial"/>
      </rPr>
      <t>--&gt;</t>
    </r>
  </si>
  <si>
    <t>Practical (12) of Practical list</t>
  </si>
  <si>
    <t xml:space="preserve">Presentation of bivariate data through scatter-plot diagrams and calculation of Covariance. </t>
  </si>
  <si>
    <t xml:space="preserve">  </t>
  </si>
  <si>
    <t>Q.1</t>
  </si>
  <si>
    <t>X(Price)</t>
  </si>
  <si>
    <t>Y(Supply)</t>
  </si>
  <si>
    <t>Mean(X)</t>
  </si>
  <si>
    <t>Mean(Y)</t>
  </si>
  <si>
    <t>X - Mean(X)</t>
  </si>
  <si>
    <t>Y - Mean(Y)</t>
  </si>
  <si>
    <t>{X - Mean(X)} {Y - Mean(Y)}</t>
  </si>
  <si>
    <t>Sum</t>
  </si>
  <si>
    <t>CoV(X,Y)</t>
  </si>
  <si>
    <t>Q.2</t>
  </si>
  <si>
    <t>Q.3</t>
  </si>
  <si>
    <t>Density</t>
  </si>
  <si>
    <t>Patients of dengue fever</t>
  </si>
  <si>
    <t>Practical 11</t>
  </si>
  <si>
    <t>Practical (13) of Practical list</t>
  </si>
  <si>
    <t>Calculation of Karl Pearson's correlation coefficients.</t>
  </si>
  <si>
    <t>E(X)</t>
  </si>
  <si>
    <t>E(Y)</t>
  </si>
  <si>
    <t>X - E(X)</t>
  </si>
  <si>
    <t>Y - E(Y)</t>
  </si>
  <si>
    <t>(X - E(X))^2</t>
  </si>
  <si>
    <t>(Y - E(Y))^2</t>
  </si>
  <si>
    <t>(X - E(X))(Y - E(Y))</t>
  </si>
  <si>
    <r>
      <rPr>
        <b/>
        <sz val="10"/>
        <color theme="1"/>
        <rFont val="Arial"/>
      </rPr>
      <t xml:space="preserve">Sum </t>
    </r>
    <r>
      <rPr>
        <b/>
        <sz val="10"/>
        <color theme="1"/>
        <rFont val="Arial"/>
      </rPr>
      <t>--&gt;</t>
    </r>
  </si>
  <si>
    <t>Q.)</t>
  </si>
  <si>
    <t>r</t>
  </si>
  <si>
    <t>1.)</t>
  </si>
  <si>
    <t>D7:D13</t>
  </si>
  <si>
    <t>2.)</t>
  </si>
  <si>
    <t>E7:E13</t>
  </si>
  <si>
    <t>3.)</t>
  </si>
  <si>
    <t>F7:F13</t>
  </si>
  <si>
    <t>4.)</t>
  </si>
  <si>
    <t>H7:H13</t>
  </si>
  <si>
    <t>5.)</t>
  </si>
  <si>
    <t>G7:G13</t>
  </si>
  <si>
    <t>6.)</t>
  </si>
  <si>
    <t>I7:I13</t>
  </si>
  <si>
    <t>7.)</t>
  </si>
  <si>
    <t>J7:J13</t>
  </si>
  <si>
    <t>Practical (15) of Practical list</t>
  </si>
  <si>
    <t>Generatng Random numbers from discrete(Bernoulli, Binomial, Poisson) distribution.</t>
  </si>
  <si>
    <t>binomial</t>
  </si>
  <si>
    <t>bernoulli</t>
  </si>
  <si>
    <t>poissson</t>
  </si>
  <si>
    <t>Practical 13</t>
  </si>
  <si>
    <t>Practical (2) of Practical list</t>
  </si>
  <si>
    <t>The multinomial distribution describes the probabiity of obtaining a specific number of counts for k diferent outcomes when each outcome has a fixed probability of occuring.</t>
  </si>
  <si>
    <t>If a Random variable x has a multinomial dstribution then the probability that the outcome 1 occurs exactly x1 times, outcome occurs exactly x2 times and so on ..., can be obtained by</t>
  </si>
  <si>
    <t>In an election candidate A recieves 10% of the votes, Candidate B recives 40% of the vote and Candidate C recives 50%  votes. If we select the sample of 10 voters,</t>
  </si>
  <si>
    <t>what is the probability that 2 voted for Candidate A, 4 people voted for Candidate B and 4 voted for Candidate C ??</t>
  </si>
  <si>
    <t>Multinomial</t>
  </si>
  <si>
    <t>Outcome  A</t>
  </si>
  <si>
    <t>Outcome  B</t>
  </si>
  <si>
    <t>Outcome  C</t>
  </si>
  <si>
    <t>Probability A</t>
  </si>
  <si>
    <t>^</t>
  </si>
  <si>
    <t>Probability</t>
  </si>
  <si>
    <t>Probability B</t>
  </si>
  <si>
    <t>Probability C</t>
  </si>
  <si>
    <t>A box contains 6 yellow marbles 2 red marbles and 2 pink marbles if 4 marbles are selected with replacement what is the prb. that 4 marbles are yellow</t>
  </si>
  <si>
    <t>2 PEOPLE A AND B ARE PLAYING GAME the probability of a win 0.5 , b 0.3 tie 0.2 if they play the game 10 times what is the probability that A wins 4 times, b wins 5 times and they tie 1 time</t>
  </si>
  <si>
    <t>Practical 14</t>
  </si>
  <si>
    <t>Practical (14) of Practical list</t>
  </si>
  <si>
    <t>Calculating</t>
  </si>
  <si>
    <t>correlation means relation between two varibales</t>
  </si>
  <si>
    <t>A correlation coefficieint of 0 means</t>
  </si>
  <si>
    <t>If it is +1 then it indicates the perfect correlation</t>
  </si>
  <si>
    <t>If it is -1 then it indicates the perfect negative correlation</t>
  </si>
  <si>
    <t xml:space="preserve">Q.1) </t>
  </si>
  <si>
    <t>Column 1</t>
  </si>
  <si>
    <t>Column 2</t>
  </si>
  <si>
    <t>Practical 15</t>
  </si>
  <si>
    <t>Practical (16) of Practical list</t>
  </si>
  <si>
    <t>To Generate random niumbers using continuous distributuion(uniform, normal distribution)</t>
  </si>
  <si>
    <t>Uniform</t>
  </si>
  <si>
    <t>Normal</t>
  </si>
  <si>
    <t>Practical 16</t>
  </si>
  <si>
    <t>Practical-12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</si>
</sst>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7">
    <font>
      <sz val="10"/>
      <color rgb="FF000000"/>
      <name val="Arial"/>
      <scheme val="minor"/>
    </font>
    <font>
      <b/>
      <sz val="26"/>
      <color theme="1"/>
      <name val="Arial"/>
      <scheme val="minor"/>
    </font>
    <font>
      <b/>
      <sz val="10"/>
      <color theme="1"/>
      <name val="Arial"/>
      <scheme val="minor"/>
    </font>
    <font>
      <sz val="10"/>
      <color theme="1"/>
      <name val="Arial"/>
      <scheme val="minor"/>
    </font>
    <font>
      <b/>
      <sz val="10"/>
      <color theme="1"/>
      <name val="Arial"/>
      <scheme val="minor"/>
    </font>
    <font>
      <b/>
      <sz val="10"/>
      <color theme="1"/>
      <name val="Arial"/>
    </font>
    <font>
      <sz val="10"/>
      <color theme="1"/>
      <name val="Arial"/>
    </font>
    <font>
      <b/>
      <sz val="12"/>
      <color theme="1"/>
      <name val="Arial"/>
      <scheme val="minor"/>
    </font>
    <font>
      <b/>
      <sz val="11"/>
      <color rgb="FF000000"/>
      <name val="Calibri"/>
    </font>
    <font>
      <sz val="11"/>
      <color rgb="FF000000"/>
      <name val="Calibri"/>
    </font>
    <font>
      <b/>
      <sz val="12"/>
      <color rgb="FF000000"/>
      <name val="Arial"/>
    </font>
    <font>
      <sz val="11"/>
      <color rgb="FF000000"/>
      <name val="&quot;Aptos Narrow&quot;"/>
    </font>
    <font>
      <b/>
      <sz val="11"/>
      <color theme="1"/>
      <name val="Arial"/>
      <scheme val="minor"/>
    </font>
    <font>
      <b/>
      <sz val="11"/>
      <color rgb="FF242424"/>
      <name val="Arial"/>
    </font>
    <font>
      <sz val="11"/>
      <color rgb="FF242424"/>
      <name val="&quot;Aptos Narrow&quot;"/>
    </font>
    <font>
      <sz val="10"/>
      <name val="Arial"/>
    </font>
    <font>
      <b/>
      <sz val="10"/>
      <color rgb="FF0000FF"/>
      <name val="Arial"/>
      <scheme val="minor"/>
    </font>
    <font>
      <b/>
      <sz val="20"/>
      <color theme="1"/>
      <name val="Arial"/>
      <scheme val="minor"/>
    </font>
    <font>
      <sz val="10"/>
      <color theme="1"/>
      <name val="Arial"/>
      <scheme val="minor"/>
    </font>
    <font>
      <sz val="25"/>
      <color theme="1"/>
      <name val="Arial"/>
      <scheme val="minor"/>
    </font>
    <font>
      <b/>
      <sz val="25"/>
      <color theme="1"/>
      <name val="Arial"/>
      <scheme val="minor"/>
    </font>
    <font>
      <b/>
      <sz val="17"/>
      <color theme="1"/>
      <name val="Arial"/>
      <scheme val="minor"/>
    </font>
    <font>
      <sz val="9"/>
      <color rgb="FF000000"/>
      <name val="&quot;Google Sans Mono&quot;"/>
    </font>
    <font>
      <b/>
      <sz val="13"/>
      <color theme="1"/>
      <name val="Arial"/>
      <scheme val="minor"/>
    </font>
    <font>
      <sz val="10"/>
      <color rgb="FF000000"/>
      <name val="&quot;Google Sans Mono&quot;"/>
    </font>
    <font>
      <b/>
      <sz val="14"/>
      <color theme="1"/>
      <name val="Arial"/>
      <scheme val="minor"/>
    </font>
    <font>
      <b/>
      <sz val="13"/>
      <color rgb="FF0000FF"/>
      <name val="Arial"/>
      <scheme val="minor"/>
    </font>
    <font>
      <sz val="14"/>
      <color theme="1"/>
      <name val="Arial"/>
      <scheme val="minor"/>
    </font>
    <font>
      <b/>
      <i/>
      <sz val="10"/>
      <color rgb="FF000000"/>
      <name val="Arial"/>
    </font>
    <font>
      <sz val="10"/>
      <color rgb="FF000000"/>
      <name val="Arial"/>
    </font>
    <font>
      <sz val="10"/>
      <color rgb="FF1F1F1F"/>
      <name val="&quot;Google Sans&quot;"/>
    </font>
    <font>
      <sz val="11"/>
      <color rgb="FF1F1F1F"/>
      <name val="Calibri"/>
    </font>
    <font>
      <i/>
      <sz val="11"/>
      <color rgb="FF000000"/>
      <name val="Calibri"/>
    </font>
    <font>
      <b/>
      <sz val="17"/>
      <color theme="1"/>
      <name val="Arial"/>
    </font>
    <font>
      <b/>
      <sz val="18"/>
      <color theme="1"/>
      <name val="Arial"/>
      <family val="2"/>
      <scheme val="minor"/>
    </font>
    <font>
      <b/>
      <sz val="25"/>
      <color theme="1"/>
      <name val="Arial"/>
      <family val="2"/>
      <scheme val="minor"/>
    </font>
    <font>
      <b/>
      <sz val="10"/>
      <color theme="1"/>
      <name val="Arial"/>
      <family val="2"/>
      <scheme val="minor"/>
    </font>
  </fonts>
  <fills count="15">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E69138"/>
        <bgColor rgb="FFE69138"/>
      </patternFill>
    </fill>
    <fill>
      <patternFill patternType="solid">
        <fgColor rgb="FF93C47D"/>
        <bgColor rgb="FF93C47D"/>
      </patternFill>
    </fill>
    <fill>
      <patternFill patternType="solid">
        <fgColor rgb="FFF1C232"/>
        <bgColor rgb="FFF1C232"/>
      </patternFill>
    </fill>
    <fill>
      <patternFill patternType="solid">
        <fgColor theme="9"/>
        <bgColor theme="9"/>
      </patternFill>
    </fill>
    <fill>
      <patternFill patternType="solid">
        <fgColor rgb="FFFF9900"/>
        <bgColor rgb="FFFF9900"/>
      </patternFill>
    </fill>
    <fill>
      <patternFill patternType="solid">
        <fgColor rgb="FF00FF00"/>
        <bgColor rgb="FF00FF00"/>
      </patternFill>
    </fill>
    <fill>
      <patternFill patternType="solid">
        <fgColor theme="8"/>
        <bgColor theme="8"/>
      </patternFill>
    </fill>
    <fill>
      <patternFill patternType="solid">
        <fgColor rgb="FFF7B4AE"/>
        <bgColor rgb="FFF7B4AE"/>
      </patternFill>
    </fill>
    <fill>
      <patternFill patternType="solid">
        <fgColor rgb="FFC9DAF8"/>
        <bgColor rgb="FFC9DAF8"/>
      </patternFill>
    </fill>
    <fill>
      <patternFill patternType="solid">
        <fgColor rgb="FFA4C2F4"/>
        <bgColor rgb="FFA4C2F4"/>
      </patternFill>
    </fill>
    <fill>
      <patternFill patternType="solid">
        <fgColor rgb="FFDCE6F1"/>
        <bgColor rgb="FFDCE6F1"/>
      </patternFill>
    </fill>
  </fills>
  <borders count="29">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8">
    <xf numFmtId="0" fontId="0" fillId="0" borderId="0" xfId="0" applyFont="1" applyAlignment="1"/>
    <xf numFmtId="0" fontId="2" fillId="3" borderId="0" xfId="0" applyFont="1" applyFill="1" applyAlignment="1"/>
    <xf numFmtId="0" fontId="3" fillId="3" borderId="0" xfId="0" applyFont="1" applyFill="1" applyAlignment="1"/>
    <xf numFmtId="0" fontId="4" fillId="0" borderId="0" xfId="0" applyFont="1" applyAlignment="1">
      <alignment horizontal="center"/>
    </xf>
    <xf numFmtId="0" fontId="2" fillId="3" borderId="0" xfId="0" applyFont="1" applyFill="1" applyAlignment="1">
      <alignment horizontal="right"/>
    </xf>
    <xf numFmtId="0" fontId="3" fillId="0" borderId="0" xfId="0" applyFont="1" applyAlignment="1"/>
    <xf numFmtId="0" fontId="2" fillId="5" borderId="1" xfId="0" applyFont="1" applyFill="1" applyBorder="1" applyAlignment="1"/>
    <xf numFmtId="0" fontId="3" fillId="5" borderId="2" xfId="0" applyFont="1" applyFill="1" applyBorder="1" applyAlignment="1"/>
    <xf numFmtId="0" fontId="2" fillId="5" borderId="3" xfId="0" applyFont="1" applyFill="1" applyBorder="1" applyAlignment="1"/>
    <xf numFmtId="0" fontId="3" fillId="5" borderId="4" xfId="0" applyFont="1" applyFill="1" applyBorder="1" applyAlignment="1"/>
    <xf numFmtId="0" fontId="5" fillId="6" borderId="5" xfId="0" applyFont="1" applyFill="1" applyBorder="1" applyAlignment="1">
      <alignment horizontal="center"/>
    </xf>
    <xf numFmtId="0" fontId="5" fillId="6" borderId="6" xfId="0" applyFont="1" applyFill="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7" xfId="0" applyFont="1" applyBorder="1" applyAlignment="1">
      <alignment horizontal="center"/>
    </xf>
    <xf numFmtId="0" fontId="6" fillId="0" borderId="9" xfId="0" applyFont="1" applyBorder="1" applyAlignment="1">
      <alignment horizontal="center"/>
    </xf>
    <xf numFmtId="0" fontId="6" fillId="0" borderId="4" xfId="0" applyFont="1" applyBorder="1" applyAlignment="1">
      <alignment horizontal="center"/>
    </xf>
    <xf numFmtId="0" fontId="2" fillId="0" borderId="1" xfId="0" applyFont="1" applyBorder="1" applyAlignment="1">
      <alignment horizontal="center"/>
    </xf>
    <xf numFmtId="0" fontId="3" fillId="0" borderId="10" xfId="0" applyFont="1" applyBorder="1"/>
    <xf numFmtId="0" fontId="3" fillId="0" borderId="2" xfId="0" applyFont="1" applyBorder="1"/>
    <xf numFmtId="0" fontId="2" fillId="0" borderId="11" xfId="0" applyFont="1" applyBorder="1" applyAlignment="1">
      <alignment horizontal="center"/>
    </xf>
    <xf numFmtId="0" fontId="3" fillId="0" borderId="8" xfId="0" applyFont="1" applyBorder="1"/>
    <xf numFmtId="0" fontId="3" fillId="0" borderId="11" xfId="0" applyFont="1" applyBorder="1"/>
    <xf numFmtId="0" fontId="2" fillId="6" borderId="11" xfId="0" applyFont="1" applyFill="1" applyBorder="1" applyAlignment="1">
      <alignment horizontal="center"/>
    </xf>
    <xf numFmtId="0" fontId="2" fillId="0" borderId="11" xfId="0" applyFont="1" applyBorder="1" applyAlignment="1">
      <alignment horizontal="right"/>
    </xf>
    <xf numFmtId="0" fontId="3" fillId="0" borderId="0" xfId="0" applyFont="1"/>
    <xf numFmtId="0" fontId="8" fillId="0" borderId="10" xfId="0" applyFont="1" applyBorder="1" applyAlignment="1"/>
    <xf numFmtId="0" fontId="8" fillId="0" borderId="2" xfId="0" applyFont="1" applyBorder="1" applyAlignment="1"/>
    <xf numFmtId="0" fontId="8" fillId="0" borderId="0" xfId="0" applyFont="1" applyAlignment="1"/>
    <xf numFmtId="0" fontId="9" fillId="3" borderId="0" xfId="0" applyFont="1" applyFill="1" applyAlignment="1">
      <alignment horizontal="left"/>
    </xf>
    <xf numFmtId="0" fontId="3" fillId="0" borderId="3" xfId="0" applyFont="1" applyBorder="1"/>
    <xf numFmtId="0" fontId="3" fillId="0" borderId="12" xfId="0" applyFont="1" applyBorder="1"/>
    <xf numFmtId="0" fontId="3" fillId="0" borderId="4" xfId="0" applyFont="1" applyBorder="1"/>
    <xf numFmtId="0" fontId="11" fillId="3" borderId="0" xfId="0" applyFont="1" applyFill="1" applyAlignment="1">
      <alignment horizontal="left"/>
    </xf>
    <xf numFmtId="0" fontId="3" fillId="5" borderId="13" xfId="0" applyFont="1" applyFill="1" applyBorder="1" applyAlignment="1"/>
    <xf numFmtId="0" fontId="3" fillId="5" borderId="6" xfId="0" applyFont="1" applyFill="1" applyBorder="1" applyAlignment="1"/>
    <xf numFmtId="0" fontId="2" fillId="6" borderId="5" xfId="0" applyFont="1" applyFill="1" applyBorder="1" applyAlignment="1">
      <alignment horizontal="center"/>
    </xf>
    <xf numFmtId="0" fontId="3" fillId="0" borderId="7" xfId="0" applyFont="1" applyBorder="1" applyAlignment="1">
      <alignment horizontal="center"/>
    </xf>
    <xf numFmtId="0" fontId="3" fillId="0" borderId="7" xfId="0" applyFont="1" applyBorder="1" applyAlignment="1">
      <alignment horizontal="right"/>
    </xf>
    <xf numFmtId="0" fontId="3" fillId="0" borderId="9" xfId="0" applyFont="1" applyBorder="1" applyAlignment="1">
      <alignment horizontal="center"/>
    </xf>
    <xf numFmtId="0" fontId="3" fillId="0" borderId="9" xfId="0" applyFont="1" applyBorder="1" applyAlignment="1">
      <alignment horizontal="right"/>
    </xf>
    <xf numFmtId="0" fontId="1"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0" xfId="0" applyFont="1" applyAlignment="1">
      <alignment horizontal="left"/>
    </xf>
    <xf numFmtId="0" fontId="2" fillId="5" borderId="13" xfId="0" applyFont="1" applyFill="1" applyBorder="1" applyAlignment="1"/>
    <xf numFmtId="0" fontId="3" fillId="0" borderId="7" xfId="0" applyFont="1" applyBorder="1"/>
    <xf numFmtId="0" fontId="3" fillId="0" borderId="9" xfId="0" applyFont="1" applyBorder="1"/>
    <xf numFmtId="0" fontId="4" fillId="6" borderId="5" xfId="0" applyFont="1" applyFill="1" applyBorder="1" applyAlignment="1">
      <alignment horizontal="center"/>
    </xf>
    <xf numFmtId="0" fontId="3" fillId="0" borderId="1" xfId="0" applyFont="1" applyBorder="1"/>
    <xf numFmtId="0" fontId="12" fillId="6" borderId="11" xfId="0" applyFont="1" applyFill="1" applyBorder="1" applyAlignment="1">
      <alignment horizontal="center"/>
    </xf>
    <xf numFmtId="0" fontId="3" fillId="8" borderId="13" xfId="0" applyFont="1" applyFill="1" applyBorder="1" applyAlignment="1"/>
    <xf numFmtId="0" fontId="16" fillId="0" borderId="14" xfId="0" applyFont="1" applyBorder="1" applyAlignment="1">
      <alignment horizontal="center"/>
    </xf>
    <xf numFmtId="0" fontId="3" fillId="9" borderId="6" xfId="0" applyFont="1" applyFill="1" applyBorder="1"/>
    <xf numFmtId="0" fontId="2" fillId="0" borderId="5"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5" borderId="5" xfId="0" applyFont="1" applyFill="1" applyBorder="1" applyAlignment="1"/>
    <xf numFmtId="0" fontId="3" fillId="0" borderId="7" xfId="0" applyFont="1" applyBorder="1" applyAlignment="1">
      <alignment horizontal="center"/>
    </xf>
    <xf numFmtId="0" fontId="3" fillId="0" borderId="9" xfId="0" applyFont="1" applyBorder="1" applyAlignment="1">
      <alignment horizontal="center"/>
    </xf>
    <xf numFmtId="0" fontId="17" fillId="0" borderId="0" xfId="0" applyFont="1" applyAlignment="1">
      <alignment horizontal="center"/>
    </xf>
    <xf numFmtId="0" fontId="18" fillId="0" borderId="0" xfId="0" applyFont="1" applyAlignment="1">
      <alignment horizontal="center"/>
    </xf>
    <xf numFmtId="0" fontId="2" fillId="5" borderId="15" xfId="0" applyFont="1" applyFill="1" applyBorder="1" applyAlignment="1"/>
    <xf numFmtId="0" fontId="3" fillId="5" borderId="15" xfId="0" applyFont="1" applyFill="1" applyBorder="1" applyAlignment="1"/>
    <xf numFmtId="0" fontId="2" fillId="5" borderId="9" xfId="0" applyFont="1" applyFill="1" applyBorder="1" applyAlignment="1"/>
    <xf numFmtId="0" fontId="3" fillId="5" borderId="9" xfId="0" applyFont="1" applyFill="1" applyBorder="1" applyAlignment="1"/>
    <xf numFmtId="0" fontId="2" fillId="0" borderId="0" xfId="0" applyFont="1" applyAlignment="1"/>
    <xf numFmtId="164" fontId="3" fillId="0" borderId="0" xfId="0" applyNumberFormat="1" applyFont="1" applyAlignment="1"/>
    <xf numFmtId="0" fontId="2" fillId="0" borderId="0" xfId="0" applyFont="1" applyAlignment="1">
      <alignment horizontal="center"/>
    </xf>
    <xf numFmtId="0" fontId="3" fillId="9" borderId="6" xfId="0" applyFont="1" applyFill="1" applyBorder="1" applyAlignment="1"/>
    <xf numFmtId="0" fontId="6" fillId="9" borderId="6" xfId="0" applyFont="1" applyFill="1" applyBorder="1" applyAlignment="1">
      <alignment horizontal="right"/>
    </xf>
    <xf numFmtId="0" fontId="19" fillId="0" borderId="0" xfId="0" applyFont="1" applyAlignment="1">
      <alignment horizontal="center"/>
    </xf>
    <xf numFmtId="0" fontId="20" fillId="0" borderId="0" xfId="0" applyFont="1" applyAlignment="1">
      <alignment horizontal="center"/>
    </xf>
    <xf numFmtId="0" fontId="3" fillId="0" borderId="7" xfId="0" applyFont="1" applyBorder="1" applyAlignment="1"/>
    <xf numFmtId="0" fontId="2" fillId="5" borderId="5" xfId="0" applyFont="1" applyFill="1" applyBorder="1" applyAlignment="1"/>
    <xf numFmtId="0" fontId="3" fillId="7" borderId="5" xfId="0" applyFont="1" applyFill="1" applyBorder="1"/>
    <xf numFmtId="0" fontId="4" fillId="9" borderId="15" xfId="0" applyFont="1" applyFill="1" applyBorder="1" applyAlignment="1">
      <alignment horizontal="center"/>
    </xf>
    <xf numFmtId="0" fontId="16" fillId="0" borderId="15" xfId="0" applyFont="1" applyBorder="1" applyAlignment="1">
      <alignment horizontal="center"/>
    </xf>
    <xf numFmtId="0" fontId="2" fillId="10" borderId="15" xfId="0" applyFont="1" applyFill="1" applyBorder="1" applyAlignment="1">
      <alignment horizontal="center"/>
    </xf>
    <xf numFmtId="0" fontId="4" fillId="9" borderId="9" xfId="0" applyFont="1" applyFill="1" applyBorder="1" applyAlignment="1"/>
    <xf numFmtId="0" fontId="16" fillId="0" borderId="9" xfId="0" applyFont="1" applyBorder="1" applyAlignment="1">
      <alignment horizontal="center"/>
    </xf>
    <xf numFmtId="0" fontId="2" fillId="10" borderId="9" xfId="0" applyFont="1" applyFill="1" applyBorder="1" applyAlignment="1"/>
    <xf numFmtId="0" fontId="21" fillId="7" borderId="13" xfId="0" applyFont="1" applyFill="1" applyBorder="1" applyAlignment="1">
      <alignment horizontal="center" vertical="center"/>
    </xf>
    <xf numFmtId="0" fontId="3" fillId="7" borderId="6" xfId="0" applyFont="1" applyFill="1" applyBorder="1" applyAlignment="1"/>
    <xf numFmtId="0" fontId="22" fillId="3" borderId="0" xfId="0" applyFont="1" applyFill="1"/>
    <xf numFmtId="0" fontId="20" fillId="3" borderId="0" xfId="0" applyFont="1" applyFill="1" applyAlignment="1">
      <alignment horizontal="center"/>
    </xf>
    <xf numFmtId="0" fontId="23" fillId="0" borderId="0" xfId="0" applyFont="1" applyAlignment="1">
      <alignment horizontal="center"/>
    </xf>
    <xf numFmtId="0" fontId="12" fillId="3" borderId="0" xfId="0" applyFont="1" applyFill="1" applyAlignment="1">
      <alignment horizontal="center"/>
    </xf>
    <xf numFmtId="0" fontId="3" fillId="0" borderId="5" xfId="0" applyFont="1" applyBorder="1" applyAlignment="1"/>
    <xf numFmtId="0" fontId="3" fillId="0" borderId="11" xfId="0" applyFont="1" applyBorder="1" applyAlignment="1"/>
    <xf numFmtId="0" fontId="3" fillId="0" borderId="8" xfId="0" applyFont="1" applyBorder="1" applyAlignment="1"/>
    <xf numFmtId="0" fontId="3" fillId="0" borderId="9" xfId="0" applyFont="1" applyBorder="1" applyAlignment="1"/>
    <xf numFmtId="0" fontId="3" fillId="0" borderId="4" xfId="0" applyFont="1" applyBorder="1" applyAlignment="1"/>
    <xf numFmtId="0" fontId="3" fillId="0" borderId="5" xfId="0" applyFont="1" applyBorder="1"/>
    <xf numFmtId="0" fontId="16" fillId="3" borderId="14" xfId="0" applyFont="1" applyFill="1" applyBorder="1" applyAlignment="1">
      <alignment horizontal="center"/>
    </xf>
    <xf numFmtId="0" fontId="3" fillId="0" borderId="3" xfId="0" applyFont="1" applyBorder="1" applyAlignment="1"/>
    <xf numFmtId="0" fontId="0" fillId="9" borderId="6" xfId="0" applyFont="1" applyFill="1" applyBorder="1"/>
    <xf numFmtId="0" fontId="3" fillId="0" borderId="12" xfId="0" applyFont="1" applyBorder="1" applyAlignment="1"/>
    <xf numFmtId="0" fontId="24" fillId="9" borderId="6" xfId="0" applyFont="1" applyFill="1" applyBorder="1"/>
    <xf numFmtId="0" fontId="3" fillId="6" borderId="5" xfId="0" applyFont="1" applyFill="1" applyBorder="1" applyAlignment="1">
      <alignment horizontal="center"/>
    </xf>
    <xf numFmtId="0" fontId="25" fillId="0" borderId="0" xfId="0" applyFont="1" applyAlignment="1">
      <alignment horizontal="center"/>
    </xf>
    <xf numFmtId="0" fontId="25" fillId="0" borderId="1" xfId="0" applyFont="1" applyBorder="1" applyAlignment="1">
      <alignment horizontal="center"/>
    </xf>
    <xf numFmtId="0" fontId="25" fillId="8" borderId="13" xfId="0" applyFont="1" applyFill="1" applyBorder="1" applyAlignment="1">
      <alignment horizontal="center"/>
    </xf>
    <xf numFmtId="0" fontId="26" fillId="0" borderId="14" xfId="0" applyFont="1" applyBorder="1" applyAlignment="1">
      <alignment horizontal="center"/>
    </xf>
    <xf numFmtId="0" fontId="27" fillId="9" borderId="6" xfId="0" applyFont="1" applyFill="1" applyBorder="1" applyAlignment="1">
      <alignment horizontal="center"/>
    </xf>
    <xf numFmtId="0" fontId="2" fillId="0" borderId="15" xfId="0" applyFont="1" applyBorder="1" applyAlignment="1">
      <alignment horizontal="center"/>
    </xf>
    <xf numFmtId="0" fontId="3" fillId="0" borderId="10" xfId="0" applyFont="1" applyBorder="1" applyAlignment="1"/>
    <xf numFmtId="0" fontId="4" fillId="0" borderId="10" xfId="0" applyFont="1" applyBorder="1" applyAlignment="1">
      <alignment horizontal="center"/>
    </xf>
    <xf numFmtId="0" fontId="6" fillId="0" borderId="2" xfId="0" applyFont="1" applyBorder="1" applyAlignment="1">
      <alignment horizontal="center"/>
    </xf>
    <xf numFmtId="0" fontId="2" fillId="0" borderId="7" xfId="0" applyFont="1" applyBorder="1" applyAlignment="1">
      <alignment horizontal="center"/>
    </xf>
    <xf numFmtId="0" fontId="3" fillId="0" borderId="0" xfId="0" applyFont="1" applyAlignment="1">
      <alignment horizontal="left"/>
    </xf>
    <xf numFmtId="0" fontId="2" fillId="0" borderId="9" xfId="0" applyFont="1" applyBorder="1" applyAlignment="1">
      <alignment horizontal="center"/>
    </xf>
    <xf numFmtId="0" fontId="3" fillId="0" borderId="12" xfId="0" applyFont="1" applyBorder="1" applyAlignment="1">
      <alignment horizontal="left"/>
    </xf>
    <xf numFmtId="0" fontId="4" fillId="0" borderId="12" xfId="0" applyFont="1" applyBorder="1" applyAlignment="1">
      <alignment horizontal="center"/>
    </xf>
    <xf numFmtId="0" fontId="28" fillId="11" borderId="16" xfId="0" applyFont="1" applyFill="1" applyBorder="1" applyAlignment="1">
      <alignment horizontal="center"/>
    </xf>
    <xf numFmtId="0" fontId="28" fillId="11" borderId="17" xfId="0" applyFont="1" applyFill="1" applyBorder="1" applyAlignment="1">
      <alignment horizontal="center"/>
    </xf>
    <xf numFmtId="0" fontId="28" fillId="11" borderId="17" xfId="0" applyFont="1" applyFill="1" applyBorder="1" applyAlignment="1">
      <alignment horizontal="center"/>
    </xf>
    <xf numFmtId="0" fontId="28" fillId="11" borderId="18" xfId="0" applyFont="1" applyFill="1" applyBorder="1" applyAlignment="1">
      <alignment horizontal="center"/>
    </xf>
    <xf numFmtId="0" fontId="29" fillId="0" borderId="19" xfId="0" applyFont="1" applyBorder="1" applyAlignment="1">
      <alignment horizontal="right"/>
    </xf>
    <xf numFmtId="0" fontId="29" fillId="0" borderId="0" xfId="0" applyFont="1" applyAlignment="1"/>
    <xf numFmtId="0" fontId="29" fillId="0" borderId="0" xfId="0" applyFont="1" applyAlignment="1">
      <alignment horizontal="right"/>
    </xf>
    <xf numFmtId="0" fontId="29" fillId="0" borderId="20" xfId="0" applyFont="1" applyBorder="1" applyAlignment="1">
      <alignment horizontal="right"/>
    </xf>
    <xf numFmtId="0" fontId="29" fillId="0" borderId="21" xfId="0" applyFont="1" applyBorder="1" applyAlignment="1">
      <alignment horizontal="right"/>
    </xf>
    <xf numFmtId="0" fontId="29" fillId="0" borderId="22" xfId="0" applyFont="1" applyBorder="1" applyAlignment="1"/>
    <xf numFmtId="0" fontId="29" fillId="0" borderId="22" xfId="0" applyFont="1" applyBorder="1" applyAlignment="1">
      <alignment horizontal="right"/>
    </xf>
    <xf numFmtId="0" fontId="29" fillId="0" borderId="23" xfId="0" applyFont="1" applyBorder="1" applyAlignment="1">
      <alignment horizontal="right"/>
    </xf>
    <xf numFmtId="0" fontId="4" fillId="0" borderId="0" xfId="0" applyFont="1" applyAlignment="1"/>
    <xf numFmtId="0" fontId="2" fillId="0" borderId="24" xfId="0" applyFont="1" applyBorder="1" applyAlignment="1"/>
    <xf numFmtId="0" fontId="3" fillId="0" borderId="25" xfId="0" applyFont="1" applyBorder="1" applyAlignment="1">
      <alignment horizontal="center"/>
    </xf>
    <xf numFmtId="0" fontId="3" fillId="0" borderId="26" xfId="0" applyFont="1" applyBorder="1"/>
    <xf numFmtId="0" fontId="3" fillId="0" borderId="1" xfId="0" applyFont="1" applyBorder="1" applyAlignment="1"/>
    <xf numFmtId="0" fontId="3" fillId="0" borderId="10" xfId="0" applyFont="1" applyBorder="1" applyAlignment="1">
      <alignment horizontal="center"/>
    </xf>
    <xf numFmtId="0" fontId="3" fillId="0" borderId="12" xfId="0" applyFont="1" applyBorder="1" applyAlignment="1">
      <alignment horizontal="center"/>
    </xf>
    <xf numFmtId="0" fontId="3" fillId="0" borderId="13" xfId="0" applyFont="1" applyBorder="1" applyAlignment="1"/>
    <xf numFmtId="0" fontId="3" fillId="0" borderId="14" xfId="0" applyFont="1" applyBorder="1" applyAlignment="1">
      <alignment horizontal="center"/>
    </xf>
    <xf numFmtId="0" fontId="3" fillId="0" borderId="6" xfId="0" applyFont="1" applyBorder="1"/>
    <xf numFmtId="0" fontId="9" fillId="0" borderId="0" xfId="0" applyFont="1" applyAlignment="1">
      <alignment horizontal="center"/>
    </xf>
    <xf numFmtId="0" fontId="9" fillId="14" borderId="0" xfId="0" applyFont="1" applyFill="1" applyAlignment="1"/>
    <xf numFmtId="0" fontId="8" fillId="14" borderId="13" xfId="0" applyFont="1" applyFill="1" applyBorder="1" applyAlignment="1">
      <alignment horizontal="center"/>
    </xf>
    <xf numFmtId="0" fontId="8" fillId="14" borderId="6" xfId="0" applyFont="1" applyFill="1" applyBorder="1" applyAlignment="1">
      <alignment horizontal="center"/>
    </xf>
    <xf numFmtId="0" fontId="9" fillId="14" borderId="19" xfId="0" applyFont="1" applyFill="1" applyBorder="1" applyAlignment="1">
      <alignment horizontal="right"/>
    </xf>
    <xf numFmtId="0" fontId="9" fillId="14" borderId="20" xfId="0" applyFont="1" applyFill="1" applyBorder="1" applyAlignment="1">
      <alignment horizontal="right"/>
    </xf>
    <xf numFmtId="0" fontId="32" fillId="0" borderId="25" xfId="0" applyFont="1" applyBorder="1" applyAlignment="1">
      <alignment horizontal="center"/>
    </xf>
    <xf numFmtId="0" fontId="32" fillId="0" borderId="25" xfId="0" applyFont="1" applyBorder="1" applyAlignment="1">
      <alignment horizontal="center"/>
    </xf>
    <xf numFmtId="0" fontId="9" fillId="0" borderId="0" xfId="0" applyFont="1" applyAlignment="1"/>
    <xf numFmtId="0" fontId="9" fillId="0" borderId="0" xfId="0" applyFont="1" applyAlignment="1">
      <alignment horizontal="right"/>
    </xf>
    <xf numFmtId="0" fontId="9" fillId="0" borderId="0" xfId="0" applyFont="1" applyAlignment="1"/>
    <xf numFmtId="0" fontId="9" fillId="0" borderId="22" xfId="0" applyFont="1" applyBorder="1" applyAlignment="1"/>
    <xf numFmtId="0" fontId="9" fillId="0" borderId="22" xfId="0" applyFont="1" applyBorder="1" applyAlignment="1">
      <alignment horizontal="right"/>
    </xf>
    <xf numFmtId="0" fontId="9" fillId="14" borderId="21" xfId="0" applyFont="1" applyFill="1" applyBorder="1" applyAlignment="1">
      <alignment horizontal="right"/>
    </xf>
    <xf numFmtId="0" fontId="9" fillId="14" borderId="23" xfId="0" applyFont="1" applyFill="1" applyBorder="1" applyAlignment="1">
      <alignment horizontal="right"/>
    </xf>
    <xf numFmtId="0" fontId="8" fillId="0" borderId="5" xfId="0" applyFont="1" applyBorder="1" applyAlignment="1">
      <alignment horizontal="center"/>
    </xf>
    <xf numFmtId="0" fontId="8" fillId="0" borderId="0" xfId="0" applyFont="1" applyAlignment="1">
      <alignment horizontal="center"/>
    </xf>
    <xf numFmtId="0" fontId="9" fillId="0" borderId="27" xfId="0" applyFont="1" applyBorder="1" applyAlignment="1">
      <alignment horizontal="right"/>
    </xf>
    <xf numFmtId="0" fontId="9" fillId="0" borderId="28" xfId="0" applyFont="1" applyBorder="1" applyAlignment="1">
      <alignment horizontal="right"/>
    </xf>
    <xf numFmtId="0" fontId="1" fillId="2" borderId="0" xfId="0" applyFont="1" applyFill="1" applyAlignment="1">
      <alignment horizontal="center"/>
    </xf>
    <xf numFmtId="0" fontId="0" fillId="0" borderId="0" xfId="0" applyFont="1" applyAlignment="1"/>
    <xf numFmtId="0" fontId="4" fillId="0" borderId="0" xfId="0" applyFont="1" applyAlignment="1">
      <alignment horizontal="center"/>
    </xf>
    <xf numFmtId="0" fontId="2" fillId="4" borderId="0" xfId="0" applyFont="1" applyFill="1" applyAlignment="1">
      <alignment horizontal="center"/>
    </xf>
    <xf numFmtId="0" fontId="8" fillId="7" borderId="0" xfId="0" applyFont="1" applyFill="1" applyAlignment="1"/>
    <xf numFmtId="0" fontId="9" fillId="3" borderId="0" xfId="0" applyFont="1" applyFill="1" applyAlignment="1">
      <alignment horizontal="left"/>
    </xf>
    <xf numFmtId="0" fontId="2" fillId="7" borderId="0" xfId="0" applyFont="1" applyFill="1" applyAlignment="1"/>
    <xf numFmtId="0" fontId="3" fillId="0" borderId="0" xfId="0" applyFont="1" applyAlignment="1"/>
    <xf numFmtId="0" fontId="7" fillId="4" borderId="0" xfId="0" applyFont="1" applyFill="1" applyAlignment="1">
      <alignment horizontal="center"/>
    </xf>
    <xf numFmtId="0" fontId="10" fillId="4" borderId="0" xfId="0" applyFont="1" applyFill="1" applyAlignment="1">
      <alignment horizontal="center"/>
    </xf>
    <xf numFmtId="0" fontId="13" fillId="7" borderId="0" xfId="0" applyFont="1" applyFill="1" applyAlignment="1">
      <alignment horizontal="center"/>
    </xf>
    <xf numFmtId="0" fontId="3" fillId="8" borderId="13" xfId="0" applyFont="1" applyFill="1" applyBorder="1" applyAlignment="1"/>
    <xf numFmtId="0" fontId="15" fillId="0" borderId="14" xfId="0" applyFont="1" applyBorder="1"/>
    <xf numFmtId="0" fontId="3" fillId="0" borderId="1" xfId="0" applyFont="1" applyBorder="1" applyAlignment="1">
      <alignment horizontal="right" vertical="center"/>
    </xf>
    <xf numFmtId="0" fontId="15" fillId="0" borderId="10" xfId="0" applyFont="1" applyBorder="1"/>
    <xf numFmtId="0" fontId="15" fillId="0" borderId="3" xfId="0" applyFont="1" applyBorder="1"/>
    <xf numFmtId="0" fontId="15" fillId="0" borderId="12" xfId="0" applyFont="1" applyBorder="1"/>
    <xf numFmtId="0" fontId="12" fillId="0" borderId="10" xfId="0" applyFont="1" applyBorder="1" applyAlignment="1">
      <alignment horizontal="left" vertical="center"/>
    </xf>
    <xf numFmtId="0" fontId="15" fillId="0" borderId="2" xfId="0" applyFont="1" applyBorder="1"/>
    <xf numFmtId="0" fontId="15" fillId="0" borderId="4" xfId="0" applyFont="1" applyBorder="1"/>
    <xf numFmtId="0" fontId="3" fillId="7" borderId="0" xfId="0" applyFont="1" applyFill="1" applyAlignment="1"/>
    <xf numFmtId="0" fontId="15" fillId="0" borderId="8" xfId="0" applyFont="1" applyBorder="1"/>
    <xf numFmtId="0" fontId="15" fillId="0" borderId="6" xfId="0" applyFont="1" applyBorder="1"/>
    <xf numFmtId="0" fontId="20" fillId="2" borderId="0" xfId="0" applyFont="1" applyFill="1" applyAlignment="1">
      <alignment horizontal="center"/>
    </xf>
    <xf numFmtId="0" fontId="23" fillId="4" borderId="0" xfId="0" applyFont="1" applyFill="1" applyAlignment="1">
      <alignment horizontal="center"/>
    </xf>
    <xf numFmtId="0" fontId="12" fillId="6" borderId="13" xfId="0" applyFont="1" applyFill="1" applyBorder="1" applyAlignment="1">
      <alignment horizontal="center"/>
    </xf>
    <xf numFmtId="0" fontId="12" fillId="4" borderId="0" xfId="0" applyFont="1" applyFill="1" applyAlignment="1">
      <alignment horizontal="center"/>
    </xf>
    <xf numFmtId="0" fontId="3" fillId="8" borderId="0" xfId="0" applyFont="1" applyFill="1" applyAlignment="1">
      <alignment horizontal="center"/>
    </xf>
    <xf numFmtId="0" fontId="2" fillId="0" borderId="13" xfId="0" applyFont="1" applyBorder="1" applyAlignment="1">
      <alignment horizontal="center"/>
    </xf>
    <xf numFmtId="0" fontId="9" fillId="13" borderId="0" xfId="0" applyFont="1" applyFill="1" applyAlignment="1"/>
    <xf numFmtId="0" fontId="31" fillId="12" borderId="0" xfId="0" applyFont="1" applyFill="1" applyAlignment="1"/>
    <xf numFmtId="0" fontId="4" fillId="0" borderId="0" xfId="0" applyFont="1" applyAlignment="1"/>
    <xf numFmtId="0" fontId="3" fillId="12" borderId="0" xfId="0" applyFont="1" applyFill="1" applyAlignment="1"/>
    <xf numFmtId="0" fontId="30" fillId="12" borderId="0" xfId="0" applyFont="1" applyFill="1" applyAlignment="1"/>
    <xf numFmtId="0" fontId="9" fillId="14" borderId="0" xfId="0" applyFont="1" applyFill="1" applyAlignment="1"/>
    <xf numFmtId="0" fontId="9" fillId="14" borderId="0" xfId="0" applyFont="1" applyFill="1" applyAlignment="1">
      <alignment horizontal="center"/>
    </xf>
    <xf numFmtId="0" fontId="9" fillId="14" borderId="0" xfId="0" applyFont="1" applyFill="1" applyAlignment="1">
      <alignment horizontal="left"/>
    </xf>
    <xf numFmtId="0" fontId="8" fillId="0" borderId="0" xfId="0" applyFont="1" applyAlignment="1">
      <alignment horizontal="center"/>
    </xf>
    <xf numFmtId="0" fontId="2" fillId="0" borderId="0" xfId="0" applyFont="1" applyAlignment="1">
      <alignment horizontal="center"/>
    </xf>
    <xf numFmtId="0" fontId="35" fillId="2" borderId="0" xfId="0" applyFont="1" applyFill="1" applyBorder="1" applyAlignment="1">
      <alignment horizontal="center"/>
    </xf>
    <xf numFmtId="0" fontId="35" fillId="2" borderId="12" xfId="0" applyFont="1" applyFill="1" applyBorder="1" applyAlignment="1">
      <alignment horizontal="center"/>
    </xf>
    <xf numFmtId="0" fontId="36" fillId="0" borderId="0" xfId="0" applyFont="1" applyAlignment="1">
      <alignment horizontal="center"/>
    </xf>
    <xf numFmtId="0" fontId="3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chemeClr val="dk1"/>
                </a:solidFill>
                <a:latin typeface="+mn-lt"/>
              </a:defRPr>
            </a:pPr>
            <a:r>
              <a:rPr lang="en-IN" b="1">
                <a:solidFill>
                  <a:schemeClr val="dk1"/>
                </a:solidFill>
                <a:latin typeface="+mn-lt"/>
              </a:rPr>
              <a:t>P(x)</a:t>
            </a:r>
          </a:p>
        </c:rich>
      </c:tx>
      <c:overlay val="0"/>
    </c:title>
    <c:autoTitleDeleted val="0"/>
    <c:plotArea>
      <c:layout/>
      <c:lineChart>
        <c:grouping val="standard"/>
        <c:varyColors val="0"/>
        <c:ser>
          <c:idx val="0"/>
          <c:order val="0"/>
          <c:spPr>
            <a:ln cmpd="sng">
              <a:solidFill>
                <a:srgbClr val="4285F4"/>
              </a:solidFill>
            </a:ln>
          </c:spPr>
          <c:marker>
            <c:symbol val="circle"/>
            <c:size val="7"/>
            <c:spPr>
              <a:solidFill>
                <a:srgbClr val="4285F4"/>
              </a:solidFill>
              <a:ln cmpd="sng">
                <a:solidFill>
                  <a:srgbClr val="4285F4"/>
                </a:solidFill>
              </a:ln>
            </c:spPr>
          </c:marker>
          <c:dPt>
            <c:idx val="0"/>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0-F44E-4329-A81F-3CFC232637BD}"/>
              </c:ext>
            </c:extLst>
          </c:dPt>
          <c:dPt>
            <c:idx val="1"/>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1-F44E-4329-A81F-3CFC232637BD}"/>
              </c:ext>
            </c:extLst>
          </c:dPt>
          <c:dPt>
            <c:idx val="2"/>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2-F44E-4329-A81F-3CFC232637BD}"/>
              </c:ext>
            </c:extLst>
          </c:dPt>
          <c:dPt>
            <c:idx val="3"/>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3-F44E-4329-A81F-3CFC232637BD}"/>
              </c:ext>
            </c:extLst>
          </c:dPt>
          <c:dPt>
            <c:idx val="4"/>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4-F44E-4329-A81F-3CFC232637BD}"/>
              </c:ext>
            </c:extLst>
          </c:dPt>
          <c:dPt>
            <c:idx val="5"/>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5-F44E-4329-A81F-3CFC232637BD}"/>
              </c:ext>
            </c:extLst>
          </c:dPt>
          <c:dPt>
            <c:idx val="6"/>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6-F44E-4329-A81F-3CFC232637BD}"/>
              </c:ext>
            </c:extLst>
          </c:dPt>
          <c:dPt>
            <c:idx val="7"/>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7-F44E-4329-A81F-3CFC232637BD}"/>
              </c:ext>
            </c:extLst>
          </c:dPt>
          <c:dPt>
            <c:idx val="8"/>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8-F44E-4329-A81F-3CFC232637BD}"/>
              </c:ext>
            </c:extLst>
          </c:dPt>
          <c:dPt>
            <c:idx val="9"/>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9-F44E-4329-A81F-3CFC232637BD}"/>
              </c:ext>
            </c:extLst>
          </c:dPt>
          <c:cat>
            <c:numRef>
              <c:f>Practical_1!$E$12:$E$21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Practical_1!$F$12:$F$21</c:f>
              <c:numCache>
                <c:formatCode>General</c:formatCode>
                <c:ptCount val="10"/>
                <c:pt idx="0">
                  <c:v>1.0485760000000014E-4</c:v>
                </c:pt>
                <c:pt idx="1">
                  <c:v>1.572864E-3</c:v>
                </c:pt>
                <c:pt idx="2">
                  <c:v>1.0616832000000007E-2</c:v>
                </c:pt>
                <c:pt idx="3">
                  <c:v>4.2467328000000006E-2</c:v>
                </c:pt>
                <c:pt idx="4">
                  <c:v>0.11147673600000005</c:v>
                </c:pt>
                <c:pt idx="5">
                  <c:v>0.20065812480000006</c:v>
                </c:pt>
                <c:pt idx="6">
                  <c:v>0.25082265600000009</c:v>
                </c:pt>
                <c:pt idx="7">
                  <c:v>0.21499084800000007</c:v>
                </c:pt>
                <c:pt idx="8">
                  <c:v>0.12093235200000005</c:v>
                </c:pt>
                <c:pt idx="9">
                  <c:v>4.0310783999999981E-2</c:v>
                </c:pt>
              </c:numCache>
            </c:numRef>
          </c:val>
          <c:smooth val="0"/>
          <c:extLst>
            <c:ext xmlns:c16="http://schemas.microsoft.com/office/drawing/2014/chart" uri="{C3380CC4-5D6E-409C-BE32-E72D297353CC}">
              <c16:uniqueId val="{0000000A-F44E-4329-A81F-3CFC232637BD}"/>
            </c:ext>
          </c:extLst>
        </c:ser>
        <c:dLbls>
          <c:showLegendKey val="0"/>
          <c:showVal val="0"/>
          <c:showCatName val="0"/>
          <c:showSerName val="0"/>
          <c:showPercent val="0"/>
          <c:showBubbleSize val="0"/>
        </c:dLbls>
        <c:marker val="1"/>
        <c:smooth val="0"/>
        <c:axId val="1911510013"/>
        <c:axId val="1317665413"/>
      </c:lineChart>
      <c:catAx>
        <c:axId val="1911510013"/>
        <c:scaling>
          <c:orientation val="minMax"/>
          <c:max val="10"/>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17665413"/>
        <c:crosses val="autoZero"/>
        <c:auto val="1"/>
        <c:lblAlgn val="ctr"/>
        <c:lblOffset val="100"/>
        <c:noMultiLvlLbl val="1"/>
      </c:catAx>
      <c:valAx>
        <c:axId val="1317665413"/>
        <c:scaling>
          <c:orientation val="minMax"/>
          <c:max val="0.3"/>
        </c:scaling>
        <c:delete val="0"/>
        <c:axPos val="l"/>
        <c:majorGridlines>
          <c:spPr>
            <a:ln>
              <a:solidFill>
                <a:srgbClr val="000000"/>
              </a:solidFill>
            </a:ln>
          </c:spPr>
        </c:majorGridlines>
        <c:minorGridlines>
          <c:spPr>
            <a:ln>
              <a:solidFill>
                <a:srgbClr val="CCCCCC">
                  <a:alpha val="0"/>
                </a:srgbClr>
              </a:solidFill>
            </a:ln>
          </c:spPr>
        </c:minorGridlines>
        <c:title>
          <c:tx>
            <c:rich>
              <a:bodyPr/>
              <a:lstStyle/>
              <a:p>
                <a:pPr lvl="0">
                  <a:defRPr b="1">
                    <a:solidFill>
                      <a:schemeClr val="dk1"/>
                    </a:solidFill>
                    <a:latin typeface="+mn-lt"/>
                  </a:defRPr>
                </a:pPr>
                <a:r>
                  <a:rPr lang="en-IN" b="1">
                    <a:solidFill>
                      <a:schemeClr val="dk1"/>
                    </a:solidFill>
                    <a:latin typeface="+mn-lt"/>
                  </a:rPr>
                  <a:t>P(x)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91151001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IN" b="1">
                <a:solidFill>
                  <a:srgbClr val="757575"/>
                </a:solidFill>
                <a:latin typeface="+mn-lt"/>
              </a:rPr>
              <a:t>P(X) vs. X</a:t>
            </a:r>
          </a:p>
        </c:rich>
      </c:tx>
      <c:overlay val="0"/>
    </c:title>
    <c:autoTitleDeleted val="0"/>
    <c:plotArea>
      <c:layout/>
      <c:lineChart>
        <c:grouping val="standard"/>
        <c:varyColors val="0"/>
        <c:ser>
          <c:idx val="0"/>
          <c:order val="0"/>
          <c:tx>
            <c:strRef>
              <c:f>Practical_3!$E$8</c:f>
              <c:strCache>
                <c:ptCount val="1"/>
                <c:pt idx="0">
                  <c:v>P(X)</c:v>
                </c:pt>
              </c:strCache>
            </c:strRef>
          </c:tx>
          <c:spPr>
            <a:ln cmpd="sng">
              <a:solidFill>
                <a:srgbClr val="4285F4"/>
              </a:solidFill>
            </a:ln>
          </c:spPr>
          <c:marker>
            <c:symbol val="circle"/>
            <c:size val="3"/>
            <c:spPr>
              <a:solidFill>
                <a:srgbClr val="4285F4"/>
              </a:solidFill>
              <a:ln cmpd="sng">
                <a:solidFill>
                  <a:srgbClr val="4285F4"/>
                </a:solidFill>
              </a:ln>
            </c:spPr>
          </c:marker>
          <c:dPt>
            <c:idx val="0"/>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0-E36C-4304-9148-427558D2DC94}"/>
              </c:ext>
            </c:extLst>
          </c:dPt>
          <c:dPt>
            <c:idx val="3"/>
            <c:marker>
              <c:symbol val="none"/>
            </c:marker>
            <c:bubble3D val="0"/>
            <c:extLst>
              <c:ext xmlns:c16="http://schemas.microsoft.com/office/drawing/2014/chart" uri="{C3380CC4-5D6E-409C-BE32-E72D297353CC}">
                <c16:uniqueId val="{00000001-E36C-4304-9148-427558D2DC94}"/>
              </c:ext>
            </c:extLst>
          </c:dPt>
          <c:cat>
            <c:numRef>
              <c:f>Practical_3!$D$9:$D$19</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Practical_3!$E$9:$E$19</c:f>
              <c:numCache>
                <c:formatCode>General</c:formatCode>
                <c:ptCount val="11"/>
                <c:pt idx="0">
                  <c:v>0.60653065971263342</c:v>
                </c:pt>
                <c:pt idx="1">
                  <c:v>0.30326532985631671</c:v>
                </c:pt>
                <c:pt idx="2">
                  <c:v>7.5816332464079178E-2</c:v>
                </c:pt>
                <c:pt idx="3">
                  <c:v>1.2636055410679865E-2</c:v>
                </c:pt>
                <c:pt idx="4">
                  <c:v>1.5795069263349827E-3</c:v>
                </c:pt>
                <c:pt idx="5">
                  <c:v>1.5795069263349832E-4</c:v>
                </c:pt>
                <c:pt idx="6">
                  <c:v>1.3162557719458192E-5</c:v>
                </c:pt>
                <c:pt idx="7">
                  <c:v>9.4018269424701516E-7</c:v>
                </c:pt>
                <c:pt idx="8">
                  <c:v>5.8761418390438223E-8</c:v>
                </c:pt>
                <c:pt idx="9">
                  <c:v>3.2645232439132378E-9</c:v>
                </c:pt>
                <c:pt idx="10">
                  <c:v>1.6322616219566172E-10</c:v>
                </c:pt>
              </c:numCache>
            </c:numRef>
          </c:val>
          <c:smooth val="0"/>
          <c:extLst>
            <c:ext xmlns:c16="http://schemas.microsoft.com/office/drawing/2014/chart" uri="{C3380CC4-5D6E-409C-BE32-E72D297353CC}">
              <c16:uniqueId val="{00000002-E36C-4304-9148-427558D2DC94}"/>
            </c:ext>
          </c:extLst>
        </c:ser>
        <c:dLbls>
          <c:showLegendKey val="0"/>
          <c:showVal val="0"/>
          <c:showCatName val="0"/>
          <c:showSerName val="0"/>
          <c:showPercent val="0"/>
          <c:showBubbleSize val="0"/>
        </c:dLbls>
        <c:marker val="1"/>
        <c:smooth val="0"/>
        <c:axId val="246514349"/>
        <c:axId val="467999449"/>
      </c:lineChart>
      <c:catAx>
        <c:axId val="246514349"/>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X</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67999449"/>
        <c:crosses val="autoZero"/>
        <c:auto val="1"/>
        <c:lblAlgn val="ctr"/>
        <c:lblOffset val="100"/>
        <c:noMultiLvlLbl val="1"/>
      </c:catAx>
      <c:valAx>
        <c:axId val="4679994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IN" b="0">
                    <a:solidFill>
                      <a:srgbClr val="000000"/>
                    </a:solidFill>
                    <a:latin typeface="+mn-lt"/>
                  </a:rPr>
                  <a:t>P(X)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4651434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IN" b="1">
                <a:solidFill>
                  <a:srgbClr val="757575"/>
                </a:solidFill>
                <a:latin typeface="+mn-lt"/>
              </a:rPr>
              <a:t>P(X) vs. X</a:t>
            </a:r>
          </a:p>
        </c:rich>
      </c:tx>
      <c:overlay val="0"/>
    </c:title>
    <c:autoTitleDeleted val="0"/>
    <c:plotArea>
      <c:layout/>
      <c:lineChart>
        <c:grouping val="standard"/>
        <c:varyColors val="0"/>
        <c:ser>
          <c:idx val="0"/>
          <c:order val="0"/>
          <c:tx>
            <c:strRef>
              <c:f>Practical_6!$E$26</c:f>
              <c:strCache>
                <c:ptCount val="1"/>
                <c:pt idx="0">
                  <c:v>P(X)</c:v>
                </c:pt>
              </c:strCache>
            </c:strRef>
          </c:tx>
          <c:spPr>
            <a:ln cmpd="sng">
              <a:solidFill>
                <a:srgbClr val="4285F4"/>
              </a:solidFill>
            </a:ln>
          </c:spPr>
          <c:marker>
            <c:symbol val="circle"/>
            <c:size val="4"/>
            <c:spPr>
              <a:solidFill>
                <a:srgbClr val="4285F4"/>
              </a:solidFill>
              <a:ln cmpd="sng">
                <a:solidFill>
                  <a:srgbClr val="4285F4"/>
                </a:solidFill>
              </a:ln>
            </c:spPr>
          </c:marker>
          <c:dPt>
            <c:idx val="0"/>
            <c:marker>
              <c:symbol val="none"/>
            </c:marker>
            <c:bubble3D val="0"/>
            <c:extLst>
              <c:ext xmlns:c16="http://schemas.microsoft.com/office/drawing/2014/chart" uri="{C3380CC4-5D6E-409C-BE32-E72D297353CC}">
                <c16:uniqueId val="{00000000-1B86-42D2-9DAD-1C55160D555A}"/>
              </c:ext>
            </c:extLst>
          </c:dPt>
          <c:dPt>
            <c:idx val="1"/>
            <c:marker>
              <c:symbol val="none"/>
            </c:marker>
            <c:bubble3D val="0"/>
            <c:extLst>
              <c:ext xmlns:c16="http://schemas.microsoft.com/office/drawing/2014/chart" uri="{C3380CC4-5D6E-409C-BE32-E72D297353CC}">
                <c16:uniqueId val="{00000001-1B86-42D2-9DAD-1C55160D555A}"/>
              </c:ext>
            </c:extLst>
          </c:dPt>
          <c:dPt>
            <c:idx val="2"/>
            <c:marker>
              <c:symbol val="none"/>
            </c:marker>
            <c:bubble3D val="0"/>
            <c:extLst>
              <c:ext xmlns:c16="http://schemas.microsoft.com/office/drawing/2014/chart" uri="{C3380CC4-5D6E-409C-BE32-E72D297353CC}">
                <c16:uniqueId val="{00000002-1B86-42D2-9DAD-1C55160D555A}"/>
              </c:ext>
            </c:extLst>
          </c:dPt>
          <c:dPt>
            <c:idx val="3"/>
            <c:marker>
              <c:symbol val="none"/>
            </c:marker>
            <c:bubble3D val="0"/>
            <c:extLst>
              <c:ext xmlns:c16="http://schemas.microsoft.com/office/drawing/2014/chart" uri="{C3380CC4-5D6E-409C-BE32-E72D297353CC}">
                <c16:uniqueId val="{00000003-1B86-42D2-9DAD-1C55160D555A}"/>
              </c:ext>
            </c:extLst>
          </c:dPt>
          <c:dPt>
            <c:idx val="4"/>
            <c:marker>
              <c:symbol val="none"/>
            </c:marker>
            <c:bubble3D val="0"/>
            <c:extLst>
              <c:ext xmlns:c16="http://schemas.microsoft.com/office/drawing/2014/chart" uri="{C3380CC4-5D6E-409C-BE32-E72D297353CC}">
                <c16:uniqueId val="{00000004-1B86-42D2-9DAD-1C55160D555A}"/>
              </c:ext>
            </c:extLst>
          </c:dPt>
          <c:dPt>
            <c:idx val="5"/>
            <c:marker>
              <c:symbol val="none"/>
            </c:marker>
            <c:bubble3D val="0"/>
            <c:extLst>
              <c:ext xmlns:c16="http://schemas.microsoft.com/office/drawing/2014/chart" uri="{C3380CC4-5D6E-409C-BE32-E72D297353CC}">
                <c16:uniqueId val="{00000005-1B86-42D2-9DAD-1C55160D555A}"/>
              </c:ext>
            </c:extLst>
          </c:dPt>
          <c:dPt>
            <c:idx val="6"/>
            <c:marker>
              <c:symbol val="none"/>
            </c:marker>
            <c:bubble3D val="0"/>
            <c:extLst>
              <c:ext xmlns:c16="http://schemas.microsoft.com/office/drawing/2014/chart" uri="{C3380CC4-5D6E-409C-BE32-E72D297353CC}">
                <c16:uniqueId val="{00000006-1B86-42D2-9DAD-1C55160D555A}"/>
              </c:ext>
            </c:extLst>
          </c:dPt>
          <c:cat>
            <c:numRef>
              <c:f>Practical_6!$D$27:$D$33</c:f>
              <c:numCache>
                <c:formatCode>General</c:formatCode>
                <c:ptCount val="7"/>
                <c:pt idx="0">
                  <c:v>1</c:v>
                </c:pt>
                <c:pt idx="1">
                  <c:v>2</c:v>
                </c:pt>
                <c:pt idx="2">
                  <c:v>3</c:v>
                </c:pt>
                <c:pt idx="3">
                  <c:v>4</c:v>
                </c:pt>
                <c:pt idx="4">
                  <c:v>5</c:v>
                </c:pt>
                <c:pt idx="5">
                  <c:v>6</c:v>
                </c:pt>
                <c:pt idx="6">
                  <c:v>7</c:v>
                </c:pt>
              </c:numCache>
            </c:numRef>
          </c:cat>
          <c:val>
            <c:numRef>
              <c:f>Practical_6!$E$27:$E$33</c:f>
              <c:numCache>
                <c:formatCode>General</c:formatCode>
                <c:ptCount val="7"/>
                <c:pt idx="0">
                  <c:v>0.39346934028736658</c:v>
                </c:pt>
                <c:pt idx="1">
                  <c:v>0.63212055882855767</c:v>
                </c:pt>
                <c:pt idx="2">
                  <c:v>0.77686983985157021</c:v>
                </c:pt>
                <c:pt idx="3">
                  <c:v>0.8646647167633873</c:v>
                </c:pt>
                <c:pt idx="4">
                  <c:v>0.91791500137610116</c:v>
                </c:pt>
                <c:pt idx="5">
                  <c:v>0.95021293163213605</c:v>
                </c:pt>
                <c:pt idx="6">
                  <c:v>0.96980261657768152</c:v>
                </c:pt>
              </c:numCache>
            </c:numRef>
          </c:val>
          <c:smooth val="0"/>
          <c:extLst>
            <c:ext xmlns:c16="http://schemas.microsoft.com/office/drawing/2014/chart" uri="{C3380CC4-5D6E-409C-BE32-E72D297353CC}">
              <c16:uniqueId val="{00000007-1B86-42D2-9DAD-1C55160D555A}"/>
            </c:ext>
          </c:extLst>
        </c:ser>
        <c:dLbls>
          <c:showLegendKey val="0"/>
          <c:showVal val="0"/>
          <c:showCatName val="0"/>
          <c:showSerName val="0"/>
          <c:showPercent val="0"/>
          <c:showBubbleSize val="0"/>
        </c:dLbls>
        <c:marker val="1"/>
        <c:smooth val="0"/>
        <c:axId val="1719790503"/>
        <c:axId val="683889501"/>
      </c:lineChart>
      <c:catAx>
        <c:axId val="1719790503"/>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X</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83889501"/>
        <c:crosses val="autoZero"/>
        <c:auto val="1"/>
        <c:lblAlgn val="ctr"/>
        <c:lblOffset val="100"/>
        <c:noMultiLvlLbl val="1"/>
      </c:catAx>
      <c:valAx>
        <c:axId val="6838895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IN" b="0">
                    <a:solidFill>
                      <a:srgbClr val="000000"/>
                    </a:solidFill>
                    <a:latin typeface="+mn-lt"/>
                  </a:rPr>
                  <a:t>P(X)</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endParaRPr lang="en-US"/>
          </a:p>
        </c:txPr>
        <c:crossAx val="171979050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IN" b="1">
                <a:solidFill>
                  <a:srgbClr val="757575"/>
                </a:solidFill>
                <a:latin typeface="+mn-lt"/>
              </a:rPr>
              <a:t>P(x) vs. x</a:t>
            </a:r>
          </a:p>
        </c:rich>
      </c:tx>
      <c:overlay val="0"/>
    </c:title>
    <c:autoTitleDeleted val="0"/>
    <c:plotArea>
      <c:layout/>
      <c:lineChart>
        <c:grouping val="standard"/>
        <c:varyColors val="0"/>
        <c:ser>
          <c:idx val="0"/>
          <c:order val="0"/>
          <c:tx>
            <c:strRef>
              <c:f>Practical_7!$D$9</c:f>
              <c:strCache>
                <c:ptCount val="1"/>
                <c:pt idx="0">
                  <c:v>P(x)</c:v>
                </c:pt>
              </c:strCache>
            </c:strRef>
          </c:tx>
          <c:spPr>
            <a:ln cmpd="sng">
              <a:solidFill>
                <a:srgbClr val="FF0000">
                  <a:alpha val="100000"/>
                </a:srgbClr>
              </a:solidFill>
              <a:prstDash val="solid"/>
            </a:ln>
          </c:spPr>
          <c:marker>
            <c:symbol val="none"/>
          </c:marker>
          <c:cat>
            <c:numRef>
              <c:f>Practical_7!$C$10:$C$15</c:f>
              <c:numCache>
                <c:formatCode>General</c:formatCode>
                <c:ptCount val="6"/>
                <c:pt idx="0">
                  <c:v>30</c:v>
                </c:pt>
                <c:pt idx="1">
                  <c:v>40</c:v>
                </c:pt>
                <c:pt idx="2">
                  <c:v>50</c:v>
                </c:pt>
                <c:pt idx="3">
                  <c:v>60</c:v>
                </c:pt>
                <c:pt idx="4">
                  <c:v>70</c:v>
                </c:pt>
                <c:pt idx="5">
                  <c:v>80</c:v>
                </c:pt>
              </c:numCache>
            </c:numRef>
          </c:cat>
          <c:val>
            <c:numRef>
              <c:f>Practical_7!$D$10:$D$15</c:f>
              <c:numCache>
                <c:formatCode>General</c:formatCode>
                <c:ptCount val="6"/>
                <c:pt idx="0">
                  <c:v>0.42074029056089696</c:v>
                </c:pt>
                <c:pt idx="1">
                  <c:v>0.5</c:v>
                </c:pt>
                <c:pt idx="2">
                  <c:v>0.57925970943910299</c:v>
                </c:pt>
                <c:pt idx="3">
                  <c:v>0.65542174161032429</c:v>
                </c:pt>
                <c:pt idx="4">
                  <c:v>0.72574688224992645</c:v>
                </c:pt>
                <c:pt idx="5">
                  <c:v>0.78814460141660336</c:v>
                </c:pt>
              </c:numCache>
            </c:numRef>
          </c:val>
          <c:smooth val="0"/>
          <c:extLst>
            <c:ext xmlns:c16="http://schemas.microsoft.com/office/drawing/2014/chart" uri="{C3380CC4-5D6E-409C-BE32-E72D297353CC}">
              <c16:uniqueId val="{00000000-329F-4FE8-AE92-6184DC173698}"/>
            </c:ext>
          </c:extLst>
        </c:ser>
        <c:dLbls>
          <c:showLegendKey val="0"/>
          <c:showVal val="0"/>
          <c:showCatName val="0"/>
          <c:showSerName val="0"/>
          <c:showPercent val="0"/>
          <c:showBubbleSize val="0"/>
        </c:dLbls>
        <c:smooth val="0"/>
        <c:axId val="428671092"/>
        <c:axId val="338722071"/>
      </c:lineChart>
      <c:catAx>
        <c:axId val="428671092"/>
        <c:scaling>
          <c:orientation val="minMax"/>
        </c:scaling>
        <c:delete val="0"/>
        <c:axPos val="b"/>
        <c:title>
          <c:tx>
            <c:rich>
              <a:bodyPr/>
              <a:lstStyle/>
              <a:p>
                <a:pPr lvl="0">
                  <a:defRPr b="1">
                    <a:solidFill>
                      <a:srgbClr val="000000"/>
                    </a:solidFill>
                    <a:latin typeface="+mn-lt"/>
                  </a:defRPr>
                </a:pPr>
                <a:r>
                  <a:rPr lang="en-IN" b="1">
                    <a:solidFill>
                      <a:srgbClr val="000000"/>
                    </a:solidFill>
                    <a:latin typeface="+mn-lt"/>
                  </a:rPr>
                  <a:t>x</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338722071"/>
        <c:crosses val="autoZero"/>
        <c:auto val="1"/>
        <c:lblAlgn val="ctr"/>
        <c:lblOffset val="100"/>
        <c:noMultiLvlLbl val="1"/>
      </c:catAx>
      <c:valAx>
        <c:axId val="3387220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lang="en-IN" b="1">
                    <a:solidFill>
                      <a:srgbClr val="000000"/>
                    </a:solidFill>
                    <a:latin typeface="+mn-lt"/>
                  </a:rPr>
                  <a:t>P(x)</a:t>
                </a:r>
              </a:p>
            </c:rich>
          </c:tx>
          <c:overlay val="0"/>
        </c:title>
        <c:numFmt formatCode="General" sourceLinked="1"/>
        <c:majorTickMark val="none"/>
        <c:minorTickMark val="none"/>
        <c:tickLblPos val="nextTo"/>
        <c:spPr>
          <a:ln>
            <a:solidFill/>
          </a:ln>
        </c:spPr>
        <c:txPr>
          <a:bodyPr/>
          <a:lstStyle/>
          <a:p>
            <a:pPr lvl="0">
              <a:defRPr b="1" i="0">
                <a:solidFill>
                  <a:srgbClr val="000000"/>
                </a:solidFill>
                <a:latin typeface="+mn-lt"/>
              </a:defRPr>
            </a:pPr>
            <a:endParaRPr lang="en-US"/>
          </a:p>
        </c:txPr>
        <c:crossAx val="42867109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6</xdr:col>
      <xdr:colOff>152400</xdr:colOff>
      <xdr:row>5</xdr:row>
      <xdr:rowOff>19050</xdr:rowOff>
    </xdr:from>
    <xdr:ext cx="5715000" cy="35337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323850</xdr:colOff>
      <xdr:row>4</xdr:row>
      <xdr:rowOff>9525</xdr:rowOff>
    </xdr:from>
    <xdr:ext cx="5715000" cy="3533775"/>
    <xdr:graphicFrame macro="">
      <xdr:nvGraphicFramePr>
        <xdr:cNvPr id="2" name="Chart 2"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28575</xdr:colOff>
      <xdr:row>23</xdr:row>
      <xdr:rowOff>0</xdr:rowOff>
    </xdr:from>
    <xdr:ext cx="5715000" cy="3533775"/>
    <xdr:graphicFrame macro="">
      <xdr:nvGraphicFramePr>
        <xdr:cNvPr id="3" name="Chart 3" title="Chart">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47625</xdr:colOff>
      <xdr:row>8</xdr:row>
      <xdr:rowOff>0</xdr:rowOff>
    </xdr:from>
    <xdr:ext cx="5715000" cy="3533775"/>
    <xdr:graphicFrame macro="">
      <xdr:nvGraphicFramePr>
        <xdr:cNvPr id="4" name="Chart 4" title="Chart">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H21"/>
  <sheetViews>
    <sheetView workbookViewId="0"/>
  </sheetViews>
  <sheetFormatPr defaultColWidth="12.6640625" defaultRowHeight="15.75" customHeight="1"/>
  <cols>
    <col min="4" max="4" width="18.88671875" customWidth="1"/>
    <col min="6" max="6" width="14.21875" customWidth="1"/>
    <col min="8" max="8" width="16.21875" customWidth="1"/>
  </cols>
  <sheetData>
    <row r="1" spans="2:8">
      <c r="D1" s="155" t="s">
        <v>0</v>
      </c>
      <c r="E1" s="156"/>
      <c r="F1" s="156"/>
      <c r="G1" s="156"/>
      <c r="H1" s="156"/>
    </row>
    <row r="2" spans="2:8" ht="15.75" customHeight="1">
      <c r="D2" s="156"/>
      <c r="E2" s="156"/>
      <c r="F2" s="156"/>
      <c r="G2" s="156"/>
      <c r="H2" s="156"/>
    </row>
    <row r="3" spans="2:8">
      <c r="D3" s="1"/>
      <c r="E3" s="2"/>
    </row>
    <row r="4" spans="2:8">
      <c r="B4" s="157" t="s">
        <v>1</v>
      </c>
      <c r="C4" s="156"/>
      <c r="D4" s="158" t="s">
        <v>2</v>
      </c>
      <c r="E4" s="156"/>
      <c r="F4" s="156"/>
      <c r="G4" s="156"/>
      <c r="H4" s="156"/>
    </row>
    <row r="6" spans="2:8">
      <c r="D6" s="1"/>
      <c r="E6" s="4"/>
      <c r="F6" s="4"/>
      <c r="H6" s="4"/>
    </row>
    <row r="7" spans="2:8">
      <c r="E7" s="5"/>
      <c r="H7" s="5"/>
    </row>
    <row r="8" spans="2:8">
      <c r="D8" s="6" t="s">
        <v>3</v>
      </c>
      <c r="E8" s="7">
        <v>10</v>
      </c>
      <c r="H8" s="5"/>
    </row>
    <row r="9" spans="2:8">
      <c r="D9" s="8" t="s">
        <v>4</v>
      </c>
      <c r="E9" s="9">
        <v>0.6</v>
      </c>
      <c r="H9" s="5"/>
    </row>
    <row r="10" spans="2:8">
      <c r="E10" s="5"/>
      <c r="H10" s="5"/>
    </row>
    <row r="11" spans="2:8">
      <c r="E11" s="10" t="s">
        <v>5</v>
      </c>
      <c r="F11" s="11" t="s">
        <v>6</v>
      </c>
      <c r="H11" s="5"/>
    </row>
    <row r="12" spans="2:8">
      <c r="E12" s="12">
        <v>0</v>
      </c>
      <c r="F12" s="13">
        <f t="shared" ref="F12:F21" si="0">BINOMDIST(E12,$E$8,$E$9,FALSE)</f>
        <v>1.0485760000000014E-4</v>
      </c>
      <c r="H12" s="5"/>
    </row>
    <row r="13" spans="2:8">
      <c r="E13" s="12">
        <v>1</v>
      </c>
      <c r="F13" s="13">
        <f t="shared" si="0"/>
        <v>1.572864E-3</v>
      </c>
      <c r="H13" s="5"/>
    </row>
    <row r="14" spans="2:8">
      <c r="E14" s="12">
        <v>2</v>
      </c>
      <c r="F14" s="13">
        <f t="shared" si="0"/>
        <v>1.0616832000000007E-2</v>
      </c>
      <c r="H14" s="5"/>
    </row>
    <row r="15" spans="2:8">
      <c r="E15" s="12">
        <v>3</v>
      </c>
      <c r="F15" s="13">
        <f t="shared" si="0"/>
        <v>4.2467328000000006E-2</v>
      </c>
      <c r="H15" s="5"/>
    </row>
    <row r="16" spans="2:8">
      <c r="E16" s="12">
        <v>4</v>
      </c>
      <c r="F16" s="13">
        <f t="shared" si="0"/>
        <v>0.11147673600000005</v>
      </c>
      <c r="H16" s="5"/>
    </row>
    <row r="17" spans="5:6">
      <c r="E17" s="14">
        <v>5</v>
      </c>
      <c r="F17" s="13">
        <f t="shared" si="0"/>
        <v>0.20065812480000006</v>
      </c>
    </row>
    <row r="18" spans="5:6">
      <c r="E18" s="14">
        <v>6</v>
      </c>
      <c r="F18" s="13">
        <f t="shared" si="0"/>
        <v>0.25082265600000009</v>
      </c>
    </row>
    <row r="19" spans="5:6">
      <c r="E19" s="14">
        <v>7</v>
      </c>
      <c r="F19" s="13">
        <f t="shared" si="0"/>
        <v>0.21499084800000007</v>
      </c>
    </row>
    <row r="20" spans="5:6">
      <c r="E20" s="14">
        <v>8</v>
      </c>
      <c r="F20" s="13">
        <f t="shared" si="0"/>
        <v>0.12093235200000005</v>
      </c>
    </row>
    <row r="21" spans="5:6">
      <c r="E21" s="15">
        <v>9</v>
      </c>
      <c r="F21" s="16">
        <f t="shared" si="0"/>
        <v>4.0310783999999981E-2</v>
      </c>
    </row>
  </sheetData>
  <mergeCells count="3">
    <mergeCell ref="D1:H2"/>
    <mergeCell ref="B4:C4"/>
    <mergeCell ref="D4:H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1:U57"/>
  <sheetViews>
    <sheetView topLeftCell="B1" workbookViewId="0">
      <selection activeCell="F3" sqref="F3"/>
    </sheetView>
  </sheetViews>
  <sheetFormatPr defaultColWidth="12.6640625" defaultRowHeight="15.75" customHeight="1"/>
  <cols>
    <col min="1" max="1" width="16.33203125" customWidth="1"/>
    <col min="10" max="10" width="4.77734375" customWidth="1"/>
    <col min="15" max="15" width="38.109375" customWidth="1"/>
  </cols>
  <sheetData>
    <row r="1" spans="2:15">
      <c r="F1" s="178" t="s">
        <v>7</v>
      </c>
      <c r="G1" s="156"/>
      <c r="H1" s="156"/>
      <c r="I1" s="156"/>
      <c r="J1" s="156"/>
      <c r="K1" s="156"/>
      <c r="L1" s="156"/>
      <c r="M1" s="156"/>
      <c r="N1" s="156"/>
    </row>
    <row r="2" spans="2:15" ht="15.75" customHeight="1">
      <c r="F2" s="156"/>
      <c r="G2" s="156"/>
      <c r="H2" s="156"/>
      <c r="I2" s="156"/>
      <c r="J2" s="156"/>
      <c r="K2" s="156"/>
      <c r="L2" s="156"/>
      <c r="M2" s="156"/>
      <c r="N2" s="156"/>
    </row>
    <row r="4" spans="2:15">
      <c r="B4" s="157" t="s">
        <v>138</v>
      </c>
      <c r="C4" s="156"/>
      <c r="D4" s="126"/>
      <c r="E4" s="186" t="s">
        <v>139</v>
      </c>
      <c r="F4" s="156"/>
      <c r="G4" s="156"/>
      <c r="H4" s="156"/>
      <c r="I4" s="156"/>
      <c r="J4" s="156"/>
      <c r="K4" s="156"/>
      <c r="L4" s="156"/>
      <c r="M4" s="156"/>
      <c r="N4" s="156"/>
      <c r="O4" s="156"/>
    </row>
    <row r="6" spans="2:15">
      <c r="B6" s="126"/>
      <c r="C6" s="126"/>
      <c r="D6" s="126"/>
      <c r="E6" s="186" t="s">
        <v>140</v>
      </c>
      <c r="F6" s="156"/>
      <c r="G6" s="156"/>
      <c r="H6" s="156"/>
      <c r="I6" s="156"/>
      <c r="J6" s="156"/>
      <c r="K6" s="156"/>
      <c r="L6" s="156"/>
      <c r="M6" s="156"/>
      <c r="N6" s="156"/>
      <c r="O6" s="156"/>
    </row>
    <row r="8" spans="2:15">
      <c r="E8" s="49"/>
      <c r="F8" s="18"/>
      <c r="G8" s="18"/>
      <c r="H8" s="18"/>
      <c r="I8" s="18"/>
      <c r="J8" s="18"/>
      <c r="K8" s="18"/>
      <c r="L8" s="18"/>
      <c r="M8" s="18"/>
      <c r="N8" s="18"/>
      <c r="O8" s="19"/>
    </row>
    <row r="9" spans="2:15">
      <c r="B9" s="68"/>
      <c r="C9" s="68"/>
      <c r="D9" s="68"/>
      <c r="E9" s="20" t="s">
        <v>10</v>
      </c>
      <c r="F9" s="187" t="s">
        <v>141</v>
      </c>
      <c r="G9" s="156"/>
      <c r="H9" s="156"/>
      <c r="I9" s="156"/>
      <c r="J9" s="156"/>
      <c r="K9" s="156"/>
      <c r="L9" s="156"/>
      <c r="M9" s="156"/>
      <c r="N9" s="156"/>
      <c r="O9" s="176"/>
    </row>
    <row r="10" spans="2:15">
      <c r="E10" s="22"/>
      <c r="F10" s="188" t="s">
        <v>142</v>
      </c>
      <c r="G10" s="156"/>
      <c r="H10" s="156"/>
      <c r="I10" s="156"/>
      <c r="J10" s="156"/>
      <c r="K10" s="156"/>
      <c r="L10" s="156"/>
      <c r="M10" s="156"/>
      <c r="N10" s="156"/>
      <c r="O10" s="176"/>
    </row>
    <row r="11" spans="2:15">
      <c r="E11" s="22"/>
      <c r="O11" s="21"/>
    </row>
    <row r="12" spans="2:15">
      <c r="E12" s="22"/>
      <c r="F12" s="183" t="s">
        <v>28</v>
      </c>
      <c r="G12" s="177"/>
      <c r="I12" s="127" t="s">
        <v>143</v>
      </c>
      <c r="J12" s="128" t="s">
        <v>46</v>
      </c>
      <c r="K12" s="129">
        <f>MULTINOMIAL(G13:G15)</f>
        <v>3149.9999999999977</v>
      </c>
      <c r="O12" s="21"/>
    </row>
    <row r="13" spans="2:15">
      <c r="E13" s="22"/>
      <c r="F13" s="89" t="s">
        <v>144</v>
      </c>
      <c r="G13" s="90">
        <v>2</v>
      </c>
      <c r="O13" s="21"/>
    </row>
    <row r="14" spans="2:15">
      <c r="E14" s="22"/>
      <c r="F14" s="89" t="s">
        <v>145</v>
      </c>
      <c r="G14" s="90">
        <v>4</v>
      </c>
      <c r="O14" s="21"/>
    </row>
    <row r="15" spans="2:15">
      <c r="E15" s="22"/>
      <c r="F15" s="95" t="s">
        <v>146</v>
      </c>
      <c r="G15" s="92">
        <v>4</v>
      </c>
      <c r="I15" s="5"/>
      <c r="O15" s="21"/>
    </row>
    <row r="16" spans="2:15">
      <c r="E16" s="22"/>
      <c r="I16" s="130" t="s">
        <v>147</v>
      </c>
      <c r="J16" s="131" t="s">
        <v>148</v>
      </c>
      <c r="K16" s="106" t="s">
        <v>144</v>
      </c>
      <c r="L16" s="19">
        <f t="shared" ref="L16:L18" si="0">G18^G13</f>
        <v>1.0000000000000002E-2</v>
      </c>
      <c r="O16" s="21"/>
    </row>
    <row r="17" spans="2:15">
      <c r="E17" s="22"/>
      <c r="F17" s="183" t="s">
        <v>149</v>
      </c>
      <c r="G17" s="177"/>
      <c r="I17" s="89" t="s">
        <v>150</v>
      </c>
      <c r="J17" s="55" t="s">
        <v>148</v>
      </c>
      <c r="K17" s="5" t="s">
        <v>145</v>
      </c>
      <c r="L17" s="21">
        <f t="shared" si="0"/>
        <v>2.5600000000000012E-2</v>
      </c>
      <c r="O17" s="21"/>
    </row>
    <row r="18" spans="2:15">
      <c r="E18" s="22"/>
      <c r="F18" s="89" t="s">
        <v>147</v>
      </c>
      <c r="G18" s="90">
        <v>0.1</v>
      </c>
      <c r="I18" s="95" t="s">
        <v>151</v>
      </c>
      <c r="J18" s="132" t="s">
        <v>148</v>
      </c>
      <c r="K18" s="97" t="s">
        <v>146</v>
      </c>
      <c r="L18" s="32">
        <f t="shared" si="0"/>
        <v>6.25E-2</v>
      </c>
      <c r="O18" s="21"/>
    </row>
    <row r="19" spans="2:15">
      <c r="E19" s="22"/>
      <c r="F19" s="89" t="s">
        <v>150</v>
      </c>
      <c r="G19" s="90">
        <v>0.4</v>
      </c>
      <c r="O19" s="21"/>
    </row>
    <row r="20" spans="2:15">
      <c r="E20" s="22"/>
      <c r="F20" s="95" t="s">
        <v>151</v>
      </c>
      <c r="G20" s="92">
        <v>0.5</v>
      </c>
      <c r="O20" s="21"/>
    </row>
    <row r="21" spans="2:15">
      <c r="E21" s="22"/>
      <c r="I21" s="133" t="s">
        <v>149</v>
      </c>
      <c r="J21" s="134" t="s">
        <v>46</v>
      </c>
      <c r="K21" s="135">
        <f>K12*PRODUCT(L16:L18)</f>
        <v>5.0399999999999993E-2</v>
      </c>
      <c r="O21" s="21"/>
    </row>
    <row r="22" spans="2:15">
      <c r="E22" s="22"/>
      <c r="O22" s="21"/>
    </row>
    <row r="23" spans="2:15">
      <c r="E23" s="22"/>
      <c r="O23" s="21"/>
    </row>
    <row r="24" spans="2:15">
      <c r="E24" s="22"/>
      <c r="O24" s="21"/>
    </row>
    <row r="25" spans="2:15">
      <c r="E25" s="22"/>
      <c r="O25" s="21"/>
    </row>
    <row r="26" spans="2:15" ht="15.75" customHeight="1">
      <c r="B26" s="68"/>
      <c r="C26" s="68"/>
      <c r="D26" s="68"/>
      <c r="E26" s="20" t="s">
        <v>18</v>
      </c>
      <c r="F26" s="184" t="s">
        <v>152</v>
      </c>
      <c r="G26" s="156"/>
      <c r="H26" s="156"/>
      <c r="I26" s="156"/>
      <c r="J26" s="156"/>
      <c r="K26" s="156"/>
      <c r="L26" s="156"/>
      <c r="M26" s="156"/>
      <c r="N26" s="156"/>
      <c r="O26" s="176"/>
    </row>
    <row r="27" spans="2:15">
      <c r="E27" s="22"/>
      <c r="O27" s="21"/>
    </row>
    <row r="28" spans="2:15">
      <c r="E28" s="22"/>
      <c r="O28" s="21"/>
    </row>
    <row r="29" spans="2:15">
      <c r="E29" s="22"/>
      <c r="F29" s="183" t="s">
        <v>28</v>
      </c>
      <c r="G29" s="177"/>
      <c r="I29" s="127" t="s">
        <v>143</v>
      </c>
      <c r="J29" s="128" t="s">
        <v>46</v>
      </c>
      <c r="K29" s="129">
        <f>MULTINOMIAL(G30:G32)</f>
        <v>12</v>
      </c>
      <c r="O29" s="21"/>
    </row>
    <row r="30" spans="2:15">
      <c r="E30" s="22"/>
      <c r="F30" s="89" t="s">
        <v>144</v>
      </c>
      <c r="G30" s="90">
        <v>2</v>
      </c>
      <c r="O30" s="21"/>
    </row>
    <row r="31" spans="2:15">
      <c r="E31" s="22"/>
      <c r="F31" s="89" t="s">
        <v>145</v>
      </c>
      <c r="G31" s="90">
        <v>1</v>
      </c>
      <c r="O31" s="21"/>
    </row>
    <row r="32" spans="2:15">
      <c r="E32" s="22"/>
      <c r="F32" s="95" t="s">
        <v>146</v>
      </c>
      <c r="G32" s="92">
        <v>1</v>
      </c>
      <c r="O32" s="21"/>
    </row>
    <row r="33" spans="2:21">
      <c r="E33" s="22"/>
      <c r="I33" s="130" t="s">
        <v>147</v>
      </c>
      <c r="J33" s="131" t="s">
        <v>148</v>
      </c>
      <c r="K33" s="106" t="s">
        <v>144</v>
      </c>
      <c r="L33" s="19">
        <f t="shared" ref="L33:L35" si="1">G35^G30</f>
        <v>0.36</v>
      </c>
      <c r="O33" s="21"/>
    </row>
    <row r="34" spans="2:21">
      <c r="E34" s="22"/>
      <c r="F34" s="183" t="s">
        <v>149</v>
      </c>
      <c r="G34" s="177"/>
      <c r="I34" s="89" t="s">
        <v>150</v>
      </c>
      <c r="J34" s="55" t="s">
        <v>148</v>
      </c>
      <c r="K34" s="5" t="s">
        <v>145</v>
      </c>
      <c r="L34" s="21">
        <f t="shared" si="1"/>
        <v>0.2</v>
      </c>
      <c r="O34" s="21"/>
    </row>
    <row r="35" spans="2:21">
      <c r="E35" s="22"/>
      <c r="F35" s="89" t="s">
        <v>147</v>
      </c>
      <c r="G35" s="90">
        <v>0.6</v>
      </c>
      <c r="I35" s="95" t="s">
        <v>151</v>
      </c>
      <c r="J35" s="132" t="s">
        <v>148</v>
      </c>
      <c r="K35" s="97" t="s">
        <v>146</v>
      </c>
      <c r="L35" s="32">
        <f t="shared" si="1"/>
        <v>0.2</v>
      </c>
      <c r="O35" s="21"/>
    </row>
    <row r="36" spans="2:21">
      <c r="E36" s="22"/>
      <c r="F36" s="89" t="s">
        <v>150</v>
      </c>
      <c r="G36" s="90">
        <v>0.2</v>
      </c>
      <c r="O36" s="21"/>
    </row>
    <row r="37" spans="2:21">
      <c r="E37" s="22"/>
      <c r="F37" s="95" t="s">
        <v>151</v>
      </c>
      <c r="G37" s="92">
        <v>0.2</v>
      </c>
      <c r="O37" s="21"/>
    </row>
    <row r="38" spans="2:21">
      <c r="E38" s="22"/>
      <c r="I38" s="133" t="s">
        <v>149</v>
      </c>
      <c r="J38" s="134" t="s">
        <v>46</v>
      </c>
      <c r="K38" s="135">
        <f>K29*PRODUCT(L33:L35)</f>
        <v>0.17280000000000001</v>
      </c>
      <c r="O38" s="21"/>
    </row>
    <row r="39" spans="2:21">
      <c r="E39" s="22"/>
      <c r="O39" s="21"/>
    </row>
    <row r="40" spans="2:21">
      <c r="E40" s="22"/>
      <c r="O40" s="21"/>
    </row>
    <row r="41" spans="2:21">
      <c r="E41" s="22"/>
      <c r="O41" s="21"/>
    </row>
    <row r="42" spans="2:21">
      <c r="E42" s="22"/>
      <c r="O42" s="21"/>
    </row>
    <row r="43" spans="2:21" ht="15.75" customHeight="1">
      <c r="B43" s="68"/>
      <c r="C43" s="68"/>
      <c r="D43" s="68"/>
      <c r="E43" s="20" t="s">
        <v>21</v>
      </c>
      <c r="F43" s="185" t="s">
        <v>153</v>
      </c>
      <c r="G43" s="156"/>
      <c r="H43" s="156"/>
      <c r="I43" s="156"/>
      <c r="J43" s="156"/>
      <c r="K43" s="156"/>
      <c r="L43" s="156"/>
      <c r="M43" s="156"/>
      <c r="N43" s="156"/>
      <c r="O43" s="176"/>
      <c r="P43" s="136"/>
      <c r="Q43" s="136"/>
      <c r="R43" s="136"/>
      <c r="S43" s="136"/>
      <c r="T43" s="136"/>
      <c r="U43" s="136"/>
    </row>
    <row r="44" spans="2:21">
      <c r="E44" s="22"/>
      <c r="O44" s="21"/>
    </row>
    <row r="45" spans="2:21">
      <c r="E45" s="22"/>
      <c r="O45" s="21"/>
    </row>
    <row r="46" spans="2:21">
      <c r="E46" s="22"/>
      <c r="F46" s="183" t="s">
        <v>28</v>
      </c>
      <c r="G46" s="177"/>
      <c r="I46" s="127" t="s">
        <v>143</v>
      </c>
      <c r="J46" s="128" t="s">
        <v>46</v>
      </c>
      <c r="K46" s="129">
        <f>MULTINOMIAL(G47:G49)</f>
        <v>1259.9999999999991</v>
      </c>
      <c r="O46" s="21"/>
    </row>
    <row r="47" spans="2:21">
      <c r="E47" s="22"/>
      <c r="F47" s="89" t="s">
        <v>144</v>
      </c>
      <c r="G47" s="90">
        <v>4</v>
      </c>
      <c r="O47" s="21"/>
    </row>
    <row r="48" spans="2:21">
      <c r="E48" s="22"/>
      <c r="F48" s="89" t="s">
        <v>145</v>
      </c>
      <c r="G48" s="90">
        <v>5</v>
      </c>
      <c r="O48" s="21"/>
    </row>
    <row r="49" spans="5:15">
      <c r="E49" s="22"/>
      <c r="F49" s="95" t="s">
        <v>146</v>
      </c>
      <c r="G49" s="92">
        <v>1</v>
      </c>
      <c r="O49" s="21"/>
    </row>
    <row r="50" spans="5:15">
      <c r="E50" s="22"/>
      <c r="I50" s="130" t="s">
        <v>147</v>
      </c>
      <c r="J50" s="131" t="s">
        <v>148</v>
      </c>
      <c r="K50" s="106" t="s">
        <v>144</v>
      </c>
      <c r="L50" s="19">
        <f t="shared" ref="L50:L52" si="2">G52^G47</f>
        <v>6.25E-2</v>
      </c>
      <c r="O50" s="21"/>
    </row>
    <row r="51" spans="5:15">
      <c r="E51" s="22"/>
      <c r="F51" s="183" t="s">
        <v>149</v>
      </c>
      <c r="G51" s="177"/>
      <c r="I51" s="89" t="s">
        <v>150</v>
      </c>
      <c r="J51" s="55" t="s">
        <v>148</v>
      </c>
      <c r="K51" s="5" t="s">
        <v>145</v>
      </c>
      <c r="L51" s="21">
        <f t="shared" si="2"/>
        <v>2.4299999999999999E-3</v>
      </c>
      <c r="O51" s="21"/>
    </row>
    <row r="52" spans="5:15">
      <c r="E52" s="22"/>
      <c r="F52" s="89" t="s">
        <v>147</v>
      </c>
      <c r="G52" s="90">
        <v>0.5</v>
      </c>
      <c r="I52" s="95" t="s">
        <v>151</v>
      </c>
      <c r="J52" s="132" t="s">
        <v>148</v>
      </c>
      <c r="K52" s="97" t="s">
        <v>146</v>
      </c>
      <c r="L52" s="32">
        <f t="shared" si="2"/>
        <v>0.2</v>
      </c>
      <c r="O52" s="21"/>
    </row>
    <row r="53" spans="5:15">
      <c r="E53" s="22"/>
      <c r="F53" s="89" t="s">
        <v>150</v>
      </c>
      <c r="G53" s="90">
        <v>0.3</v>
      </c>
      <c r="O53" s="21"/>
    </row>
    <row r="54" spans="5:15">
      <c r="E54" s="22"/>
      <c r="F54" s="95" t="s">
        <v>151</v>
      </c>
      <c r="G54" s="92">
        <v>0.2</v>
      </c>
      <c r="O54" s="21"/>
    </row>
    <row r="55" spans="5:15">
      <c r="E55" s="22"/>
      <c r="I55" s="133" t="s">
        <v>149</v>
      </c>
      <c r="J55" s="134" t="s">
        <v>46</v>
      </c>
      <c r="K55" s="135">
        <f>K46*PRODUCT(L50:L52)</f>
        <v>3.8272499999999973E-2</v>
      </c>
      <c r="O55" s="21"/>
    </row>
    <row r="56" spans="5:15">
      <c r="E56" s="22"/>
      <c r="O56" s="21"/>
    </row>
    <row r="57" spans="5:15">
      <c r="E57" s="30"/>
      <c r="F57" s="31"/>
      <c r="G57" s="31"/>
      <c r="H57" s="31"/>
      <c r="I57" s="31"/>
      <c r="J57" s="31"/>
      <c r="K57" s="31"/>
      <c r="L57" s="31"/>
      <c r="M57" s="31"/>
      <c r="N57" s="31"/>
      <c r="O57" s="32"/>
    </row>
  </sheetData>
  <mergeCells count="14">
    <mergeCell ref="F46:G46"/>
    <mergeCell ref="F51:G51"/>
    <mergeCell ref="F1:N2"/>
    <mergeCell ref="B4:C4"/>
    <mergeCell ref="E4:O4"/>
    <mergeCell ref="E6:O6"/>
    <mergeCell ref="F9:O9"/>
    <mergeCell ref="F10:O10"/>
    <mergeCell ref="F12:G12"/>
    <mergeCell ref="F17:G17"/>
    <mergeCell ref="F26:O26"/>
    <mergeCell ref="F29:G29"/>
    <mergeCell ref="F34:G34"/>
    <mergeCell ref="F43:O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9"/>
  <sheetViews>
    <sheetView workbookViewId="0">
      <selection activeCell="D31" sqref="D31"/>
    </sheetView>
  </sheetViews>
  <sheetFormatPr defaultColWidth="12.6640625" defaultRowHeight="15.75" customHeight="1"/>
  <cols>
    <col min="3" max="3" width="15.21875" customWidth="1"/>
    <col min="5" max="5" width="22.88671875" customWidth="1"/>
  </cols>
  <sheetData>
    <row r="1" spans="1:10">
      <c r="D1" s="155" t="s">
        <v>24</v>
      </c>
      <c r="E1" s="156"/>
      <c r="F1" s="156"/>
      <c r="G1" s="156"/>
      <c r="H1" s="156"/>
      <c r="I1" s="156"/>
      <c r="J1" s="156"/>
    </row>
    <row r="2" spans="1:10" ht="15.75" customHeight="1">
      <c r="D2" s="156"/>
      <c r="E2" s="156"/>
      <c r="F2" s="156"/>
      <c r="G2" s="156"/>
      <c r="H2" s="156"/>
      <c r="I2" s="156"/>
      <c r="J2" s="156"/>
    </row>
    <row r="4" spans="1:10" ht="15.75" customHeight="1">
      <c r="A4" s="3"/>
      <c r="B4" s="157" t="s">
        <v>25</v>
      </c>
      <c r="C4" s="156"/>
      <c r="D4" s="164" t="s">
        <v>26</v>
      </c>
      <c r="E4" s="156"/>
      <c r="F4" s="156"/>
      <c r="G4" s="156"/>
      <c r="H4" s="156"/>
      <c r="I4" s="156"/>
      <c r="J4" s="156"/>
    </row>
    <row r="5" spans="1:10">
      <c r="D5" s="33"/>
    </row>
    <row r="6" spans="1:10">
      <c r="D6" s="34" t="s">
        <v>27</v>
      </c>
      <c r="E6" s="35">
        <v>0.5</v>
      </c>
    </row>
    <row r="8" spans="1:10">
      <c r="D8" s="36" t="s">
        <v>28</v>
      </c>
      <c r="E8" s="36" t="s">
        <v>29</v>
      </c>
    </row>
    <row r="9" spans="1:10">
      <c r="D9" s="37">
        <v>0</v>
      </c>
      <c r="E9" s="38">
        <f t="shared" ref="E9:E19" si="0">_xlfn.POISSON.DIST(D9,$E$6,FALSE)</f>
        <v>0.60653065971263342</v>
      </c>
    </row>
    <row r="10" spans="1:10">
      <c r="D10" s="37">
        <v>1</v>
      </c>
      <c r="E10" s="38">
        <f t="shared" si="0"/>
        <v>0.30326532985631671</v>
      </c>
    </row>
    <row r="11" spans="1:10">
      <c r="D11" s="37">
        <v>2</v>
      </c>
      <c r="E11" s="38">
        <f t="shared" si="0"/>
        <v>7.5816332464079178E-2</v>
      </c>
    </row>
    <row r="12" spans="1:10">
      <c r="D12" s="37">
        <v>3</v>
      </c>
      <c r="E12" s="38">
        <f t="shared" si="0"/>
        <v>1.2636055410679865E-2</v>
      </c>
    </row>
    <row r="13" spans="1:10">
      <c r="D13" s="37">
        <v>4</v>
      </c>
      <c r="E13" s="38">
        <f t="shared" si="0"/>
        <v>1.5795069263349827E-3</v>
      </c>
    </row>
    <row r="14" spans="1:10">
      <c r="D14" s="37">
        <v>5</v>
      </c>
      <c r="E14" s="38">
        <f t="shared" si="0"/>
        <v>1.5795069263349832E-4</v>
      </c>
    </row>
    <row r="15" spans="1:10">
      <c r="D15" s="37">
        <v>6</v>
      </c>
      <c r="E15" s="38">
        <f t="shared" si="0"/>
        <v>1.3162557719458192E-5</v>
      </c>
    </row>
    <row r="16" spans="1:10">
      <c r="D16" s="37">
        <v>7</v>
      </c>
      <c r="E16" s="38">
        <f t="shared" si="0"/>
        <v>9.4018269424701516E-7</v>
      </c>
    </row>
    <row r="17" spans="4:5">
      <c r="D17" s="37">
        <v>8</v>
      </c>
      <c r="E17" s="38">
        <f t="shared" si="0"/>
        <v>5.8761418390438223E-8</v>
      </c>
    </row>
    <row r="18" spans="4:5">
      <c r="D18" s="37">
        <v>9</v>
      </c>
      <c r="E18" s="38">
        <f t="shared" si="0"/>
        <v>3.2645232439132378E-9</v>
      </c>
    </row>
    <row r="19" spans="4:5">
      <c r="D19" s="39">
        <v>10</v>
      </c>
      <c r="E19" s="40">
        <f t="shared" si="0"/>
        <v>1.6322616219566172E-10</v>
      </c>
    </row>
  </sheetData>
  <mergeCells count="3">
    <mergeCell ref="D1:J2"/>
    <mergeCell ref="B4:C4"/>
    <mergeCell ref="D4: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1"/>
  <sheetViews>
    <sheetView workbookViewId="0"/>
  </sheetViews>
  <sheetFormatPr defaultColWidth="12.6640625" defaultRowHeight="15.75" customHeight="1"/>
  <cols>
    <col min="3" max="3" width="16.44140625" customWidth="1"/>
    <col min="5" max="5" width="21" customWidth="1"/>
    <col min="10" max="10" width="13.6640625" customWidth="1"/>
  </cols>
  <sheetData>
    <row r="1" spans="1:10">
      <c r="D1" s="155" t="s">
        <v>30</v>
      </c>
      <c r="E1" s="156"/>
      <c r="F1" s="156"/>
      <c r="G1" s="156"/>
      <c r="H1" s="156"/>
      <c r="I1" s="156"/>
      <c r="J1" s="156"/>
    </row>
    <row r="2" spans="1:10" ht="15.75" customHeight="1">
      <c r="D2" s="156"/>
      <c r="E2" s="156"/>
      <c r="F2" s="156"/>
      <c r="G2" s="156"/>
      <c r="H2" s="156"/>
      <c r="I2" s="156"/>
      <c r="J2" s="156"/>
    </row>
    <row r="3" spans="1:10" ht="15.75" customHeight="1">
      <c r="D3" s="41"/>
      <c r="E3" s="41"/>
      <c r="F3" s="41"/>
      <c r="G3" s="41"/>
      <c r="H3" s="41"/>
      <c r="I3" s="41"/>
      <c r="J3" s="41"/>
    </row>
    <row r="4" spans="1:10" ht="15.75" customHeight="1">
      <c r="A4" s="3"/>
      <c r="B4" s="157" t="s">
        <v>31</v>
      </c>
      <c r="C4" s="156"/>
      <c r="D4" s="164" t="s">
        <v>32</v>
      </c>
      <c r="E4" s="156"/>
      <c r="F4" s="156"/>
      <c r="G4" s="156"/>
      <c r="H4" s="156"/>
      <c r="I4" s="156"/>
      <c r="J4" s="156"/>
    </row>
    <row r="5" spans="1:10" ht="15.75" customHeight="1">
      <c r="D5" s="42"/>
      <c r="E5" s="42"/>
      <c r="F5" s="42"/>
      <c r="G5" s="42"/>
      <c r="H5" s="42"/>
      <c r="I5" s="42"/>
      <c r="J5" s="42"/>
    </row>
    <row r="6" spans="1:10">
      <c r="C6" s="43"/>
      <c r="D6" s="165" t="s">
        <v>33</v>
      </c>
      <c r="E6" s="156"/>
      <c r="F6" s="156"/>
      <c r="G6" s="156"/>
      <c r="H6" s="156"/>
      <c r="I6" s="156"/>
      <c r="J6" s="156"/>
    </row>
    <row r="7" spans="1:10">
      <c r="D7" s="44"/>
    </row>
    <row r="9" spans="1:10">
      <c r="E9" s="45" t="s">
        <v>4</v>
      </c>
      <c r="F9" s="35">
        <v>0.5</v>
      </c>
    </row>
    <row r="11" spans="1:10">
      <c r="D11" s="36" t="s">
        <v>34</v>
      </c>
      <c r="E11" s="36" t="s">
        <v>29</v>
      </c>
    </row>
    <row r="12" spans="1:10">
      <c r="D12" s="37">
        <v>1</v>
      </c>
      <c r="E12" s="46">
        <f t="shared" ref="E12:E21" si="0">(1-$F$9)^D12*$F$9</f>
        <v>0.25</v>
      </c>
    </row>
    <row r="13" spans="1:10">
      <c r="D13" s="37">
        <v>2</v>
      </c>
      <c r="E13" s="46">
        <f t="shared" si="0"/>
        <v>0.125</v>
      </c>
    </row>
    <row r="14" spans="1:10">
      <c r="D14" s="37">
        <v>3</v>
      </c>
      <c r="E14" s="46">
        <f t="shared" si="0"/>
        <v>6.25E-2</v>
      </c>
    </row>
    <row r="15" spans="1:10">
      <c r="D15" s="37">
        <v>4</v>
      </c>
      <c r="E15" s="46">
        <f t="shared" si="0"/>
        <v>3.125E-2</v>
      </c>
    </row>
    <row r="16" spans="1:10">
      <c r="D16" s="37">
        <v>5</v>
      </c>
      <c r="E16" s="46">
        <f t="shared" si="0"/>
        <v>1.5625E-2</v>
      </c>
    </row>
    <row r="17" spans="4:5">
      <c r="D17" s="37">
        <v>6</v>
      </c>
      <c r="E17" s="46">
        <f t="shared" si="0"/>
        <v>7.8125E-3</v>
      </c>
    </row>
    <row r="18" spans="4:5">
      <c r="D18" s="37">
        <v>7</v>
      </c>
      <c r="E18" s="46">
        <f t="shared" si="0"/>
        <v>3.90625E-3</v>
      </c>
    </row>
    <row r="19" spans="4:5">
      <c r="D19" s="37">
        <v>8</v>
      </c>
      <c r="E19" s="46">
        <f t="shared" si="0"/>
        <v>1.953125E-3</v>
      </c>
    </row>
    <row r="20" spans="4:5" ht="13.2">
      <c r="D20" s="37">
        <v>9</v>
      </c>
      <c r="E20" s="46">
        <f t="shared" si="0"/>
        <v>9.765625E-4</v>
      </c>
    </row>
    <row r="21" spans="4:5" ht="13.2">
      <c r="D21" s="39">
        <v>10</v>
      </c>
      <c r="E21" s="47">
        <f t="shared" si="0"/>
        <v>4.8828125E-4</v>
      </c>
    </row>
  </sheetData>
  <mergeCells count="4">
    <mergeCell ref="D1:J2"/>
    <mergeCell ref="B4:C4"/>
    <mergeCell ref="D4:J4"/>
    <mergeCell ref="D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29"/>
  <sheetViews>
    <sheetView workbookViewId="0"/>
  </sheetViews>
  <sheetFormatPr defaultColWidth="12.6640625" defaultRowHeight="15.75" customHeight="1"/>
  <cols>
    <col min="10" max="10" width="14.44140625" customWidth="1"/>
  </cols>
  <sheetData>
    <row r="1" spans="1:14">
      <c r="D1" s="155" t="s">
        <v>35</v>
      </c>
      <c r="E1" s="156"/>
      <c r="F1" s="156"/>
      <c r="G1" s="156"/>
      <c r="H1" s="156"/>
      <c r="I1" s="156"/>
      <c r="J1" s="156"/>
    </row>
    <row r="2" spans="1:14" ht="15.75" customHeight="1">
      <c r="D2" s="156"/>
      <c r="E2" s="156"/>
      <c r="F2" s="156"/>
      <c r="G2" s="156"/>
      <c r="H2" s="156"/>
      <c r="I2" s="156"/>
      <c r="J2" s="156"/>
    </row>
    <row r="4" spans="1:14" ht="15.75" customHeight="1">
      <c r="A4" s="3"/>
      <c r="B4" s="157" t="s">
        <v>36</v>
      </c>
      <c r="C4" s="156"/>
      <c r="D4" s="164" t="s">
        <v>37</v>
      </c>
      <c r="E4" s="156"/>
      <c r="F4" s="156"/>
      <c r="G4" s="156"/>
      <c r="H4" s="156"/>
      <c r="I4" s="156"/>
      <c r="J4" s="156"/>
    </row>
    <row r="6" spans="1:14">
      <c r="E6" s="48" t="s">
        <v>38</v>
      </c>
      <c r="F6" s="48" t="s">
        <v>39</v>
      </c>
      <c r="G6" s="36" t="s">
        <v>40</v>
      </c>
      <c r="H6" s="36" t="s">
        <v>41</v>
      </c>
    </row>
    <row r="7" spans="1:14">
      <c r="E7" s="37">
        <v>0</v>
      </c>
      <c r="F7" s="37">
        <v>20</v>
      </c>
      <c r="G7" s="37">
        <v>0</v>
      </c>
      <c r="H7" s="37">
        <v>10</v>
      </c>
    </row>
    <row r="8" spans="1:14">
      <c r="E8" s="37">
        <v>15</v>
      </c>
      <c r="F8" s="37">
        <v>25</v>
      </c>
      <c r="G8" s="37">
        <v>17</v>
      </c>
      <c r="H8" s="37">
        <v>19</v>
      </c>
    </row>
    <row r="9" spans="1:14">
      <c r="E9" s="39">
        <v>120</v>
      </c>
      <c r="F9" s="39">
        <v>170</v>
      </c>
      <c r="G9" s="39">
        <v>150</v>
      </c>
      <c r="H9" s="39">
        <v>170</v>
      </c>
    </row>
    <row r="12" spans="1:14">
      <c r="C12" s="168" t="s">
        <v>42</v>
      </c>
      <c r="D12" s="169"/>
      <c r="E12" s="169"/>
      <c r="F12" s="172" t="s">
        <v>43</v>
      </c>
      <c r="G12" s="173"/>
    </row>
    <row r="13" spans="1:14">
      <c r="C13" s="170"/>
      <c r="D13" s="171"/>
      <c r="E13" s="171"/>
      <c r="F13" s="171"/>
      <c r="G13" s="174"/>
    </row>
    <row r="15" spans="1:14">
      <c r="C15" s="49"/>
      <c r="D15" s="18"/>
      <c r="E15" s="18"/>
      <c r="F15" s="18"/>
      <c r="G15" s="18"/>
      <c r="H15" s="18"/>
      <c r="I15" s="18"/>
      <c r="J15" s="18"/>
      <c r="K15" s="18"/>
      <c r="L15" s="18"/>
      <c r="M15" s="18"/>
      <c r="N15" s="19"/>
    </row>
    <row r="16" spans="1:14">
      <c r="C16" s="50" t="s">
        <v>10</v>
      </c>
      <c r="D16" s="175" t="s">
        <v>44</v>
      </c>
      <c r="E16" s="156"/>
      <c r="F16" s="156"/>
      <c r="G16" s="156"/>
      <c r="H16" s="156"/>
      <c r="I16" s="156"/>
      <c r="J16" s="156"/>
      <c r="K16" s="156"/>
      <c r="L16" s="156"/>
      <c r="N16" s="21"/>
    </row>
    <row r="17" spans="3:14">
      <c r="C17" s="22"/>
      <c r="N17" s="21"/>
    </row>
    <row r="18" spans="3:14">
      <c r="C18" s="22"/>
      <c r="D18" s="166" t="s">
        <v>45</v>
      </c>
      <c r="E18" s="167"/>
      <c r="F18" s="52" t="s">
        <v>46</v>
      </c>
      <c r="G18" s="53">
        <f>(H7-G7)/(F7-E7)</f>
        <v>0.5</v>
      </c>
      <c r="N18" s="21"/>
    </row>
    <row r="19" spans="3:14">
      <c r="C19" s="30"/>
      <c r="D19" s="31"/>
      <c r="E19" s="31"/>
      <c r="F19" s="31"/>
      <c r="G19" s="31"/>
      <c r="H19" s="31"/>
      <c r="I19" s="31"/>
      <c r="J19" s="31"/>
      <c r="K19" s="31"/>
      <c r="L19" s="31"/>
      <c r="M19" s="31"/>
      <c r="N19" s="32"/>
    </row>
    <row r="20" spans="3:14" ht="13.2">
      <c r="C20" s="22"/>
      <c r="N20" s="21"/>
    </row>
    <row r="21" spans="3:14" ht="13.8">
      <c r="C21" s="50" t="s">
        <v>18</v>
      </c>
      <c r="D21" s="175" t="s">
        <v>47</v>
      </c>
      <c r="E21" s="156"/>
      <c r="F21" s="156"/>
      <c r="G21" s="156"/>
      <c r="H21" s="156"/>
      <c r="I21" s="156"/>
      <c r="J21" s="156"/>
      <c r="K21" s="156"/>
      <c r="L21" s="156"/>
      <c r="M21" s="156"/>
      <c r="N21" s="176"/>
    </row>
    <row r="22" spans="3:14" ht="13.2">
      <c r="C22" s="22"/>
      <c r="N22" s="21"/>
    </row>
    <row r="23" spans="3:14" ht="13.2">
      <c r="C23" s="22"/>
      <c r="D23" s="166" t="s">
        <v>48</v>
      </c>
      <c r="E23" s="167"/>
      <c r="F23" s="52" t="s">
        <v>46</v>
      </c>
      <c r="G23" s="53">
        <f>(H8-G8)/(F8-E8)</f>
        <v>0.2</v>
      </c>
      <c r="N23" s="21"/>
    </row>
    <row r="24" spans="3:14" ht="13.2">
      <c r="C24" s="22"/>
      <c r="N24" s="21"/>
    </row>
    <row r="25" spans="3:14" ht="13.2">
      <c r="C25" s="49"/>
      <c r="D25" s="18"/>
      <c r="E25" s="18"/>
      <c r="F25" s="18"/>
      <c r="G25" s="18"/>
      <c r="H25" s="18"/>
      <c r="I25" s="18"/>
      <c r="J25" s="18"/>
      <c r="K25" s="18"/>
      <c r="L25" s="18"/>
      <c r="M25" s="18"/>
      <c r="N25" s="19"/>
    </row>
    <row r="26" spans="3:14" ht="13.8">
      <c r="C26" s="50" t="s">
        <v>21</v>
      </c>
      <c r="D26" s="175" t="s">
        <v>49</v>
      </c>
      <c r="E26" s="156"/>
      <c r="F26" s="156"/>
      <c r="G26" s="156"/>
      <c r="H26" s="156"/>
      <c r="I26" s="156"/>
      <c r="J26" s="156"/>
      <c r="K26" s="156"/>
      <c r="L26" s="156"/>
      <c r="N26" s="21"/>
    </row>
    <row r="27" spans="3:14" ht="13.2">
      <c r="C27" s="22"/>
      <c r="N27" s="21"/>
    </row>
    <row r="28" spans="3:14" ht="13.2">
      <c r="C28" s="22"/>
      <c r="D28" s="166" t="s">
        <v>50</v>
      </c>
      <c r="E28" s="167"/>
      <c r="F28" s="52" t="s">
        <v>46</v>
      </c>
      <c r="G28" s="53">
        <f>(H9-G9)/(F9-E9)</f>
        <v>0.4</v>
      </c>
      <c r="N28" s="21"/>
    </row>
    <row r="29" spans="3:14" ht="13.2">
      <c r="C29" s="30"/>
      <c r="D29" s="31"/>
      <c r="E29" s="31"/>
      <c r="F29" s="31"/>
      <c r="G29" s="31"/>
      <c r="H29" s="31"/>
      <c r="I29" s="31"/>
      <c r="J29" s="31"/>
      <c r="K29" s="31"/>
      <c r="L29" s="31"/>
      <c r="M29" s="31"/>
      <c r="N29" s="32"/>
    </row>
  </sheetData>
  <mergeCells count="11">
    <mergeCell ref="D18:E18"/>
    <mergeCell ref="D23:E23"/>
    <mergeCell ref="D28:E28"/>
    <mergeCell ref="D1:J2"/>
    <mergeCell ref="B4:C4"/>
    <mergeCell ref="D4:J4"/>
    <mergeCell ref="C12:E13"/>
    <mergeCell ref="F12:G13"/>
    <mergeCell ref="D16:L16"/>
    <mergeCell ref="D21:N21"/>
    <mergeCell ref="D26:L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33"/>
  <sheetViews>
    <sheetView workbookViewId="0"/>
  </sheetViews>
  <sheetFormatPr defaultColWidth="12.6640625" defaultRowHeight="15.75" customHeight="1"/>
  <cols>
    <col min="9" max="9" width="17" customWidth="1"/>
  </cols>
  <sheetData>
    <row r="1" spans="1:15">
      <c r="D1" s="155" t="s">
        <v>51</v>
      </c>
      <c r="E1" s="156"/>
      <c r="F1" s="156"/>
      <c r="G1" s="156"/>
      <c r="H1" s="156"/>
      <c r="I1" s="156"/>
      <c r="J1" s="156"/>
    </row>
    <row r="2" spans="1:15" ht="15.75" customHeight="1">
      <c r="D2" s="156"/>
      <c r="E2" s="156"/>
      <c r="F2" s="156"/>
      <c r="G2" s="156"/>
      <c r="H2" s="156"/>
      <c r="I2" s="156"/>
      <c r="J2" s="156"/>
    </row>
    <row r="4" spans="1:15" ht="15.75" customHeight="1">
      <c r="A4" s="3"/>
      <c r="B4" s="157" t="s">
        <v>52</v>
      </c>
      <c r="C4" s="156"/>
      <c r="D4" s="164" t="s">
        <v>53</v>
      </c>
      <c r="E4" s="156"/>
      <c r="F4" s="156"/>
      <c r="G4" s="156"/>
      <c r="H4" s="156"/>
      <c r="I4" s="156"/>
      <c r="J4" s="156"/>
    </row>
    <row r="7" spans="1:15">
      <c r="C7" s="49"/>
      <c r="D7" s="18"/>
      <c r="E7" s="18"/>
      <c r="F7" s="18"/>
      <c r="G7" s="18"/>
      <c r="H7" s="18"/>
      <c r="I7" s="18"/>
      <c r="J7" s="18"/>
      <c r="K7" s="18"/>
      <c r="L7" s="18"/>
      <c r="M7" s="18"/>
      <c r="N7" s="18"/>
      <c r="O7" s="19"/>
    </row>
    <row r="8" spans="1:15">
      <c r="C8" s="23" t="s">
        <v>10</v>
      </c>
      <c r="D8" s="175" t="s">
        <v>54</v>
      </c>
      <c r="E8" s="156"/>
      <c r="F8" s="156"/>
      <c r="G8" s="156"/>
      <c r="H8" s="156"/>
      <c r="I8" s="156"/>
      <c r="J8" s="156"/>
      <c r="K8" s="156"/>
      <c r="L8" s="156"/>
      <c r="O8" s="21"/>
    </row>
    <row r="9" spans="1:15">
      <c r="C9" s="22"/>
      <c r="O9" s="21"/>
    </row>
    <row r="10" spans="1:15">
      <c r="C10" s="22"/>
      <c r="D10" s="54" t="s">
        <v>38</v>
      </c>
      <c r="E10" s="54" t="s">
        <v>39</v>
      </c>
      <c r="G10" s="51" t="s">
        <v>55</v>
      </c>
      <c r="H10" s="52" t="s">
        <v>46</v>
      </c>
      <c r="I10" s="53">
        <f>_xlfn.EXPON.DIST(1,E11,TRUE())</f>
        <v>0.39346934028736658</v>
      </c>
      <c r="J10" s="55"/>
      <c r="O10" s="21"/>
    </row>
    <row r="11" spans="1:15">
      <c r="C11" s="22"/>
      <c r="D11" s="56">
        <v>2</v>
      </c>
      <c r="E11" s="56">
        <v>0.5</v>
      </c>
      <c r="O11" s="21"/>
    </row>
    <row r="12" spans="1:15">
      <c r="C12" s="22"/>
      <c r="O12" s="21"/>
    </row>
    <row r="13" spans="1:15">
      <c r="C13" s="49"/>
      <c r="D13" s="18"/>
      <c r="E13" s="18"/>
      <c r="F13" s="18"/>
      <c r="G13" s="18"/>
      <c r="H13" s="18"/>
      <c r="I13" s="18"/>
      <c r="J13" s="18"/>
      <c r="K13" s="18"/>
      <c r="L13" s="18"/>
      <c r="M13" s="18"/>
      <c r="N13" s="18"/>
      <c r="O13" s="19"/>
    </row>
    <row r="14" spans="1:15">
      <c r="C14" s="23" t="s">
        <v>18</v>
      </c>
      <c r="D14" s="175" t="s">
        <v>56</v>
      </c>
      <c r="E14" s="156"/>
      <c r="F14" s="156"/>
      <c r="G14" s="156"/>
      <c r="H14" s="156"/>
      <c r="I14" s="156"/>
      <c r="J14" s="156"/>
      <c r="K14" s="156"/>
      <c r="L14" s="156"/>
      <c r="M14" s="156"/>
      <c r="N14" s="156"/>
      <c r="O14" s="176"/>
    </row>
    <row r="15" spans="1:15">
      <c r="C15" s="22"/>
      <c r="O15" s="21"/>
    </row>
    <row r="16" spans="1:15">
      <c r="C16" s="22"/>
      <c r="E16" s="5"/>
      <c r="F16" s="5"/>
      <c r="G16" s="51" t="s">
        <v>57</v>
      </c>
      <c r="H16" s="52" t="s">
        <v>46</v>
      </c>
      <c r="I16" s="53">
        <f>1-_xlfn.EXPON.DIST(500,0.0025,TRUE)</f>
        <v>0.28650479686019015</v>
      </c>
      <c r="O16" s="21"/>
    </row>
    <row r="17" spans="3:15">
      <c r="C17" s="30"/>
      <c r="D17" s="31"/>
      <c r="E17" s="31"/>
      <c r="F17" s="31"/>
      <c r="G17" s="31"/>
      <c r="H17" s="31"/>
      <c r="I17" s="31"/>
      <c r="J17" s="31"/>
      <c r="K17" s="31"/>
      <c r="L17" s="31"/>
      <c r="M17" s="31"/>
      <c r="N17" s="31"/>
      <c r="O17" s="32"/>
    </row>
    <row r="18" spans="3:15">
      <c r="C18" s="22"/>
      <c r="O18" s="21"/>
    </row>
    <row r="19" spans="3:15">
      <c r="C19" s="23" t="s">
        <v>21</v>
      </c>
      <c r="D19" s="175" t="s">
        <v>58</v>
      </c>
      <c r="E19" s="156"/>
      <c r="F19" s="156"/>
      <c r="G19" s="156"/>
      <c r="H19" s="156"/>
      <c r="I19" s="156"/>
      <c r="J19" s="156"/>
      <c r="K19" s="156"/>
      <c r="L19" s="156"/>
      <c r="M19" s="156"/>
      <c r="N19" s="156"/>
      <c r="O19" s="21"/>
    </row>
    <row r="20" spans="3:15" ht="13.2">
      <c r="C20" s="22"/>
      <c r="O20" s="21"/>
    </row>
    <row r="21" spans="3:15" ht="13.2">
      <c r="C21" s="22"/>
      <c r="G21" s="51" t="s">
        <v>59</v>
      </c>
      <c r="H21" s="52" t="s">
        <v>46</v>
      </c>
      <c r="I21" s="53">
        <f>_xlfn.EXPON.DIST(15,0.1,TRUE()) - _xlfn.EXPON.DIST(10,0.1,TRUE())</f>
        <v>0.14474928102301254</v>
      </c>
      <c r="O21" s="21"/>
    </row>
    <row r="22" spans="3:15" ht="13.2">
      <c r="C22" s="30"/>
      <c r="D22" s="31"/>
      <c r="E22" s="31"/>
      <c r="F22" s="31"/>
      <c r="G22" s="31"/>
      <c r="H22" s="31"/>
      <c r="I22" s="31"/>
      <c r="J22" s="31"/>
      <c r="K22" s="31"/>
      <c r="L22" s="31"/>
      <c r="M22" s="31"/>
      <c r="N22" s="31"/>
      <c r="O22" s="32"/>
    </row>
    <row r="24" spans="3:15" ht="13.2">
      <c r="C24" s="36" t="s">
        <v>60</v>
      </c>
      <c r="E24" s="57" t="s">
        <v>61</v>
      </c>
      <c r="F24" s="57">
        <v>0.5</v>
      </c>
    </row>
    <row r="26" spans="3:15" ht="13.2">
      <c r="D26" s="36" t="s">
        <v>28</v>
      </c>
      <c r="E26" s="36" t="s">
        <v>29</v>
      </c>
    </row>
    <row r="27" spans="3:15" ht="13.2">
      <c r="D27" s="37">
        <v>1</v>
      </c>
      <c r="E27" s="58">
        <f t="shared" ref="E27:E33" si="0">_xlfn.EXPON.DIST(D27,$F$24,TRUE())</f>
        <v>0.39346934028736658</v>
      </c>
    </row>
    <row r="28" spans="3:15" ht="13.2">
      <c r="D28" s="37">
        <v>2</v>
      </c>
      <c r="E28" s="58">
        <f t="shared" si="0"/>
        <v>0.63212055882855767</v>
      </c>
    </row>
    <row r="29" spans="3:15" ht="13.2">
      <c r="D29" s="37">
        <v>3</v>
      </c>
      <c r="E29" s="58">
        <f t="shared" si="0"/>
        <v>0.77686983985157021</v>
      </c>
    </row>
    <row r="30" spans="3:15" ht="13.2">
      <c r="D30" s="37">
        <v>4</v>
      </c>
      <c r="E30" s="58">
        <f t="shared" si="0"/>
        <v>0.8646647167633873</v>
      </c>
    </row>
    <row r="31" spans="3:15" ht="13.2">
      <c r="D31" s="37">
        <v>5</v>
      </c>
      <c r="E31" s="58">
        <f t="shared" si="0"/>
        <v>0.91791500137610116</v>
      </c>
    </row>
    <row r="32" spans="3:15" ht="13.2">
      <c r="D32" s="37">
        <v>6</v>
      </c>
      <c r="E32" s="58">
        <f t="shared" si="0"/>
        <v>0.95021293163213605</v>
      </c>
    </row>
    <row r="33" spans="4:5" ht="13.2">
      <c r="D33" s="39">
        <v>7</v>
      </c>
      <c r="E33" s="59">
        <f t="shared" si="0"/>
        <v>0.96980261657768152</v>
      </c>
    </row>
  </sheetData>
  <mergeCells count="6">
    <mergeCell ref="D19:N19"/>
    <mergeCell ref="D1:J2"/>
    <mergeCell ref="B4:C4"/>
    <mergeCell ref="D4:J4"/>
    <mergeCell ref="D8:L8"/>
    <mergeCell ref="D14:O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L15"/>
  <sheetViews>
    <sheetView workbookViewId="0"/>
  </sheetViews>
  <sheetFormatPr defaultColWidth="12.6640625" defaultRowHeight="15.75" customHeight="1"/>
  <cols>
    <col min="2" max="2" width="15.77734375" customWidth="1"/>
    <col min="3" max="3" width="17.21875" customWidth="1"/>
    <col min="4" max="4" width="25.33203125" customWidth="1"/>
    <col min="12" max="12" width="25.77734375" customWidth="1"/>
  </cols>
  <sheetData>
    <row r="1" spans="2:12" ht="15.75" customHeight="1">
      <c r="B1" s="60"/>
      <c r="C1" s="61"/>
      <c r="D1" s="155" t="s">
        <v>62</v>
      </c>
      <c r="E1" s="156"/>
      <c r="F1" s="156"/>
      <c r="G1" s="156"/>
      <c r="H1" s="156"/>
      <c r="I1" s="156"/>
      <c r="J1" s="156"/>
      <c r="K1" s="60"/>
      <c r="L1" s="60"/>
    </row>
    <row r="2" spans="2:12" ht="15.75" customHeight="1">
      <c r="D2" s="156"/>
      <c r="E2" s="156"/>
      <c r="F2" s="156"/>
      <c r="G2" s="156"/>
      <c r="H2" s="156"/>
      <c r="I2" s="156"/>
      <c r="J2" s="156"/>
    </row>
    <row r="3" spans="2:12">
      <c r="B3" s="1"/>
      <c r="C3" s="5"/>
      <c r="D3" s="5"/>
    </row>
    <row r="4" spans="2:12" ht="15.75" customHeight="1">
      <c r="B4" s="157" t="s">
        <v>63</v>
      </c>
      <c r="C4" s="156"/>
      <c r="D4" s="164" t="s">
        <v>64</v>
      </c>
      <c r="E4" s="156"/>
      <c r="F4" s="156"/>
      <c r="G4" s="156"/>
      <c r="H4" s="156"/>
      <c r="I4" s="156"/>
      <c r="J4" s="156"/>
    </row>
    <row r="5" spans="2:12">
      <c r="B5" s="1"/>
      <c r="C5" s="5"/>
      <c r="D5" s="5"/>
    </row>
    <row r="6" spans="2:12">
      <c r="B6" s="1"/>
      <c r="C6" s="62" t="s">
        <v>61</v>
      </c>
      <c r="D6" s="63">
        <v>40</v>
      </c>
    </row>
    <row r="7" spans="2:12">
      <c r="B7" s="1"/>
      <c r="C7" s="64" t="s">
        <v>65</v>
      </c>
      <c r="D7" s="65">
        <v>50</v>
      </c>
    </row>
    <row r="8" spans="2:12">
      <c r="B8" s="5"/>
      <c r="C8" s="5"/>
      <c r="D8" s="5"/>
    </row>
    <row r="9" spans="2:12">
      <c r="B9" s="66"/>
      <c r="C9" s="36" t="s">
        <v>5</v>
      </c>
      <c r="D9" s="36" t="s">
        <v>6</v>
      </c>
    </row>
    <row r="10" spans="2:12">
      <c r="B10" s="5"/>
      <c r="C10" s="37">
        <v>30</v>
      </c>
      <c r="D10" s="46">
        <f t="shared" ref="D10:D15" si="0">NORMDIST(C10,$D$6,$D$7,TRUE())</f>
        <v>0.42074029056089696</v>
      </c>
    </row>
    <row r="11" spans="2:12">
      <c r="C11" s="37">
        <v>40</v>
      </c>
      <c r="D11" s="46">
        <f t="shared" si="0"/>
        <v>0.5</v>
      </c>
    </row>
    <row r="12" spans="2:12">
      <c r="B12" s="5"/>
      <c r="C12" s="37">
        <v>50</v>
      </c>
      <c r="D12" s="46">
        <f t="shared" si="0"/>
        <v>0.57925970943910299</v>
      </c>
    </row>
    <row r="13" spans="2:12">
      <c r="B13" s="5"/>
      <c r="C13" s="37">
        <v>60</v>
      </c>
      <c r="D13" s="46">
        <f t="shared" si="0"/>
        <v>0.65542174161032429</v>
      </c>
    </row>
    <row r="14" spans="2:12">
      <c r="B14" s="5"/>
      <c r="C14" s="37">
        <v>70</v>
      </c>
      <c r="D14" s="46">
        <f t="shared" si="0"/>
        <v>0.72574688224992645</v>
      </c>
    </row>
    <row r="15" spans="2:12">
      <c r="B15" s="5"/>
      <c r="C15" s="39">
        <v>80</v>
      </c>
      <c r="D15" s="47">
        <f t="shared" si="0"/>
        <v>0.78814460141660336</v>
      </c>
    </row>
  </sheetData>
  <mergeCells count="3">
    <mergeCell ref="D1:J2"/>
    <mergeCell ref="B4:C4"/>
    <mergeCell ref="D4:J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33"/>
  <sheetViews>
    <sheetView workbookViewId="0">
      <selection activeCell="D33" sqref="D33"/>
    </sheetView>
  </sheetViews>
  <sheetFormatPr defaultColWidth="12.6640625" defaultRowHeight="15.75" customHeight="1"/>
  <cols>
    <col min="3" max="3" width="16" customWidth="1"/>
    <col min="5" max="5" width="20.33203125" customWidth="1"/>
    <col min="6" max="6" width="16.77734375" customWidth="1"/>
    <col min="11" max="11" width="16.77734375" customWidth="1"/>
  </cols>
  <sheetData>
    <row r="1" spans="1:11">
      <c r="D1" s="155" t="s">
        <v>76</v>
      </c>
      <c r="E1" s="156"/>
      <c r="F1" s="156"/>
      <c r="G1" s="156"/>
      <c r="H1" s="156"/>
      <c r="I1" s="156"/>
      <c r="J1" s="156"/>
    </row>
    <row r="2" spans="1:11" ht="15.75" customHeight="1">
      <c r="D2" s="156"/>
      <c r="E2" s="156"/>
      <c r="F2" s="156"/>
      <c r="G2" s="156"/>
      <c r="H2" s="156"/>
      <c r="I2" s="156"/>
      <c r="J2" s="156"/>
    </row>
    <row r="4" spans="1:11" ht="15.75" customHeight="1">
      <c r="A4" s="3"/>
      <c r="B4" s="157" t="s">
        <v>8</v>
      </c>
      <c r="C4" s="156"/>
      <c r="D4" s="163" t="s">
        <v>9</v>
      </c>
      <c r="E4" s="156"/>
      <c r="F4" s="156"/>
      <c r="G4" s="156"/>
      <c r="H4" s="156"/>
      <c r="I4" s="156"/>
      <c r="J4" s="156"/>
    </row>
    <row r="6" spans="1:11">
      <c r="D6" s="17"/>
      <c r="E6" s="18"/>
      <c r="F6" s="18"/>
      <c r="G6" s="18"/>
      <c r="H6" s="18"/>
      <c r="I6" s="18"/>
      <c r="J6" s="19"/>
    </row>
    <row r="7" spans="1:11">
      <c r="D7" s="20"/>
      <c r="E7" s="6" t="s">
        <v>3</v>
      </c>
      <c r="F7" s="7">
        <v>5</v>
      </c>
      <c r="J7" s="21"/>
    </row>
    <row r="8" spans="1:11">
      <c r="D8" s="22"/>
      <c r="E8" s="8" t="s">
        <v>4</v>
      </c>
      <c r="F8" s="9">
        <v>0.5</v>
      </c>
      <c r="J8" s="21"/>
    </row>
    <row r="9" spans="1:11">
      <c r="D9" s="22"/>
      <c r="J9" s="21"/>
    </row>
    <row r="10" spans="1:11">
      <c r="D10" s="23" t="s">
        <v>10</v>
      </c>
      <c r="E10" s="161" t="s">
        <v>11</v>
      </c>
      <c r="F10" s="156"/>
      <c r="G10" s="156"/>
      <c r="J10" s="21"/>
    </row>
    <row r="11" spans="1:11">
      <c r="D11" s="22"/>
      <c r="J11" s="21"/>
    </row>
    <row r="12" spans="1:11">
      <c r="D12" s="24" t="s">
        <v>12</v>
      </c>
      <c r="E12" s="162" t="s">
        <v>13</v>
      </c>
      <c r="F12" s="156"/>
      <c r="G12" s="25">
        <f>_xlfn.BINOM.DIST(2,5,$F$8,FALSE)</f>
        <v>0.3125</v>
      </c>
      <c r="J12" s="21"/>
    </row>
    <row r="13" spans="1:11">
      <c r="D13" s="24" t="s">
        <v>14</v>
      </c>
      <c r="E13" s="162" t="s">
        <v>15</v>
      </c>
      <c r="F13" s="156"/>
      <c r="G13" s="25">
        <f>_xlfn.BINOM.DIST(2,5,$F$8,TRUE)</f>
        <v>0.49999999999999989</v>
      </c>
      <c r="J13" s="21"/>
    </row>
    <row r="14" spans="1:11">
      <c r="D14" s="24" t="s">
        <v>16</v>
      </c>
      <c r="E14" s="162" t="s">
        <v>17</v>
      </c>
      <c r="F14" s="156"/>
      <c r="G14" s="25">
        <f>_xlfn.BINOM.DIST(4,5,$F$8,TRUE)</f>
        <v>0.96875</v>
      </c>
      <c r="J14" s="21"/>
    </row>
    <row r="15" spans="1:11">
      <c r="D15" s="22"/>
      <c r="E15" s="1"/>
      <c r="F15" s="2"/>
      <c r="J15" s="21"/>
    </row>
    <row r="16" spans="1:11" ht="15.75" customHeight="1">
      <c r="D16" s="17"/>
      <c r="E16" s="26"/>
      <c r="F16" s="26"/>
      <c r="G16" s="26"/>
      <c r="H16" s="26"/>
      <c r="I16" s="26"/>
      <c r="J16" s="27"/>
      <c r="K16" s="28"/>
    </row>
    <row r="17" spans="4:10">
      <c r="D17" s="22"/>
      <c r="E17" s="6" t="s">
        <v>3</v>
      </c>
      <c r="F17" s="7">
        <v>10</v>
      </c>
      <c r="J17" s="21"/>
    </row>
    <row r="18" spans="4:10">
      <c r="D18" s="24"/>
      <c r="E18" s="8" t="s">
        <v>4</v>
      </c>
      <c r="F18" s="9">
        <v>0.4</v>
      </c>
      <c r="J18" s="21"/>
    </row>
    <row r="19" spans="4:10" ht="15.75" customHeight="1">
      <c r="D19" s="24"/>
      <c r="E19" s="29"/>
      <c r="F19" s="29"/>
      <c r="J19" s="21"/>
    </row>
    <row r="20" spans="4:10" ht="13.2">
      <c r="D20" s="22"/>
      <c r="J20" s="21"/>
    </row>
    <row r="21" spans="4:10" ht="14.4">
      <c r="D21" s="23" t="s">
        <v>18</v>
      </c>
      <c r="E21" s="159" t="s">
        <v>19</v>
      </c>
      <c r="F21" s="156"/>
      <c r="G21" s="156"/>
      <c r="H21" s="156"/>
      <c r="I21" s="156"/>
      <c r="J21" s="21"/>
    </row>
    <row r="22" spans="4:10" ht="13.2">
      <c r="D22" s="22"/>
      <c r="J22" s="21"/>
    </row>
    <row r="23" spans="4:10" ht="14.4">
      <c r="D23" s="24" t="s">
        <v>12</v>
      </c>
      <c r="E23" s="160" t="s">
        <v>20</v>
      </c>
      <c r="F23" s="156"/>
      <c r="G23" s="25">
        <f>_xlfn.BINOM.DIST(3,$F$17,$F$18,TRUE)</f>
        <v>0.38228060159999988</v>
      </c>
      <c r="J23" s="21"/>
    </row>
    <row r="24" spans="4:10" ht="13.2">
      <c r="D24" s="30"/>
      <c r="E24" s="31"/>
      <c r="F24" s="31"/>
      <c r="G24" s="31"/>
      <c r="H24" s="31"/>
      <c r="I24" s="31"/>
      <c r="J24" s="32"/>
    </row>
    <row r="25" spans="4:10" ht="13.2">
      <c r="D25" s="22"/>
      <c r="J25" s="21"/>
    </row>
    <row r="26" spans="4:10" ht="13.2">
      <c r="D26" s="22"/>
      <c r="E26" s="6" t="s">
        <v>3</v>
      </c>
      <c r="F26" s="7">
        <v>4</v>
      </c>
      <c r="J26" s="21"/>
    </row>
    <row r="27" spans="4:10" ht="13.2">
      <c r="D27" s="22"/>
      <c r="E27" s="8" t="s">
        <v>4</v>
      </c>
      <c r="F27" s="9">
        <f>1/6</f>
        <v>0.16666666666666666</v>
      </c>
      <c r="J27" s="21"/>
    </row>
    <row r="28" spans="4:10" ht="13.2">
      <c r="D28" s="22"/>
      <c r="J28" s="21"/>
    </row>
    <row r="29" spans="4:10" ht="13.2">
      <c r="D29" s="22"/>
      <c r="J29" s="21"/>
    </row>
    <row r="30" spans="4:10" ht="13.2">
      <c r="D30" s="23" t="s">
        <v>21</v>
      </c>
      <c r="E30" s="161" t="s">
        <v>22</v>
      </c>
      <c r="F30" s="156"/>
      <c r="G30" s="156"/>
      <c r="H30" s="156"/>
      <c r="I30" s="156"/>
      <c r="J30" s="21"/>
    </row>
    <row r="31" spans="4:10" ht="13.2">
      <c r="D31" s="22"/>
      <c r="J31" s="21"/>
    </row>
    <row r="32" spans="4:10" ht="13.2">
      <c r="D32" s="24" t="s">
        <v>12</v>
      </c>
      <c r="E32" s="162" t="s">
        <v>23</v>
      </c>
      <c r="F32" s="156"/>
      <c r="G32" s="25">
        <f>_xlfn.BINOM.DIST(3,$F$26,$F$27,FALSE)</f>
        <v>1.5432098765432105E-2</v>
      </c>
      <c r="J32" s="21"/>
    </row>
    <row r="33" spans="4:10" ht="13.2">
      <c r="D33" s="30"/>
      <c r="E33" s="31"/>
      <c r="F33" s="31"/>
      <c r="G33" s="31"/>
      <c r="H33" s="31"/>
      <c r="I33" s="31"/>
      <c r="J33" s="32"/>
    </row>
  </sheetData>
  <mergeCells count="11">
    <mergeCell ref="B4:C4"/>
    <mergeCell ref="D4:J4"/>
    <mergeCell ref="E10:G10"/>
    <mergeCell ref="E12:F12"/>
    <mergeCell ref="E13:F13"/>
    <mergeCell ref="E21:I21"/>
    <mergeCell ref="E23:F23"/>
    <mergeCell ref="E30:I30"/>
    <mergeCell ref="E32:F32"/>
    <mergeCell ref="D1:J2"/>
    <mergeCell ref="E14:F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25"/>
  <sheetViews>
    <sheetView workbookViewId="0">
      <selection activeCell="B32" sqref="B32:B34"/>
    </sheetView>
  </sheetViews>
  <sheetFormatPr defaultColWidth="12.6640625" defaultRowHeight="15.75" customHeight="1"/>
  <sheetData>
    <row r="1" spans="1:15">
      <c r="A1" s="61"/>
      <c r="B1" s="61"/>
      <c r="C1" s="61"/>
      <c r="D1" s="155" t="s">
        <v>105</v>
      </c>
      <c r="E1" s="156"/>
      <c r="F1" s="156"/>
      <c r="G1" s="156"/>
      <c r="H1" s="156"/>
      <c r="I1" s="156"/>
      <c r="J1" s="156"/>
    </row>
    <row r="2" spans="1:15" ht="15.75" customHeight="1">
      <c r="D2" s="156"/>
      <c r="E2" s="156"/>
      <c r="F2" s="156"/>
      <c r="G2" s="156"/>
      <c r="H2" s="156"/>
      <c r="I2" s="156"/>
      <c r="J2" s="156"/>
    </row>
    <row r="3" spans="1:15">
      <c r="A3" s="67"/>
    </row>
    <row r="4" spans="1:15" ht="15.75" customHeight="1">
      <c r="A4" s="68"/>
      <c r="B4" s="193" t="s">
        <v>66</v>
      </c>
      <c r="C4" s="156"/>
      <c r="D4" s="163" t="s">
        <v>67</v>
      </c>
      <c r="E4" s="156"/>
      <c r="F4" s="156"/>
      <c r="G4" s="156"/>
      <c r="H4" s="156"/>
      <c r="I4" s="156"/>
      <c r="J4" s="156"/>
    </row>
    <row r="5" spans="1:15">
      <c r="A5" s="68"/>
    </row>
    <row r="6" spans="1:15">
      <c r="A6" s="68"/>
      <c r="C6" s="49"/>
      <c r="D6" s="18"/>
      <c r="E6" s="18"/>
      <c r="F6" s="18"/>
      <c r="G6" s="18"/>
      <c r="H6" s="18"/>
      <c r="I6" s="18"/>
      <c r="J6" s="18"/>
      <c r="K6" s="18"/>
      <c r="L6" s="18"/>
      <c r="M6" s="18"/>
      <c r="N6" s="18"/>
      <c r="O6" s="19"/>
    </row>
    <row r="7" spans="1:15">
      <c r="A7" s="68"/>
      <c r="C7" s="23" t="s">
        <v>10</v>
      </c>
      <c r="D7" s="175" t="s">
        <v>68</v>
      </c>
      <c r="E7" s="156"/>
      <c r="F7" s="156"/>
      <c r="G7" s="156"/>
      <c r="H7" s="156"/>
      <c r="I7" s="156"/>
      <c r="J7" s="156"/>
      <c r="K7" s="156"/>
      <c r="L7" s="156"/>
      <c r="M7" s="156"/>
      <c r="N7" s="156"/>
      <c r="O7" s="176"/>
    </row>
    <row r="8" spans="1:15">
      <c r="C8" s="22"/>
      <c r="O8" s="21"/>
    </row>
    <row r="9" spans="1:15">
      <c r="C9" s="22"/>
      <c r="E9" s="51" t="s">
        <v>69</v>
      </c>
      <c r="F9" s="52" t="s">
        <v>46</v>
      </c>
      <c r="G9" s="53">
        <f>_xlfn.NORM.DIST(3000,3500,500,TRUE())</f>
        <v>0.15865525393145699</v>
      </c>
      <c r="O9" s="21"/>
    </row>
    <row r="10" spans="1:15">
      <c r="C10" s="22"/>
      <c r="O10" s="21"/>
    </row>
    <row r="11" spans="1:15">
      <c r="C11" s="49"/>
      <c r="D11" s="18"/>
      <c r="E11" s="18"/>
      <c r="F11" s="18"/>
      <c r="G11" s="18"/>
      <c r="H11" s="18"/>
      <c r="I11" s="18"/>
      <c r="J11" s="18"/>
      <c r="K11" s="18"/>
      <c r="L11" s="18"/>
      <c r="M11" s="18"/>
      <c r="N11" s="18"/>
      <c r="O11" s="19"/>
    </row>
    <row r="12" spans="1:15">
      <c r="C12" s="23" t="s">
        <v>18</v>
      </c>
      <c r="D12" s="175" t="s">
        <v>70</v>
      </c>
      <c r="E12" s="156"/>
      <c r="F12" s="156"/>
      <c r="G12" s="156"/>
      <c r="H12" s="156"/>
      <c r="I12" s="156"/>
      <c r="J12" s="156"/>
      <c r="K12" s="156"/>
      <c r="L12" s="156"/>
      <c r="M12" s="156"/>
      <c r="O12" s="21"/>
    </row>
    <row r="13" spans="1:15">
      <c r="C13" s="22"/>
      <c r="O13" s="21"/>
    </row>
    <row r="14" spans="1:15">
      <c r="C14" s="22"/>
      <c r="E14" s="51" t="s">
        <v>71</v>
      </c>
      <c r="F14" s="52" t="s">
        <v>46</v>
      </c>
      <c r="G14" s="53">
        <f>_xlfn.NORM.DIST(25,25.8,0.5,TRUE())</f>
        <v>5.4799291699557828E-2</v>
      </c>
      <c r="O14" s="21"/>
    </row>
    <row r="15" spans="1:15">
      <c r="C15" s="30"/>
      <c r="D15" s="31"/>
      <c r="E15" s="31"/>
      <c r="F15" s="31"/>
      <c r="G15" s="31"/>
      <c r="H15" s="31"/>
      <c r="I15" s="31"/>
      <c r="J15" s="31"/>
      <c r="K15" s="31"/>
      <c r="L15" s="31"/>
      <c r="M15" s="31"/>
      <c r="N15" s="31"/>
      <c r="O15" s="32"/>
    </row>
    <row r="16" spans="1:15">
      <c r="C16" s="22"/>
      <c r="O16" s="21"/>
    </row>
    <row r="17" spans="3:15">
      <c r="C17" s="23" t="s">
        <v>21</v>
      </c>
      <c r="D17" s="175" t="s">
        <v>72</v>
      </c>
      <c r="E17" s="156"/>
      <c r="F17" s="156"/>
      <c r="G17" s="156"/>
      <c r="H17" s="156"/>
      <c r="I17" s="156"/>
      <c r="J17" s="156"/>
      <c r="K17" s="156"/>
      <c r="L17" s="156"/>
      <c r="M17" s="156"/>
      <c r="N17" s="156"/>
      <c r="O17" s="21"/>
    </row>
    <row r="18" spans="3:15">
      <c r="C18" s="22"/>
      <c r="O18" s="21"/>
    </row>
    <row r="19" spans="3:15">
      <c r="C19" s="22"/>
      <c r="E19" s="51" t="s">
        <v>73</v>
      </c>
      <c r="F19" s="52" t="s">
        <v>46</v>
      </c>
      <c r="G19" s="69">
        <v>0.84134474609999998</v>
      </c>
      <c r="O19" s="21"/>
    </row>
    <row r="20" spans="3:15" ht="13.2">
      <c r="C20" s="30"/>
      <c r="D20" s="31"/>
      <c r="E20" s="31"/>
      <c r="F20" s="31"/>
      <c r="G20" s="31"/>
      <c r="H20" s="31"/>
      <c r="I20" s="31"/>
      <c r="J20" s="31"/>
      <c r="K20" s="31"/>
      <c r="L20" s="31"/>
      <c r="M20" s="31"/>
      <c r="N20" s="31"/>
      <c r="O20" s="32"/>
    </row>
    <row r="21" spans="3:15" ht="13.2">
      <c r="C21" s="22"/>
      <c r="O21" s="21"/>
    </row>
    <row r="22" spans="3:15" ht="13.2">
      <c r="C22" s="23" t="s">
        <v>60</v>
      </c>
      <c r="D22" s="175" t="s">
        <v>74</v>
      </c>
      <c r="E22" s="156"/>
      <c r="F22" s="156"/>
      <c r="G22" s="156"/>
      <c r="H22" s="156"/>
      <c r="I22" s="156"/>
      <c r="J22" s="156"/>
      <c r="K22" s="156"/>
      <c r="L22" s="156"/>
      <c r="M22" s="156"/>
      <c r="N22" s="156"/>
      <c r="O22" s="21"/>
    </row>
    <row r="23" spans="3:15" ht="13.2">
      <c r="C23" s="22"/>
      <c r="O23" s="21"/>
    </row>
    <row r="24" spans="3:15" ht="13.2">
      <c r="C24" s="22"/>
      <c r="E24" s="51" t="s">
        <v>75</v>
      </c>
      <c r="F24" s="52" t="s">
        <v>46</v>
      </c>
      <c r="G24" s="70">
        <f>_xlfn.NORM.DIST(11,7.5,2.5,TRUE())</f>
        <v>0.91924334076622893</v>
      </c>
      <c r="O24" s="21"/>
    </row>
    <row r="25" spans="3:15" ht="13.2">
      <c r="C25" s="30"/>
      <c r="D25" s="31"/>
      <c r="E25" s="31"/>
      <c r="F25" s="31"/>
      <c r="G25" s="31"/>
      <c r="H25" s="31"/>
      <c r="I25" s="31"/>
      <c r="J25" s="31"/>
      <c r="K25" s="31"/>
      <c r="L25" s="31"/>
      <c r="M25" s="31"/>
      <c r="N25" s="31"/>
      <c r="O25" s="32"/>
    </row>
  </sheetData>
  <mergeCells count="7">
    <mergeCell ref="D17:N17"/>
    <mergeCell ref="D22:N22"/>
    <mergeCell ref="D1:J2"/>
    <mergeCell ref="B4:C4"/>
    <mergeCell ref="D4:J4"/>
    <mergeCell ref="D7:O7"/>
    <mergeCell ref="D12:M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M43"/>
  <sheetViews>
    <sheetView workbookViewId="0">
      <selection activeCell="D3" sqref="D3"/>
    </sheetView>
  </sheetViews>
  <sheetFormatPr defaultColWidth="12.6640625" defaultRowHeight="15.75" customHeight="1"/>
  <cols>
    <col min="11" max="11" width="25.33203125" customWidth="1"/>
  </cols>
  <sheetData>
    <row r="2" spans="1:13" ht="15.75" customHeight="1">
      <c r="A2" s="72"/>
      <c r="B2" s="72"/>
      <c r="C2" s="72"/>
      <c r="D2" s="178" t="s">
        <v>170</v>
      </c>
      <c r="E2" s="156"/>
      <c r="F2" s="156"/>
      <c r="G2" s="156"/>
      <c r="H2" s="156"/>
      <c r="I2" s="156"/>
      <c r="J2" s="156"/>
      <c r="K2" s="156"/>
      <c r="L2" s="85"/>
      <c r="M2" s="72"/>
    </row>
    <row r="3" spans="1:13">
      <c r="A3" s="68"/>
      <c r="B3" s="68"/>
      <c r="C3" s="68"/>
      <c r="D3" s="68"/>
      <c r="E3" s="68"/>
      <c r="F3" s="68"/>
      <c r="G3" s="68"/>
      <c r="H3" s="68"/>
      <c r="I3" s="68"/>
      <c r="J3" s="68"/>
      <c r="K3" s="68"/>
      <c r="L3" s="68"/>
      <c r="M3" s="68"/>
    </row>
    <row r="4" spans="1:13" ht="15.75" customHeight="1">
      <c r="A4" s="86"/>
      <c r="B4" s="157" t="s">
        <v>88</v>
      </c>
      <c r="C4" s="156"/>
      <c r="D4" s="179" t="s">
        <v>89</v>
      </c>
      <c r="E4" s="156"/>
      <c r="F4" s="156"/>
      <c r="G4" s="156"/>
      <c r="H4" s="156"/>
      <c r="I4" s="156"/>
      <c r="J4" s="156"/>
      <c r="K4" s="156"/>
      <c r="L4" s="86"/>
      <c r="M4" s="86"/>
    </row>
    <row r="5" spans="1:13">
      <c r="A5" s="5"/>
      <c r="B5" s="5"/>
      <c r="C5" s="5"/>
      <c r="D5" s="5"/>
      <c r="E5" s="5"/>
      <c r="F5" s="5" t="s">
        <v>90</v>
      </c>
    </row>
    <row r="6" spans="1:13">
      <c r="A6" s="5"/>
      <c r="B6" s="5"/>
      <c r="C6" s="5"/>
      <c r="D6" s="5"/>
      <c r="E6" s="5"/>
      <c r="F6" s="5"/>
    </row>
    <row r="7" spans="1:13">
      <c r="A7" s="87"/>
      <c r="B7" s="87"/>
      <c r="C7" s="87"/>
      <c r="D7" s="180" t="s">
        <v>91</v>
      </c>
      <c r="E7" s="167"/>
      <c r="F7" s="167"/>
      <c r="G7" s="167"/>
      <c r="H7" s="167"/>
      <c r="I7" s="167"/>
      <c r="J7" s="167"/>
      <c r="K7" s="177"/>
    </row>
    <row r="8" spans="1:13">
      <c r="A8" s="5"/>
      <c r="B8" s="5"/>
      <c r="C8" s="5"/>
      <c r="D8" s="88"/>
      <c r="E8" s="88" t="s">
        <v>92</v>
      </c>
      <c r="F8" s="88" t="s">
        <v>93</v>
      </c>
      <c r="G8" s="88" t="s">
        <v>94</v>
      </c>
      <c r="H8" s="88" t="s">
        <v>95</v>
      </c>
      <c r="I8" s="88" t="s">
        <v>96</v>
      </c>
      <c r="J8" s="88" t="s">
        <v>97</v>
      </c>
      <c r="K8" s="88" t="s">
        <v>98</v>
      </c>
    </row>
    <row r="9" spans="1:13">
      <c r="A9" s="5"/>
      <c r="B9" s="5"/>
      <c r="C9" s="5"/>
      <c r="D9" s="89"/>
      <c r="E9" s="73">
        <v>10</v>
      </c>
      <c r="F9" s="90">
        <v>8</v>
      </c>
      <c r="G9" s="21">
        <f t="shared" ref="G9:G15" si="0">$E$16/7</f>
        <v>40</v>
      </c>
      <c r="H9" s="25">
        <f t="shared" ref="H9:H15" si="1">$F$16/7</f>
        <v>14</v>
      </c>
      <c r="I9" s="46">
        <f t="shared" ref="I9:J9" si="2">E9-G9</f>
        <v>-30</v>
      </c>
      <c r="J9" s="21">
        <f t="shared" si="2"/>
        <v>-6</v>
      </c>
      <c r="K9" s="21">
        <f t="shared" ref="K9:K15" si="3">I9*J9</f>
        <v>180</v>
      </c>
    </row>
    <row r="10" spans="1:13">
      <c r="A10" s="5"/>
      <c r="B10" s="5"/>
      <c r="C10" s="5"/>
      <c r="D10" s="89"/>
      <c r="E10" s="73">
        <v>20</v>
      </c>
      <c r="F10" s="90">
        <v>6</v>
      </c>
      <c r="G10" s="21">
        <f t="shared" si="0"/>
        <v>40</v>
      </c>
      <c r="H10" s="25">
        <f t="shared" si="1"/>
        <v>14</v>
      </c>
      <c r="I10" s="46">
        <f t="shared" ref="I10:J10" si="4">E10-G10</f>
        <v>-20</v>
      </c>
      <c r="J10" s="21">
        <f t="shared" si="4"/>
        <v>-8</v>
      </c>
      <c r="K10" s="21">
        <f t="shared" si="3"/>
        <v>160</v>
      </c>
    </row>
    <row r="11" spans="1:13">
      <c r="A11" s="5"/>
      <c r="B11" s="5"/>
      <c r="C11" s="5"/>
      <c r="D11" s="89"/>
      <c r="E11" s="73">
        <v>30</v>
      </c>
      <c r="F11" s="90">
        <v>14</v>
      </c>
      <c r="G11" s="21">
        <f t="shared" si="0"/>
        <v>40</v>
      </c>
      <c r="H11" s="25">
        <f t="shared" si="1"/>
        <v>14</v>
      </c>
      <c r="I11" s="46">
        <f t="shared" ref="I11:J11" si="5">E11-G11</f>
        <v>-10</v>
      </c>
      <c r="J11" s="21">
        <f t="shared" si="5"/>
        <v>0</v>
      </c>
      <c r="K11" s="21">
        <f t="shared" si="3"/>
        <v>0</v>
      </c>
    </row>
    <row r="12" spans="1:13">
      <c r="A12" s="5"/>
      <c r="B12" s="5"/>
      <c r="C12" s="5"/>
      <c r="D12" s="89"/>
      <c r="E12" s="73">
        <v>40</v>
      </c>
      <c r="F12" s="90">
        <v>16</v>
      </c>
      <c r="G12" s="21">
        <f t="shared" si="0"/>
        <v>40</v>
      </c>
      <c r="H12" s="25">
        <f t="shared" si="1"/>
        <v>14</v>
      </c>
      <c r="I12" s="46">
        <f t="shared" ref="I12:J12" si="6">E12-G12</f>
        <v>0</v>
      </c>
      <c r="J12" s="21">
        <f t="shared" si="6"/>
        <v>2</v>
      </c>
      <c r="K12" s="21">
        <f t="shared" si="3"/>
        <v>0</v>
      </c>
    </row>
    <row r="13" spans="1:13">
      <c r="A13" s="5"/>
      <c r="B13" s="5"/>
      <c r="C13" s="5"/>
      <c r="D13" s="89"/>
      <c r="E13" s="73">
        <v>50</v>
      </c>
      <c r="F13" s="90">
        <v>10</v>
      </c>
      <c r="G13" s="21">
        <f t="shared" si="0"/>
        <v>40</v>
      </c>
      <c r="H13" s="25">
        <f t="shared" si="1"/>
        <v>14</v>
      </c>
      <c r="I13" s="46">
        <f t="shared" ref="I13:J13" si="7">E13-G13</f>
        <v>10</v>
      </c>
      <c r="J13" s="21">
        <f t="shared" si="7"/>
        <v>-4</v>
      </c>
      <c r="K13" s="21">
        <f t="shared" si="3"/>
        <v>-40</v>
      </c>
    </row>
    <row r="14" spans="1:13">
      <c r="A14" s="5"/>
      <c r="B14" s="5"/>
      <c r="C14" s="5"/>
      <c r="D14" s="89"/>
      <c r="E14" s="73">
        <v>60</v>
      </c>
      <c r="F14" s="90">
        <v>20</v>
      </c>
      <c r="G14" s="21">
        <f t="shared" si="0"/>
        <v>40</v>
      </c>
      <c r="H14" s="25">
        <f t="shared" si="1"/>
        <v>14</v>
      </c>
      <c r="I14" s="46">
        <f t="shared" ref="I14:J14" si="8">E14-G14</f>
        <v>20</v>
      </c>
      <c r="J14" s="21">
        <f t="shared" si="8"/>
        <v>6</v>
      </c>
      <c r="K14" s="21">
        <f t="shared" si="3"/>
        <v>120</v>
      </c>
    </row>
    <row r="15" spans="1:13">
      <c r="A15" s="5"/>
      <c r="B15" s="5"/>
      <c r="C15" s="5"/>
      <c r="D15" s="89"/>
      <c r="E15" s="91">
        <v>70</v>
      </c>
      <c r="F15" s="92">
        <v>24</v>
      </c>
      <c r="G15" s="32">
        <f t="shared" si="0"/>
        <v>40</v>
      </c>
      <c r="H15" s="31">
        <f t="shared" si="1"/>
        <v>14</v>
      </c>
      <c r="I15" s="47">
        <f t="shared" ref="I15:J15" si="9">E15-G15</f>
        <v>30</v>
      </c>
      <c r="J15" s="32">
        <f t="shared" si="9"/>
        <v>10</v>
      </c>
      <c r="K15" s="32">
        <f t="shared" si="3"/>
        <v>300</v>
      </c>
    </row>
    <row r="16" spans="1:13">
      <c r="A16" s="5"/>
      <c r="B16" s="5"/>
      <c r="C16" s="5"/>
      <c r="D16" s="88" t="s">
        <v>99</v>
      </c>
      <c r="E16" s="93">
        <f t="shared" ref="E16:F16" si="10">SUM(E9:E15)</f>
        <v>280</v>
      </c>
      <c r="F16" s="93">
        <f t="shared" si="10"/>
        <v>98</v>
      </c>
      <c r="G16" s="93"/>
      <c r="H16" s="93"/>
      <c r="I16" s="93">
        <f t="shared" ref="I16:K16" si="11">SUM(I9:I15)</f>
        <v>0</v>
      </c>
      <c r="J16" s="93">
        <f t="shared" si="11"/>
        <v>0</v>
      </c>
      <c r="K16" s="93">
        <f t="shared" si="11"/>
        <v>720</v>
      </c>
    </row>
    <row r="18" spans="1:11">
      <c r="F18" s="51" t="s">
        <v>100</v>
      </c>
      <c r="G18" s="94" t="s">
        <v>46</v>
      </c>
      <c r="H18" s="53">
        <f>K16/7</f>
        <v>102.85714285714286</v>
      </c>
    </row>
    <row r="21" spans="1:11" ht="13.8">
      <c r="A21" s="87"/>
      <c r="B21" s="87"/>
      <c r="C21" s="87"/>
      <c r="D21" s="180" t="s">
        <v>101</v>
      </c>
      <c r="E21" s="167"/>
      <c r="F21" s="167"/>
      <c r="G21" s="167"/>
      <c r="H21" s="167"/>
      <c r="I21" s="167"/>
      <c r="J21" s="167"/>
      <c r="K21" s="177"/>
    </row>
    <row r="22" spans="1:11" ht="13.2">
      <c r="D22" s="93"/>
      <c r="E22" s="88" t="s">
        <v>28</v>
      </c>
      <c r="F22" s="88" t="s">
        <v>77</v>
      </c>
      <c r="G22" s="88" t="s">
        <v>94</v>
      </c>
      <c r="H22" s="88" t="s">
        <v>95</v>
      </c>
      <c r="I22" s="88" t="s">
        <v>96</v>
      </c>
      <c r="J22" s="88" t="s">
        <v>97</v>
      </c>
      <c r="K22" s="88" t="s">
        <v>98</v>
      </c>
    </row>
    <row r="23" spans="1:11" ht="13.2">
      <c r="D23" s="22"/>
      <c r="E23" s="89">
        <v>15</v>
      </c>
      <c r="F23" s="73">
        <v>40</v>
      </c>
      <c r="G23" s="46">
        <f t="shared" ref="G23:G27" si="12">$E$28/5</f>
        <v>23</v>
      </c>
      <c r="H23" s="25">
        <f t="shared" ref="H23:H27" si="13">$F$28/5</f>
        <v>46</v>
      </c>
      <c r="I23" s="46">
        <f t="shared" ref="I23:J23" si="14">E23-G23</f>
        <v>-8</v>
      </c>
      <c r="J23" s="46">
        <f t="shared" si="14"/>
        <v>-6</v>
      </c>
      <c r="K23" s="21">
        <f t="shared" ref="K23:K27" si="15">I23*J23</f>
        <v>48</v>
      </c>
    </row>
    <row r="24" spans="1:11" ht="13.2">
      <c r="D24" s="22"/>
      <c r="E24" s="89">
        <v>18</v>
      </c>
      <c r="F24" s="73">
        <v>42</v>
      </c>
      <c r="G24" s="46">
        <f t="shared" si="12"/>
        <v>23</v>
      </c>
      <c r="H24" s="25">
        <f t="shared" si="13"/>
        <v>46</v>
      </c>
      <c r="I24" s="46">
        <f t="shared" ref="I24:J24" si="16">E24-G24</f>
        <v>-5</v>
      </c>
      <c r="J24" s="46">
        <f t="shared" si="16"/>
        <v>-4</v>
      </c>
      <c r="K24" s="21">
        <f t="shared" si="15"/>
        <v>20</v>
      </c>
    </row>
    <row r="25" spans="1:11" ht="13.2">
      <c r="D25" s="22"/>
      <c r="E25" s="89">
        <v>20</v>
      </c>
      <c r="F25" s="73">
        <v>46</v>
      </c>
      <c r="G25" s="46">
        <f t="shared" si="12"/>
        <v>23</v>
      </c>
      <c r="H25" s="25">
        <f t="shared" si="13"/>
        <v>46</v>
      </c>
      <c r="I25" s="46">
        <f t="shared" ref="I25:J25" si="17">E25-G25</f>
        <v>-3</v>
      </c>
      <c r="J25" s="46">
        <f t="shared" si="17"/>
        <v>0</v>
      </c>
      <c r="K25" s="21">
        <f t="shared" si="15"/>
        <v>0</v>
      </c>
    </row>
    <row r="26" spans="1:11" ht="13.2">
      <c r="D26" s="22"/>
      <c r="E26" s="89">
        <v>28</v>
      </c>
      <c r="F26" s="73">
        <v>50</v>
      </c>
      <c r="G26" s="46">
        <f t="shared" si="12"/>
        <v>23</v>
      </c>
      <c r="H26" s="25">
        <f t="shared" si="13"/>
        <v>46</v>
      </c>
      <c r="I26" s="46">
        <f t="shared" ref="I26:J26" si="18">E26-G26</f>
        <v>5</v>
      </c>
      <c r="J26" s="46">
        <f t="shared" si="18"/>
        <v>4</v>
      </c>
      <c r="K26" s="21">
        <f t="shared" si="15"/>
        <v>20</v>
      </c>
    </row>
    <row r="27" spans="1:11" ht="13.2">
      <c r="D27" s="22"/>
      <c r="E27" s="95">
        <v>34</v>
      </c>
      <c r="F27" s="91">
        <v>52</v>
      </c>
      <c r="G27" s="47">
        <f t="shared" si="12"/>
        <v>23</v>
      </c>
      <c r="H27" s="31">
        <f t="shared" si="13"/>
        <v>46</v>
      </c>
      <c r="I27" s="47">
        <f t="shared" ref="I27:J27" si="19">E27-G27</f>
        <v>11</v>
      </c>
      <c r="J27" s="47">
        <f t="shared" si="19"/>
        <v>6</v>
      </c>
      <c r="K27" s="32">
        <f t="shared" si="15"/>
        <v>66</v>
      </c>
    </row>
    <row r="28" spans="1:11" ht="13.2">
      <c r="A28" s="5"/>
      <c r="B28" s="5"/>
      <c r="C28" s="5"/>
      <c r="D28" s="88" t="s">
        <v>99</v>
      </c>
      <c r="E28" s="93">
        <f t="shared" ref="E28:F28" si="20">SUM(E23:E27)</f>
        <v>115</v>
      </c>
      <c r="F28" s="93">
        <f t="shared" si="20"/>
        <v>230</v>
      </c>
      <c r="G28" s="93"/>
      <c r="H28" s="93"/>
      <c r="I28" s="93">
        <f t="shared" ref="I28:K28" si="21">SUM(I23:I27)</f>
        <v>0</v>
      </c>
      <c r="J28" s="93">
        <f t="shared" si="21"/>
        <v>0</v>
      </c>
      <c r="K28" s="93">
        <f t="shared" si="21"/>
        <v>154</v>
      </c>
    </row>
    <row r="30" spans="1:11" ht="13.2">
      <c r="F30" s="51" t="s">
        <v>100</v>
      </c>
      <c r="G30" s="94" t="s">
        <v>46</v>
      </c>
      <c r="H30" s="96">
        <f>K28/5</f>
        <v>30.8</v>
      </c>
    </row>
    <row r="33" spans="1:11" ht="13.8">
      <c r="A33" s="87"/>
      <c r="B33" s="87"/>
      <c r="C33" s="87"/>
      <c r="D33" s="180" t="s">
        <v>102</v>
      </c>
      <c r="E33" s="167"/>
      <c r="F33" s="167"/>
      <c r="G33" s="167"/>
      <c r="H33" s="167"/>
      <c r="I33" s="167"/>
      <c r="J33" s="167"/>
      <c r="K33" s="177"/>
    </row>
    <row r="34" spans="1:11" ht="13.2">
      <c r="D34" s="22"/>
      <c r="E34" s="88" t="s">
        <v>103</v>
      </c>
      <c r="F34" s="88" t="s">
        <v>104</v>
      </c>
      <c r="G34" s="88" t="s">
        <v>94</v>
      </c>
      <c r="H34" s="88" t="s">
        <v>95</v>
      </c>
      <c r="I34" s="88" t="s">
        <v>96</v>
      </c>
      <c r="J34" s="88" t="s">
        <v>97</v>
      </c>
      <c r="K34" s="88" t="s">
        <v>98</v>
      </c>
    </row>
    <row r="35" spans="1:11" ht="13.2">
      <c r="D35" s="22"/>
      <c r="E35" s="89">
        <v>2000</v>
      </c>
      <c r="F35" s="73">
        <v>100</v>
      </c>
      <c r="G35" s="73">
        <f t="shared" ref="G35:G40" si="22">$E$41/6</f>
        <v>4500</v>
      </c>
      <c r="H35" s="5">
        <f t="shared" ref="H35:H40" si="23">$F$41/6</f>
        <v>150</v>
      </c>
      <c r="I35" s="46">
        <f t="shared" ref="I35:J35" si="24">E35-G35</f>
        <v>-2500</v>
      </c>
      <c r="J35" s="46">
        <f t="shared" si="24"/>
        <v>-50</v>
      </c>
      <c r="K35" s="21">
        <f t="shared" ref="K35:K40" si="25">I35*J35</f>
        <v>125000</v>
      </c>
    </row>
    <row r="36" spans="1:11" ht="13.2">
      <c r="D36" s="22"/>
      <c r="E36" s="89">
        <v>5000</v>
      </c>
      <c r="F36" s="73">
        <v>160</v>
      </c>
      <c r="G36" s="73">
        <f t="shared" si="22"/>
        <v>4500</v>
      </c>
      <c r="H36" s="5">
        <f t="shared" si="23"/>
        <v>150</v>
      </c>
      <c r="I36" s="46">
        <f t="shared" ref="I36:J36" si="26">E36-G36</f>
        <v>500</v>
      </c>
      <c r="J36" s="46">
        <f t="shared" si="26"/>
        <v>10</v>
      </c>
      <c r="K36" s="21">
        <f t="shared" si="25"/>
        <v>5000</v>
      </c>
    </row>
    <row r="37" spans="1:11" ht="13.2">
      <c r="D37" s="22"/>
      <c r="E37" s="89">
        <v>4000</v>
      </c>
      <c r="F37" s="73">
        <v>140</v>
      </c>
      <c r="G37" s="73">
        <f t="shared" si="22"/>
        <v>4500</v>
      </c>
      <c r="H37" s="5">
        <f t="shared" si="23"/>
        <v>150</v>
      </c>
      <c r="I37" s="46">
        <f t="shared" ref="I37:J37" si="27">E37-G37</f>
        <v>-500</v>
      </c>
      <c r="J37" s="46">
        <f t="shared" si="27"/>
        <v>-10</v>
      </c>
      <c r="K37" s="21">
        <f t="shared" si="25"/>
        <v>5000</v>
      </c>
    </row>
    <row r="38" spans="1:11" ht="13.2">
      <c r="D38" s="22"/>
      <c r="E38" s="89">
        <v>7000</v>
      </c>
      <c r="F38" s="73">
        <v>200</v>
      </c>
      <c r="G38" s="73">
        <f t="shared" si="22"/>
        <v>4500</v>
      </c>
      <c r="H38" s="5">
        <f t="shared" si="23"/>
        <v>150</v>
      </c>
      <c r="I38" s="46">
        <f t="shared" ref="I38:J38" si="28">E38-G38</f>
        <v>2500</v>
      </c>
      <c r="J38" s="46">
        <f t="shared" si="28"/>
        <v>50</v>
      </c>
      <c r="K38" s="21">
        <f t="shared" si="25"/>
        <v>125000</v>
      </c>
    </row>
    <row r="39" spans="1:11" ht="13.2">
      <c r="D39" s="22"/>
      <c r="E39" s="89">
        <v>6000</v>
      </c>
      <c r="F39" s="73">
        <v>170</v>
      </c>
      <c r="G39" s="73">
        <f t="shared" si="22"/>
        <v>4500</v>
      </c>
      <c r="H39" s="5">
        <f t="shared" si="23"/>
        <v>150</v>
      </c>
      <c r="I39" s="46">
        <f t="shared" ref="I39:J39" si="29">E39-G39</f>
        <v>1500</v>
      </c>
      <c r="J39" s="46">
        <f t="shared" si="29"/>
        <v>20</v>
      </c>
      <c r="K39" s="21">
        <f t="shared" si="25"/>
        <v>30000</v>
      </c>
    </row>
    <row r="40" spans="1:11" ht="13.2">
      <c r="D40" s="22"/>
      <c r="E40" s="95">
        <v>3000</v>
      </c>
      <c r="F40" s="91">
        <v>130</v>
      </c>
      <c r="G40" s="91">
        <f t="shared" si="22"/>
        <v>4500</v>
      </c>
      <c r="H40" s="97">
        <f t="shared" si="23"/>
        <v>150</v>
      </c>
      <c r="I40" s="47">
        <f t="shared" ref="I40:J40" si="30">E40-G40</f>
        <v>-1500</v>
      </c>
      <c r="J40" s="47">
        <f t="shared" si="30"/>
        <v>-20</v>
      </c>
      <c r="K40" s="32">
        <f t="shared" si="25"/>
        <v>30000</v>
      </c>
    </row>
    <row r="41" spans="1:11" ht="13.2">
      <c r="A41" s="5"/>
      <c r="B41" s="5"/>
      <c r="C41" s="5"/>
      <c r="D41" s="88" t="s">
        <v>99</v>
      </c>
      <c r="E41" s="93">
        <f t="shared" ref="E41:F41" si="31">SUM(E35:E40)</f>
        <v>27000</v>
      </c>
      <c r="F41" s="93">
        <f t="shared" si="31"/>
        <v>900</v>
      </c>
      <c r="G41" s="93"/>
      <c r="H41" s="93"/>
      <c r="I41" s="93">
        <f t="shared" ref="I41:K41" si="32">SUM(I35:I40)</f>
        <v>0</v>
      </c>
      <c r="J41" s="93">
        <f t="shared" si="32"/>
        <v>0</v>
      </c>
      <c r="K41" s="93">
        <f t="shared" si="32"/>
        <v>320000</v>
      </c>
    </row>
    <row r="43" spans="1:11" ht="13.2">
      <c r="F43" s="51" t="s">
        <v>100</v>
      </c>
      <c r="G43" s="94" t="s">
        <v>46</v>
      </c>
      <c r="H43" s="98">
        <f>K41/6</f>
        <v>53333.333333333336</v>
      </c>
    </row>
  </sheetData>
  <mergeCells count="6">
    <mergeCell ref="D33:K33"/>
    <mergeCell ref="D2:K2"/>
    <mergeCell ref="B4:C4"/>
    <mergeCell ref="D4:K4"/>
    <mergeCell ref="D7:K7"/>
    <mergeCell ref="D21:K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26"/>
  <sheetViews>
    <sheetView workbookViewId="0">
      <selection activeCell="B4" sqref="B4:C4"/>
    </sheetView>
  </sheetViews>
  <sheetFormatPr defaultColWidth="12.6640625" defaultRowHeight="15.75" customHeight="1"/>
  <cols>
    <col min="5" max="5" width="15" customWidth="1"/>
    <col min="12" max="12" width="17.6640625" customWidth="1"/>
  </cols>
  <sheetData>
    <row r="1" spans="1:12" ht="15.75" customHeight="1">
      <c r="A1" s="72"/>
      <c r="B1" s="72"/>
      <c r="C1" s="72"/>
      <c r="D1" s="178" t="s">
        <v>137</v>
      </c>
      <c r="E1" s="156"/>
      <c r="F1" s="156"/>
      <c r="G1" s="156"/>
      <c r="H1" s="156"/>
      <c r="I1" s="156"/>
      <c r="J1" s="156"/>
      <c r="K1" s="156"/>
      <c r="L1" s="156"/>
    </row>
    <row r="2" spans="1:12" ht="15.75" customHeight="1">
      <c r="A2" s="72"/>
      <c r="B2" s="72"/>
      <c r="C2" s="72"/>
      <c r="D2" s="156"/>
      <c r="E2" s="156"/>
      <c r="F2" s="156"/>
      <c r="G2" s="156"/>
      <c r="H2" s="156"/>
      <c r="I2" s="156"/>
      <c r="J2" s="156"/>
      <c r="K2" s="156"/>
      <c r="L2" s="156"/>
    </row>
    <row r="3" spans="1:12" ht="15.75" customHeight="1">
      <c r="A3" s="72"/>
      <c r="B3" s="72"/>
      <c r="C3" s="72"/>
    </row>
    <row r="4" spans="1:12" ht="15.75" customHeight="1">
      <c r="A4" s="72"/>
      <c r="B4" s="196" t="s">
        <v>106</v>
      </c>
      <c r="C4" s="156"/>
      <c r="D4" s="181" t="s">
        <v>107</v>
      </c>
      <c r="E4" s="156"/>
      <c r="F4" s="156"/>
      <c r="G4" s="156"/>
      <c r="H4" s="156"/>
      <c r="I4" s="156"/>
      <c r="J4" s="156"/>
      <c r="K4" s="156"/>
      <c r="L4" s="156"/>
    </row>
    <row r="5" spans="1:12" ht="15.75" customHeight="1">
      <c r="A5" s="72"/>
      <c r="B5" s="72"/>
      <c r="C5" s="72"/>
    </row>
    <row r="6" spans="1:12" ht="15.75" customHeight="1">
      <c r="A6" s="72"/>
      <c r="B6" s="72"/>
      <c r="C6" s="72"/>
    </row>
    <row r="7" spans="1:12" ht="15.75" customHeight="1">
      <c r="A7" s="72"/>
      <c r="B7" s="72"/>
      <c r="C7" s="72"/>
    </row>
    <row r="8" spans="1:12" ht="15.75" customHeight="1">
      <c r="A8" s="72"/>
      <c r="B8" s="72"/>
      <c r="C8" s="72"/>
      <c r="D8" s="99" t="s">
        <v>28</v>
      </c>
      <c r="E8" s="99" t="s">
        <v>77</v>
      </c>
      <c r="F8" s="99" t="s">
        <v>108</v>
      </c>
      <c r="G8" s="99" t="s">
        <v>109</v>
      </c>
      <c r="H8" s="99" t="s">
        <v>110</v>
      </c>
      <c r="I8" s="99" t="s">
        <v>111</v>
      </c>
      <c r="J8" s="99" t="s">
        <v>112</v>
      </c>
      <c r="K8" s="99" t="s">
        <v>113</v>
      </c>
      <c r="L8" s="99" t="s">
        <v>114</v>
      </c>
    </row>
    <row r="9" spans="1:12" ht="15.75" customHeight="1">
      <c r="A9" s="72"/>
      <c r="B9" s="72"/>
      <c r="C9" s="72"/>
      <c r="D9" s="73">
        <v>12</v>
      </c>
      <c r="E9" s="73">
        <v>6</v>
      </c>
      <c r="F9" s="46">
        <f t="shared" ref="F9:F15" si="0">$D$16/7</f>
        <v>24</v>
      </c>
      <c r="G9" s="73">
        <f t="shared" ref="G9:G15" si="1">$E$16/7</f>
        <v>15</v>
      </c>
      <c r="H9" s="46">
        <f t="shared" ref="H9:I9" si="2">D9-F9</f>
        <v>-12</v>
      </c>
      <c r="I9" s="46">
        <f t="shared" si="2"/>
        <v>-9</v>
      </c>
      <c r="J9" s="46">
        <f t="shared" ref="J9:K9" si="3">H9^2</f>
        <v>144</v>
      </c>
      <c r="K9" s="46">
        <f t="shared" si="3"/>
        <v>81</v>
      </c>
      <c r="L9" s="46">
        <f t="shared" ref="L9:L15" si="4">H9*I9</f>
        <v>108</v>
      </c>
    </row>
    <row r="10" spans="1:12" ht="15.75" customHeight="1">
      <c r="A10" s="72"/>
      <c r="B10" s="72"/>
      <c r="C10" s="72"/>
      <c r="D10" s="73">
        <v>16</v>
      </c>
      <c r="E10" s="73">
        <v>9</v>
      </c>
      <c r="F10" s="46">
        <f t="shared" si="0"/>
        <v>24</v>
      </c>
      <c r="G10" s="73">
        <f t="shared" si="1"/>
        <v>15</v>
      </c>
      <c r="H10" s="46">
        <f t="shared" ref="H10:I10" si="5">D10-F10</f>
        <v>-8</v>
      </c>
      <c r="I10" s="46">
        <f t="shared" si="5"/>
        <v>-6</v>
      </c>
      <c r="J10" s="46">
        <f t="shared" ref="J10:K10" si="6">H10^2</f>
        <v>64</v>
      </c>
      <c r="K10" s="46">
        <f t="shared" si="6"/>
        <v>36</v>
      </c>
      <c r="L10" s="46">
        <f t="shared" si="4"/>
        <v>48</v>
      </c>
    </row>
    <row r="11" spans="1:12" ht="15.75" customHeight="1">
      <c r="A11" s="72"/>
      <c r="B11" s="72"/>
      <c r="C11" s="72"/>
      <c r="D11" s="73">
        <v>20</v>
      </c>
      <c r="E11" s="73">
        <v>12</v>
      </c>
      <c r="F11" s="46">
        <f t="shared" si="0"/>
        <v>24</v>
      </c>
      <c r="G11" s="73">
        <f t="shared" si="1"/>
        <v>15</v>
      </c>
      <c r="H11" s="46">
        <f t="shared" ref="H11:I11" si="7">D11-F11</f>
        <v>-4</v>
      </c>
      <c r="I11" s="46">
        <f t="shared" si="7"/>
        <v>-3</v>
      </c>
      <c r="J11" s="46">
        <f t="shared" ref="J11:K11" si="8">H11^2</f>
        <v>16</v>
      </c>
      <c r="K11" s="46">
        <f t="shared" si="8"/>
        <v>9</v>
      </c>
      <c r="L11" s="46">
        <f t="shared" si="4"/>
        <v>12</v>
      </c>
    </row>
    <row r="12" spans="1:12" ht="15.75" customHeight="1">
      <c r="A12" s="72"/>
      <c r="B12" s="72"/>
      <c r="C12" s="72"/>
      <c r="D12" s="73">
        <v>24</v>
      </c>
      <c r="E12" s="73">
        <v>15</v>
      </c>
      <c r="F12" s="46">
        <f t="shared" si="0"/>
        <v>24</v>
      </c>
      <c r="G12" s="73">
        <f t="shared" si="1"/>
        <v>15</v>
      </c>
      <c r="H12" s="46">
        <f t="shared" ref="H12:I12" si="9">D12-F12</f>
        <v>0</v>
      </c>
      <c r="I12" s="46">
        <f t="shared" si="9"/>
        <v>0</v>
      </c>
      <c r="J12" s="46">
        <f t="shared" ref="J12:K12" si="10">H12^2</f>
        <v>0</v>
      </c>
      <c r="K12" s="46">
        <f t="shared" si="10"/>
        <v>0</v>
      </c>
      <c r="L12" s="46">
        <f t="shared" si="4"/>
        <v>0</v>
      </c>
    </row>
    <row r="13" spans="1:12" ht="15.75" customHeight="1">
      <c r="A13" s="72"/>
      <c r="B13" s="72"/>
      <c r="C13" s="72"/>
      <c r="D13" s="73">
        <v>28</v>
      </c>
      <c r="E13" s="73">
        <v>18</v>
      </c>
      <c r="F13" s="46">
        <f t="shared" si="0"/>
        <v>24</v>
      </c>
      <c r="G13" s="73">
        <f t="shared" si="1"/>
        <v>15</v>
      </c>
      <c r="H13" s="46">
        <f t="shared" ref="H13:I13" si="11">D13-F13</f>
        <v>4</v>
      </c>
      <c r="I13" s="46">
        <f t="shared" si="11"/>
        <v>3</v>
      </c>
      <c r="J13" s="46">
        <f t="shared" ref="J13:K13" si="12">H13^2</f>
        <v>16</v>
      </c>
      <c r="K13" s="46">
        <f t="shared" si="12"/>
        <v>9</v>
      </c>
      <c r="L13" s="46">
        <f t="shared" si="4"/>
        <v>12</v>
      </c>
    </row>
    <row r="14" spans="1:12" ht="15.75" customHeight="1">
      <c r="A14" s="72"/>
      <c r="B14" s="72"/>
      <c r="C14" s="72"/>
      <c r="D14" s="73">
        <v>32</v>
      </c>
      <c r="E14" s="73">
        <v>21</v>
      </c>
      <c r="F14" s="46">
        <f t="shared" si="0"/>
        <v>24</v>
      </c>
      <c r="G14" s="73">
        <f t="shared" si="1"/>
        <v>15</v>
      </c>
      <c r="H14" s="46">
        <f t="shared" ref="H14:I14" si="13">D14-F14</f>
        <v>8</v>
      </c>
      <c r="I14" s="46">
        <f t="shared" si="13"/>
        <v>6</v>
      </c>
      <c r="J14" s="46">
        <f t="shared" ref="J14:K14" si="14">H14^2</f>
        <v>64</v>
      </c>
      <c r="K14" s="46">
        <f t="shared" si="14"/>
        <v>36</v>
      </c>
      <c r="L14" s="46">
        <f t="shared" si="4"/>
        <v>48</v>
      </c>
    </row>
    <row r="15" spans="1:12" ht="15.75" customHeight="1">
      <c r="A15" s="72"/>
      <c r="B15" s="72"/>
      <c r="C15" s="72"/>
      <c r="D15" s="73">
        <v>36</v>
      </c>
      <c r="E15" s="73">
        <v>24</v>
      </c>
      <c r="F15" s="46">
        <f t="shared" si="0"/>
        <v>24</v>
      </c>
      <c r="G15" s="73">
        <f t="shared" si="1"/>
        <v>15</v>
      </c>
      <c r="H15" s="46">
        <f t="shared" ref="H15:I15" si="15">D15-F15</f>
        <v>12</v>
      </c>
      <c r="I15" s="46">
        <f t="shared" si="15"/>
        <v>9</v>
      </c>
      <c r="J15" s="46">
        <f t="shared" ref="J15:K15" si="16">H15^2</f>
        <v>144</v>
      </c>
      <c r="K15" s="46">
        <f t="shared" si="16"/>
        <v>81</v>
      </c>
      <c r="L15" s="46">
        <f t="shared" si="4"/>
        <v>108</v>
      </c>
    </row>
    <row r="16" spans="1:12">
      <c r="A16" s="66"/>
      <c r="B16" s="66"/>
      <c r="C16" s="74" t="s">
        <v>115</v>
      </c>
      <c r="D16" s="75">
        <f t="shared" ref="D16:E16" si="17">SUM(D9:D15)</f>
        <v>168</v>
      </c>
      <c r="E16" s="75">
        <f t="shared" si="17"/>
        <v>105</v>
      </c>
      <c r="F16" s="75"/>
      <c r="G16" s="75"/>
      <c r="H16" s="75"/>
      <c r="I16" s="75"/>
      <c r="J16" s="75">
        <f t="shared" ref="J16:L16" si="18">SUM(J9:J15)</f>
        <v>448</v>
      </c>
      <c r="K16" s="75">
        <f t="shared" si="18"/>
        <v>252</v>
      </c>
      <c r="L16" s="75">
        <f t="shared" si="18"/>
        <v>336</v>
      </c>
    </row>
    <row r="19" spans="1:10" ht="15.75" customHeight="1">
      <c r="A19" s="100"/>
      <c r="B19" s="100"/>
      <c r="C19" s="100"/>
      <c r="D19" s="101" t="s">
        <v>116</v>
      </c>
      <c r="E19" s="18"/>
      <c r="F19" s="18"/>
      <c r="G19" s="19"/>
      <c r="H19" s="102" t="s">
        <v>117</v>
      </c>
      <c r="I19" s="103" t="s">
        <v>46</v>
      </c>
      <c r="J19" s="104">
        <f t="array" ref="J19">L16/SQRT(J16)*SQRT(K16)</f>
        <v>252</v>
      </c>
    </row>
    <row r="20" spans="1:10" ht="13.2">
      <c r="D20" s="105" t="s">
        <v>118</v>
      </c>
      <c r="E20" s="106" t="s">
        <v>108</v>
      </c>
      <c r="F20" s="107" t="s">
        <v>46</v>
      </c>
      <c r="G20" s="108" t="s">
        <v>119</v>
      </c>
    </row>
    <row r="21" spans="1:10" ht="13.2">
      <c r="D21" s="109" t="s">
        <v>120</v>
      </c>
      <c r="E21" s="5" t="s">
        <v>109</v>
      </c>
      <c r="F21" s="3" t="s">
        <v>46</v>
      </c>
      <c r="G21" s="13" t="s">
        <v>121</v>
      </c>
    </row>
    <row r="22" spans="1:10" ht="13.2">
      <c r="D22" s="109" t="s">
        <v>122</v>
      </c>
      <c r="E22" s="110" t="s">
        <v>110</v>
      </c>
      <c r="F22" s="3" t="s">
        <v>46</v>
      </c>
      <c r="G22" s="13" t="s">
        <v>123</v>
      </c>
    </row>
    <row r="23" spans="1:10" ht="13.2">
      <c r="D23" s="109" t="s">
        <v>124</v>
      </c>
      <c r="E23" s="110" t="s">
        <v>112</v>
      </c>
      <c r="F23" s="3" t="s">
        <v>46</v>
      </c>
      <c r="G23" s="13" t="s">
        <v>125</v>
      </c>
    </row>
    <row r="24" spans="1:10" ht="13.2">
      <c r="D24" s="109" t="s">
        <v>126</v>
      </c>
      <c r="E24" s="110" t="s">
        <v>111</v>
      </c>
      <c r="F24" s="3" t="s">
        <v>46</v>
      </c>
      <c r="G24" s="13" t="s">
        <v>127</v>
      </c>
    </row>
    <row r="25" spans="1:10" ht="13.2">
      <c r="D25" s="109" t="s">
        <v>128</v>
      </c>
      <c r="E25" s="110" t="s">
        <v>113</v>
      </c>
      <c r="F25" s="3" t="s">
        <v>46</v>
      </c>
      <c r="G25" s="13" t="s">
        <v>129</v>
      </c>
    </row>
    <row r="26" spans="1:10" ht="13.2">
      <c r="D26" s="111" t="s">
        <v>130</v>
      </c>
      <c r="E26" s="112" t="s">
        <v>114</v>
      </c>
      <c r="F26" s="113" t="s">
        <v>46</v>
      </c>
      <c r="G26" s="16" t="s">
        <v>131</v>
      </c>
    </row>
  </sheetData>
  <mergeCells count="3">
    <mergeCell ref="D1:L2"/>
    <mergeCell ref="B4:C4"/>
    <mergeCell ref="D4: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24"/>
  <sheetViews>
    <sheetView workbookViewId="0">
      <selection activeCell="E4" sqref="E4"/>
    </sheetView>
  </sheetViews>
  <sheetFormatPr defaultColWidth="12.6640625" defaultRowHeight="15.75" customHeight="1"/>
  <cols>
    <col min="10" max="10" width="13.77734375" customWidth="1"/>
    <col min="11" max="11" width="13.33203125" customWidth="1"/>
    <col min="12" max="12" width="21.88671875" customWidth="1"/>
  </cols>
  <sheetData>
    <row r="1" spans="1:16" ht="15.75" customHeight="1">
      <c r="A1" s="71"/>
      <c r="B1" s="71"/>
      <c r="C1" s="71"/>
      <c r="D1" s="71"/>
      <c r="M1" s="71"/>
      <c r="N1" s="71"/>
      <c r="O1" s="71"/>
      <c r="P1" s="71"/>
    </row>
    <row r="2" spans="1:16" ht="15.75" customHeight="1">
      <c r="A2" s="72"/>
      <c r="B2" s="72"/>
      <c r="C2" s="72"/>
      <c r="D2" s="72"/>
      <c r="E2" s="194" t="s">
        <v>154</v>
      </c>
      <c r="F2" s="194"/>
      <c r="G2" s="194"/>
      <c r="H2" s="194"/>
      <c r="I2" s="194"/>
      <c r="J2" s="194"/>
      <c r="K2" s="194"/>
      <c r="L2" s="194"/>
      <c r="M2" s="71"/>
      <c r="N2" s="71"/>
      <c r="O2" s="71"/>
      <c r="P2" s="71"/>
    </row>
    <row r="3" spans="1:16" ht="15.75" customHeight="1" thickBot="1">
      <c r="A3" s="72"/>
      <c r="B3" s="72"/>
      <c r="C3" s="72"/>
      <c r="D3" s="72"/>
      <c r="E3" s="195"/>
      <c r="F3" s="195"/>
      <c r="G3" s="195"/>
      <c r="H3" s="195"/>
      <c r="I3" s="195"/>
      <c r="J3" s="195"/>
      <c r="K3" s="195"/>
      <c r="L3" s="195"/>
      <c r="M3" s="71"/>
      <c r="N3" s="71"/>
      <c r="O3" s="71"/>
      <c r="P3" s="71"/>
    </row>
    <row r="4" spans="1:16" ht="15.75" customHeight="1">
      <c r="A4" s="197" t="s">
        <v>155</v>
      </c>
      <c r="B4" s="197"/>
      <c r="C4" s="197"/>
      <c r="D4" s="197"/>
      <c r="E4" s="72"/>
      <c r="F4" s="72"/>
      <c r="G4" s="72"/>
      <c r="H4" s="72"/>
      <c r="I4" s="72"/>
      <c r="J4" s="72"/>
      <c r="K4" s="72"/>
      <c r="L4" s="72"/>
      <c r="M4" s="71"/>
      <c r="N4" s="71"/>
      <c r="O4" s="71"/>
      <c r="P4" s="71"/>
    </row>
    <row r="5" spans="1:16" ht="15.75" customHeight="1">
      <c r="A5" s="197"/>
      <c r="B5" s="197"/>
      <c r="C5" s="197"/>
      <c r="D5" s="197"/>
      <c r="E5" s="72"/>
      <c r="F5" s="72"/>
      <c r="G5" s="72"/>
      <c r="H5" s="72"/>
      <c r="I5" s="72"/>
      <c r="J5" s="72"/>
      <c r="K5" s="72"/>
      <c r="L5" s="72"/>
      <c r="M5" s="71"/>
      <c r="N5" s="71"/>
      <c r="O5" s="71"/>
      <c r="P5" s="71"/>
    </row>
    <row r="6" spans="1:16" ht="15.75" customHeight="1">
      <c r="A6" s="72"/>
      <c r="B6" s="72"/>
      <c r="C6" s="72"/>
      <c r="D6" s="72"/>
      <c r="E6" s="72"/>
      <c r="F6" s="72"/>
      <c r="G6" s="72"/>
      <c r="H6" s="72"/>
      <c r="I6" s="72"/>
      <c r="J6" s="72"/>
      <c r="K6" s="72"/>
      <c r="L6" s="72"/>
      <c r="M6" s="71"/>
      <c r="N6" s="71"/>
      <c r="O6" s="71"/>
      <c r="P6" s="71"/>
    </row>
    <row r="7" spans="1:16" ht="15.75" customHeight="1" thickBot="1">
      <c r="A7" s="72"/>
      <c r="B7" s="72"/>
      <c r="C7" s="72"/>
      <c r="D7" s="72"/>
      <c r="E7" s="72"/>
      <c r="F7" s="72"/>
      <c r="G7" s="72"/>
      <c r="H7" s="72"/>
      <c r="I7" s="72"/>
      <c r="J7" s="72"/>
      <c r="K7" s="72"/>
      <c r="L7" s="72"/>
      <c r="M7" s="71"/>
      <c r="N7" s="71"/>
      <c r="O7" s="71"/>
      <c r="P7" s="71"/>
    </row>
    <row r="8" spans="1:16" ht="13.8" thickBot="1">
      <c r="A8" s="5"/>
      <c r="B8" s="5"/>
      <c r="C8" s="5"/>
      <c r="D8" s="5"/>
      <c r="E8" s="5"/>
      <c r="F8" s="36" t="s">
        <v>28</v>
      </c>
      <c r="G8" s="36" t="s">
        <v>77</v>
      </c>
      <c r="H8" s="36" t="s">
        <v>78</v>
      </c>
      <c r="I8" s="36" t="s">
        <v>79</v>
      </c>
      <c r="J8" s="36" t="s">
        <v>80</v>
      </c>
      <c r="K8" s="36" t="s">
        <v>81</v>
      </c>
      <c r="L8" s="36" t="s">
        <v>82</v>
      </c>
    </row>
    <row r="9" spans="1:16" ht="13.2">
      <c r="A9" s="5"/>
      <c r="B9" s="5"/>
      <c r="C9" s="5"/>
      <c r="D9" s="5"/>
      <c r="E9" s="5"/>
      <c r="F9" s="73">
        <v>4</v>
      </c>
      <c r="G9" s="73">
        <v>5</v>
      </c>
      <c r="H9" s="46">
        <f t="shared" ref="H9:H18" si="0">F9-$F$19</f>
        <v>-8.5</v>
      </c>
      <c r="I9" s="46">
        <f t="shared" ref="I9:I18" si="1">G9-$G$19</f>
        <v>-7.8000000000000007</v>
      </c>
      <c r="J9" s="46">
        <f t="shared" ref="J9:K9" si="2">H9^2</f>
        <v>72.25</v>
      </c>
      <c r="K9" s="46">
        <f t="shared" si="2"/>
        <v>60.840000000000011</v>
      </c>
      <c r="L9" s="46">
        <f t="shared" ref="L9:L18" si="3">H9*I9</f>
        <v>66.300000000000011</v>
      </c>
    </row>
    <row r="10" spans="1:16" ht="13.2">
      <c r="A10" s="5"/>
      <c r="B10" s="5"/>
      <c r="C10" s="5"/>
      <c r="D10" s="5"/>
      <c r="E10" s="5"/>
      <c r="F10" s="73">
        <v>10</v>
      </c>
      <c r="G10" s="73">
        <v>6</v>
      </c>
      <c r="H10" s="46">
        <f t="shared" si="0"/>
        <v>-2.5</v>
      </c>
      <c r="I10" s="46">
        <f t="shared" si="1"/>
        <v>-6.8000000000000007</v>
      </c>
      <c r="J10" s="46">
        <f t="shared" ref="J10:K10" si="4">H10^2</f>
        <v>6.25</v>
      </c>
      <c r="K10" s="46">
        <f t="shared" si="4"/>
        <v>46.240000000000009</v>
      </c>
      <c r="L10" s="46">
        <f t="shared" si="3"/>
        <v>17</v>
      </c>
    </row>
    <row r="11" spans="1:16" ht="13.2">
      <c r="A11" s="5"/>
      <c r="B11" s="5"/>
      <c r="C11" s="5"/>
      <c r="D11" s="5"/>
      <c r="E11" s="5"/>
      <c r="F11" s="73">
        <v>10</v>
      </c>
      <c r="G11" s="73">
        <v>7</v>
      </c>
      <c r="H11" s="46">
        <f t="shared" si="0"/>
        <v>-2.5</v>
      </c>
      <c r="I11" s="46">
        <f t="shared" si="1"/>
        <v>-5.8000000000000007</v>
      </c>
      <c r="J11" s="46">
        <f t="shared" ref="J11:K11" si="5">H11^2</f>
        <v>6.25</v>
      </c>
      <c r="K11" s="46">
        <f t="shared" si="5"/>
        <v>33.640000000000008</v>
      </c>
      <c r="L11" s="46">
        <f t="shared" si="3"/>
        <v>14.500000000000002</v>
      </c>
    </row>
    <row r="12" spans="1:16" ht="13.2">
      <c r="A12" s="5"/>
      <c r="B12" s="5"/>
      <c r="C12" s="5"/>
      <c r="D12" s="5"/>
      <c r="E12" s="5"/>
      <c r="F12" s="73">
        <v>20</v>
      </c>
      <c r="G12" s="73">
        <v>10</v>
      </c>
      <c r="H12" s="46">
        <f t="shared" si="0"/>
        <v>7.5</v>
      </c>
      <c r="I12" s="46">
        <f t="shared" si="1"/>
        <v>-2.8000000000000007</v>
      </c>
      <c r="J12" s="46">
        <f t="shared" ref="J12:K12" si="6">H12^2</f>
        <v>56.25</v>
      </c>
      <c r="K12" s="46">
        <f t="shared" si="6"/>
        <v>7.8400000000000043</v>
      </c>
      <c r="L12" s="46">
        <f t="shared" si="3"/>
        <v>-21.000000000000007</v>
      </c>
    </row>
    <row r="13" spans="1:16" ht="13.2">
      <c r="A13" s="5"/>
      <c r="B13" s="5"/>
      <c r="C13" s="5"/>
      <c r="D13" s="5"/>
      <c r="E13" s="5"/>
      <c r="F13" s="73">
        <v>12</v>
      </c>
      <c r="G13" s="73">
        <v>11</v>
      </c>
      <c r="H13" s="46">
        <f t="shared" si="0"/>
        <v>-0.5</v>
      </c>
      <c r="I13" s="46">
        <f t="shared" si="1"/>
        <v>-1.8000000000000007</v>
      </c>
      <c r="J13" s="46">
        <f t="shared" ref="J13:K13" si="7">H13^2</f>
        <v>0.25</v>
      </c>
      <c r="K13" s="46">
        <f t="shared" si="7"/>
        <v>3.2400000000000024</v>
      </c>
      <c r="L13" s="46">
        <f t="shared" si="3"/>
        <v>0.90000000000000036</v>
      </c>
    </row>
    <row r="14" spans="1:16" ht="13.2">
      <c r="A14" s="5"/>
      <c r="B14" s="5"/>
      <c r="C14" s="5"/>
      <c r="D14" s="5"/>
      <c r="E14" s="5"/>
      <c r="F14" s="73">
        <v>30</v>
      </c>
      <c r="G14" s="73">
        <v>12</v>
      </c>
      <c r="H14" s="46">
        <f t="shared" si="0"/>
        <v>17.5</v>
      </c>
      <c r="I14" s="46">
        <f t="shared" si="1"/>
        <v>-0.80000000000000071</v>
      </c>
      <c r="J14" s="46">
        <f t="shared" ref="J14:K14" si="8">H14^2</f>
        <v>306.25</v>
      </c>
      <c r="K14" s="46">
        <f t="shared" si="8"/>
        <v>0.64000000000000112</v>
      </c>
      <c r="L14" s="46">
        <f t="shared" si="3"/>
        <v>-14.000000000000012</v>
      </c>
    </row>
    <row r="15" spans="1:16" ht="13.2">
      <c r="A15" s="5"/>
      <c r="B15" s="5"/>
      <c r="C15" s="5"/>
      <c r="D15" s="5"/>
      <c r="E15" s="5"/>
      <c r="F15" s="73">
        <v>15</v>
      </c>
      <c r="G15" s="73">
        <v>17</v>
      </c>
      <c r="H15" s="46">
        <f t="shared" si="0"/>
        <v>2.5</v>
      </c>
      <c r="I15" s="46">
        <f t="shared" si="1"/>
        <v>4.1999999999999993</v>
      </c>
      <c r="J15" s="46">
        <f t="shared" ref="J15:K15" si="9">H15^2</f>
        <v>6.25</v>
      </c>
      <c r="K15" s="46">
        <f t="shared" si="9"/>
        <v>17.639999999999993</v>
      </c>
      <c r="L15" s="46">
        <f t="shared" si="3"/>
        <v>10.499999999999998</v>
      </c>
    </row>
    <row r="16" spans="1:16" ht="13.2">
      <c r="A16" s="5"/>
      <c r="B16" s="5"/>
      <c r="C16" s="5"/>
      <c r="D16" s="5"/>
      <c r="E16" s="5"/>
      <c r="F16" s="73">
        <v>7</v>
      </c>
      <c r="G16" s="73">
        <v>18</v>
      </c>
      <c r="H16" s="46">
        <f t="shared" si="0"/>
        <v>-5.5</v>
      </c>
      <c r="I16" s="46">
        <f t="shared" si="1"/>
        <v>5.1999999999999993</v>
      </c>
      <c r="J16" s="46">
        <f t="shared" ref="J16:K16" si="10">H16^2</f>
        <v>30.25</v>
      </c>
      <c r="K16" s="46">
        <f t="shared" si="10"/>
        <v>27.039999999999992</v>
      </c>
      <c r="L16" s="46">
        <f t="shared" si="3"/>
        <v>-28.599999999999994</v>
      </c>
    </row>
    <row r="17" spans="1:12" ht="13.2">
      <c r="A17" s="5"/>
      <c r="B17" s="5"/>
      <c r="C17" s="5"/>
      <c r="D17" s="5"/>
      <c r="E17" s="5"/>
      <c r="F17" s="73">
        <v>8</v>
      </c>
      <c r="G17" s="73">
        <v>20</v>
      </c>
      <c r="H17" s="46">
        <f t="shared" si="0"/>
        <v>-4.5</v>
      </c>
      <c r="I17" s="46">
        <f t="shared" si="1"/>
        <v>7.1999999999999993</v>
      </c>
      <c r="J17" s="46">
        <f t="shared" ref="J17:K17" si="11">H17^2</f>
        <v>20.25</v>
      </c>
      <c r="K17" s="46">
        <f t="shared" si="11"/>
        <v>51.839999999999989</v>
      </c>
      <c r="L17" s="46">
        <f t="shared" si="3"/>
        <v>-32.4</v>
      </c>
    </row>
    <row r="18" spans="1:12" ht="13.8" thickBot="1">
      <c r="A18" s="5"/>
      <c r="B18" s="5"/>
      <c r="C18" s="5"/>
      <c r="D18" s="5"/>
      <c r="E18" s="5"/>
      <c r="F18" s="73">
        <v>9</v>
      </c>
      <c r="G18" s="73">
        <v>22</v>
      </c>
      <c r="H18" s="46">
        <f t="shared" si="0"/>
        <v>-3.5</v>
      </c>
      <c r="I18" s="46">
        <f t="shared" si="1"/>
        <v>9.1999999999999993</v>
      </c>
      <c r="J18" s="46">
        <f t="shared" ref="J18:K18" si="12">H18^2</f>
        <v>12.25</v>
      </c>
      <c r="K18" s="46">
        <f t="shared" si="12"/>
        <v>84.639999999999986</v>
      </c>
      <c r="L18" s="46">
        <f t="shared" si="3"/>
        <v>-32.199999999999996</v>
      </c>
    </row>
    <row r="19" spans="1:12" ht="13.8" thickBot="1">
      <c r="A19" s="66"/>
      <c r="B19" s="66"/>
      <c r="C19" s="66"/>
      <c r="D19" s="66"/>
      <c r="E19" s="74" t="s">
        <v>83</v>
      </c>
      <c r="F19" s="75">
        <f t="shared" ref="F19:L19" si="13">AVERAGE(F9:F18)</f>
        <v>12.5</v>
      </c>
      <c r="G19" s="75">
        <f t="shared" si="13"/>
        <v>12.8</v>
      </c>
      <c r="H19" s="75">
        <f t="shared" si="13"/>
        <v>0</v>
      </c>
      <c r="I19" s="75">
        <f t="shared" si="13"/>
        <v>0</v>
      </c>
      <c r="J19" s="75">
        <f t="shared" si="13"/>
        <v>51.65</v>
      </c>
      <c r="K19" s="75">
        <f t="shared" si="13"/>
        <v>33.36</v>
      </c>
      <c r="L19" s="75">
        <f t="shared" si="13"/>
        <v>-1.8999999999999986</v>
      </c>
    </row>
    <row r="21" spans="1:12" ht="13.2">
      <c r="G21" s="76" t="s">
        <v>84</v>
      </c>
      <c r="H21" s="77" t="s">
        <v>85</v>
      </c>
      <c r="I21" s="78" t="s">
        <v>86</v>
      </c>
    </row>
    <row r="22" spans="1:12" ht="13.8" thickBot="1">
      <c r="G22" s="79">
        <f t="shared" ref="G22" si="14">J19</f>
        <v>51.65</v>
      </c>
      <c r="H22" s="80">
        <f>K19</f>
        <v>33.36</v>
      </c>
      <c r="I22" s="81">
        <f>L19</f>
        <v>-1.8999999999999986</v>
      </c>
    </row>
    <row r="24" spans="1:12" ht="22.2" thickBot="1">
      <c r="F24" s="82" t="s">
        <v>87</v>
      </c>
      <c r="G24" s="83">
        <f>I22/(G22*H22)^(1/2)</f>
        <v>-4.5772582597549148E-2</v>
      </c>
      <c r="H24" s="84"/>
    </row>
  </sheetData>
  <mergeCells count="2">
    <mergeCell ref="E2:L3"/>
    <mergeCell ref="A4:D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M40"/>
  <sheetViews>
    <sheetView tabSelected="1" workbookViewId="0">
      <selection activeCell="E9" sqref="E9:J9"/>
    </sheetView>
  </sheetViews>
  <sheetFormatPr defaultColWidth="12.6640625" defaultRowHeight="15.75" customHeight="1"/>
  <sheetData>
    <row r="2" spans="2:13">
      <c r="E2" s="178" t="s">
        <v>154</v>
      </c>
      <c r="F2" s="156"/>
      <c r="G2" s="156"/>
      <c r="H2" s="156"/>
      <c r="I2" s="156"/>
      <c r="J2" s="156"/>
      <c r="K2" s="156"/>
      <c r="L2" s="156"/>
      <c r="M2" s="156"/>
    </row>
    <row r="3" spans="2:13" ht="15.75" customHeight="1">
      <c r="E3" s="156"/>
      <c r="F3" s="156"/>
      <c r="G3" s="156"/>
      <c r="H3" s="156"/>
      <c r="I3" s="156"/>
      <c r="J3" s="156"/>
      <c r="K3" s="156"/>
      <c r="L3" s="156"/>
      <c r="M3" s="156"/>
    </row>
    <row r="6" spans="2:13" ht="15.75" customHeight="1">
      <c r="B6" s="157" t="s">
        <v>155</v>
      </c>
      <c r="C6" s="156"/>
      <c r="E6" s="189" t="s">
        <v>156</v>
      </c>
      <c r="F6" s="156"/>
      <c r="G6" s="137"/>
      <c r="H6" s="137"/>
      <c r="I6" s="137"/>
      <c r="J6" s="137"/>
    </row>
    <row r="7" spans="2:13" ht="15.75" customHeight="1">
      <c r="E7" s="190" t="s">
        <v>157</v>
      </c>
      <c r="F7" s="156"/>
      <c r="G7" s="156"/>
      <c r="H7" s="156"/>
      <c r="I7" s="156"/>
      <c r="J7" s="137"/>
    </row>
    <row r="8" spans="2:13" ht="15.75" customHeight="1">
      <c r="E8" s="137"/>
      <c r="F8" s="137"/>
      <c r="G8" s="137"/>
      <c r="H8" s="137"/>
      <c r="I8" s="137"/>
      <c r="J8" s="137"/>
    </row>
    <row r="9" spans="2:13" ht="15.75" customHeight="1">
      <c r="E9" s="191" t="s">
        <v>158</v>
      </c>
      <c r="F9" s="156"/>
      <c r="G9" s="156"/>
      <c r="H9" s="156"/>
      <c r="I9" s="156"/>
      <c r="J9" s="156"/>
    </row>
    <row r="10" spans="2:13" ht="15.75" customHeight="1">
      <c r="E10" s="191" t="s">
        <v>159</v>
      </c>
      <c r="F10" s="156"/>
      <c r="G10" s="156"/>
      <c r="H10" s="156"/>
      <c r="I10" s="156"/>
      <c r="J10" s="156"/>
    </row>
    <row r="11" spans="2:13" ht="15.75" customHeight="1">
      <c r="E11" s="191" t="s">
        <v>160</v>
      </c>
      <c r="F11" s="156"/>
      <c r="G11" s="156"/>
      <c r="H11" s="156"/>
      <c r="I11" s="156"/>
      <c r="J11" s="156"/>
    </row>
    <row r="15" spans="2:13" ht="15.75" customHeight="1">
      <c r="B15" s="68"/>
      <c r="C15" s="68"/>
      <c r="D15" s="20" t="s">
        <v>161</v>
      </c>
      <c r="E15" s="138" t="s">
        <v>28</v>
      </c>
      <c r="F15" s="139" t="s">
        <v>77</v>
      </c>
    </row>
    <row r="16" spans="2:13" ht="15.75" customHeight="1">
      <c r="E16" s="140">
        <v>2</v>
      </c>
      <c r="F16" s="141">
        <v>3</v>
      </c>
    </row>
    <row r="17" spans="2:11" ht="15.75" customHeight="1">
      <c r="E17" s="140">
        <v>4</v>
      </c>
      <c r="F17" s="141">
        <v>6</v>
      </c>
      <c r="I17" s="142"/>
      <c r="J17" s="143" t="s">
        <v>162</v>
      </c>
      <c r="K17" s="143" t="s">
        <v>163</v>
      </c>
    </row>
    <row r="18" spans="2:11" ht="15.75" customHeight="1">
      <c r="E18" s="140">
        <v>6</v>
      </c>
      <c r="F18" s="141">
        <v>9</v>
      </c>
      <c r="I18" s="144" t="s">
        <v>162</v>
      </c>
      <c r="J18" s="145">
        <v>1</v>
      </c>
      <c r="K18" s="146"/>
    </row>
    <row r="19" spans="2:11" ht="15.75" customHeight="1">
      <c r="E19" s="140">
        <v>8</v>
      </c>
      <c r="F19" s="141">
        <v>12</v>
      </c>
      <c r="I19" s="147" t="s">
        <v>163</v>
      </c>
      <c r="J19" s="148">
        <v>1</v>
      </c>
      <c r="K19" s="148">
        <v>1</v>
      </c>
    </row>
    <row r="20" spans="2:11" ht="14.4">
      <c r="E20" s="140">
        <v>10</v>
      </c>
      <c r="F20" s="141">
        <v>15</v>
      </c>
    </row>
    <row r="21" spans="2:11" ht="14.4">
      <c r="E21" s="140">
        <v>12</v>
      </c>
      <c r="F21" s="141">
        <v>18</v>
      </c>
    </row>
    <row r="22" spans="2:11" ht="14.4">
      <c r="E22" s="140">
        <v>14</v>
      </c>
      <c r="F22" s="141">
        <v>21</v>
      </c>
      <c r="I22" s="25">
        <f>CORREL(F16:F25,E16:E25)</f>
        <v>1</v>
      </c>
    </row>
    <row r="23" spans="2:11" ht="14.4">
      <c r="E23" s="140">
        <v>16</v>
      </c>
      <c r="F23" s="141">
        <v>24</v>
      </c>
    </row>
    <row r="24" spans="2:11" ht="14.4">
      <c r="E24" s="140">
        <v>18</v>
      </c>
      <c r="F24" s="141">
        <v>27</v>
      </c>
    </row>
    <row r="25" spans="2:11" ht="14.4">
      <c r="E25" s="149">
        <v>20</v>
      </c>
      <c r="F25" s="150">
        <v>30</v>
      </c>
    </row>
    <row r="30" spans="2:11" ht="14.4">
      <c r="B30" s="68"/>
      <c r="C30" s="68"/>
      <c r="D30" s="20" t="s">
        <v>18</v>
      </c>
      <c r="E30" s="138" t="s">
        <v>38</v>
      </c>
      <c r="F30" s="139" t="s">
        <v>39</v>
      </c>
    </row>
    <row r="31" spans="2:11" ht="14.4">
      <c r="E31" s="140">
        <v>12</v>
      </c>
      <c r="F31" s="141">
        <v>100</v>
      </c>
    </row>
    <row r="32" spans="2:11" ht="14.4">
      <c r="E32" s="140">
        <v>44</v>
      </c>
      <c r="F32" s="141">
        <v>90</v>
      </c>
      <c r="I32" s="142"/>
      <c r="J32" s="143" t="s">
        <v>162</v>
      </c>
      <c r="K32" s="143" t="s">
        <v>163</v>
      </c>
    </row>
    <row r="33" spans="5:11" ht="14.4">
      <c r="E33" s="140">
        <v>66</v>
      </c>
      <c r="F33" s="141">
        <v>80</v>
      </c>
      <c r="I33" s="144" t="s">
        <v>162</v>
      </c>
      <c r="J33" s="145">
        <v>1</v>
      </c>
      <c r="K33" s="146"/>
    </row>
    <row r="34" spans="5:11" ht="14.4">
      <c r="E34" s="140">
        <v>88</v>
      </c>
      <c r="F34" s="141">
        <v>70</v>
      </c>
      <c r="I34" s="147" t="s">
        <v>163</v>
      </c>
      <c r="J34" s="148">
        <v>-0.97375999999999996</v>
      </c>
      <c r="K34" s="148">
        <v>1</v>
      </c>
    </row>
    <row r="35" spans="5:11" ht="14.4">
      <c r="E35" s="140">
        <v>100</v>
      </c>
      <c r="F35" s="141">
        <v>60</v>
      </c>
    </row>
    <row r="36" spans="5:11" ht="14.4">
      <c r="E36" s="140">
        <v>112</v>
      </c>
      <c r="F36" s="141">
        <v>50</v>
      </c>
    </row>
    <row r="37" spans="5:11" ht="14.4">
      <c r="E37" s="140">
        <v>114</v>
      </c>
      <c r="F37" s="141">
        <v>40</v>
      </c>
    </row>
    <row r="38" spans="5:11" ht="14.4">
      <c r="E38" s="140">
        <v>136</v>
      </c>
      <c r="F38" s="141">
        <v>30</v>
      </c>
    </row>
    <row r="39" spans="5:11" ht="14.4">
      <c r="E39" s="140">
        <v>198</v>
      </c>
      <c r="F39" s="141">
        <v>20</v>
      </c>
    </row>
    <row r="40" spans="5:11" ht="14.4">
      <c r="E40" s="149">
        <v>200</v>
      </c>
      <c r="F40" s="150">
        <v>10</v>
      </c>
    </row>
  </sheetData>
  <mergeCells count="7">
    <mergeCell ref="E10:J10"/>
    <mergeCell ref="E11:J11"/>
    <mergeCell ref="E2:M3"/>
    <mergeCell ref="B6:C6"/>
    <mergeCell ref="E6:F6"/>
    <mergeCell ref="E7:I7"/>
    <mergeCell ref="E9:J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1:L56"/>
  <sheetViews>
    <sheetView topLeftCell="B1" workbookViewId="0">
      <selection activeCell="D3" sqref="D3"/>
    </sheetView>
  </sheetViews>
  <sheetFormatPr defaultColWidth="12.6640625" defaultRowHeight="15.75" customHeight="1"/>
  <sheetData>
    <row r="1" spans="2:12">
      <c r="D1" s="178" t="s">
        <v>164</v>
      </c>
      <c r="E1" s="156"/>
      <c r="F1" s="156"/>
      <c r="G1" s="156"/>
      <c r="H1" s="156"/>
      <c r="I1" s="156"/>
      <c r="J1" s="156"/>
      <c r="K1" s="156"/>
      <c r="L1" s="156"/>
    </row>
    <row r="2" spans="2:12" ht="15.75" customHeight="1">
      <c r="D2" s="156"/>
      <c r="E2" s="156"/>
      <c r="F2" s="156"/>
      <c r="G2" s="156"/>
      <c r="H2" s="156"/>
      <c r="I2" s="156"/>
      <c r="J2" s="156"/>
      <c r="K2" s="156"/>
      <c r="L2" s="156"/>
    </row>
    <row r="4" spans="2:12">
      <c r="B4" s="157" t="s">
        <v>132</v>
      </c>
      <c r="C4" s="156"/>
      <c r="D4" s="182" t="s">
        <v>133</v>
      </c>
      <c r="E4" s="156"/>
      <c r="F4" s="156"/>
      <c r="G4" s="156"/>
      <c r="H4" s="156"/>
      <c r="I4" s="156"/>
      <c r="J4" s="156"/>
      <c r="K4" s="156"/>
      <c r="L4" s="156"/>
    </row>
    <row r="6" spans="2:12">
      <c r="F6" s="114" t="s">
        <v>134</v>
      </c>
      <c r="G6" s="115"/>
      <c r="H6" s="116" t="s">
        <v>135</v>
      </c>
      <c r="I6" s="115"/>
      <c r="J6" s="117" t="s">
        <v>136</v>
      </c>
    </row>
    <row r="7" spans="2:12">
      <c r="F7" s="118">
        <v>6</v>
      </c>
      <c r="G7" s="119"/>
      <c r="H7" s="120">
        <v>0</v>
      </c>
      <c r="I7" s="119"/>
      <c r="J7" s="121">
        <v>0</v>
      </c>
    </row>
    <row r="8" spans="2:12">
      <c r="F8" s="118">
        <v>4</v>
      </c>
      <c r="G8" s="119"/>
      <c r="H8" s="120">
        <v>0</v>
      </c>
      <c r="I8" s="119"/>
      <c r="J8" s="121">
        <v>2</v>
      </c>
    </row>
    <row r="9" spans="2:12">
      <c r="F9" s="118">
        <v>5</v>
      </c>
      <c r="G9" s="119"/>
      <c r="H9" s="120">
        <v>1</v>
      </c>
      <c r="I9" s="119"/>
      <c r="J9" s="121">
        <v>0</v>
      </c>
    </row>
    <row r="10" spans="2:12">
      <c r="F10" s="118">
        <v>7</v>
      </c>
      <c r="G10" s="119"/>
      <c r="H10" s="120">
        <v>0</v>
      </c>
      <c r="I10" s="119"/>
      <c r="J10" s="121">
        <v>1</v>
      </c>
    </row>
    <row r="11" spans="2:12">
      <c r="F11" s="118">
        <v>7</v>
      </c>
      <c r="G11" s="119"/>
      <c r="H11" s="120">
        <v>1</v>
      </c>
      <c r="I11" s="119"/>
      <c r="J11" s="121">
        <v>0</v>
      </c>
    </row>
    <row r="12" spans="2:12">
      <c r="F12" s="118">
        <v>6</v>
      </c>
      <c r="G12" s="119"/>
      <c r="H12" s="120">
        <v>0</v>
      </c>
      <c r="I12" s="119"/>
      <c r="J12" s="121">
        <v>0</v>
      </c>
    </row>
    <row r="13" spans="2:12">
      <c r="F13" s="118">
        <v>5</v>
      </c>
      <c r="G13" s="119"/>
      <c r="H13" s="120">
        <v>0</v>
      </c>
      <c r="I13" s="119"/>
      <c r="J13" s="121">
        <v>0</v>
      </c>
    </row>
    <row r="14" spans="2:12">
      <c r="F14" s="118">
        <v>6</v>
      </c>
      <c r="G14" s="119"/>
      <c r="H14" s="120">
        <v>0</v>
      </c>
      <c r="I14" s="119"/>
      <c r="J14" s="121">
        <v>1</v>
      </c>
    </row>
    <row r="15" spans="2:12">
      <c r="F15" s="118">
        <v>5</v>
      </c>
      <c r="G15" s="119"/>
      <c r="H15" s="120">
        <v>0</v>
      </c>
      <c r="I15" s="119"/>
      <c r="J15" s="121">
        <v>0</v>
      </c>
    </row>
    <row r="16" spans="2:12">
      <c r="F16" s="118">
        <v>5</v>
      </c>
      <c r="G16" s="119"/>
      <c r="H16" s="120">
        <v>1</v>
      </c>
      <c r="I16" s="119"/>
      <c r="J16" s="121">
        <v>0</v>
      </c>
    </row>
    <row r="17" spans="6:10">
      <c r="F17" s="118">
        <v>5</v>
      </c>
      <c r="G17" s="119"/>
      <c r="H17" s="120">
        <v>0</v>
      </c>
      <c r="I17" s="119"/>
      <c r="J17" s="121">
        <v>0</v>
      </c>
    </row>
    <row r="18" spans="6:10">
      <c r="F18" s="118">
        <v>7</v>
      </c>
      <c r="G18" s="119"/>
      <c r="H18" s="120">
        <v>0</v>
      </c>
      <c r="I18" s="119"/>
      <c r="J18" s="121">
        <v>1</v>
      </c>
    </row>
    <row r="19" spans="6:10">
      <c r="F19" s="118">
        <v>6</v>
      </c>
      <c r="G19" s="119"/>
      <c r="H19" s="120">
        <v>0</v>
      </c>
      <c r="I19" s="119"/>
      <c r="J19" s="121">
        <v>0</v>
      </c>
    </row>
    <row r="20" spans="6:10">
      <c r="F20" s="118">
        <v>7</v>
      </c>
      <c r="G20" s="119"/>
      <c r="H20" s="120">
        <v>0</v>
      </c>
      <c r="I20" s="119"/>
      <c r="J20" s="121">
        <v>0</v>
      </c>
    </row>
    <row r="21" spans="6:10">
      <c r="F21" s="118">
        <v>5</v>
      </c>
      <c r="G21" s="119"/>
      <c r="H21" s="120">
        <v>0</v>
      </c>
      <c r="I21" s="119"/>
      <c r="J21" s="121">
        <v>2</v>
      </c>
    </row>
    <row r="22" spans="6:10">
      <c r="F22" s="118">
        <v>5</v>
      </c>
      <c r="G22" s="119"/>
      <c r="H22" s="120">
        <v>0</v>
      </c>
      <c r="I22" s="119"/>
      <c r="J22" s="121">
        <v>2</v>
      </c>
    </row>
    <row r="23" spans="6:10">
      <c r="F23" s="118">
        <v>5</v>
      </c>
      <c r="G23" s="119"/>
      <c r="H23" s="120">
        <v>0</v>
      </c>
      <c r="I23" s="119"/>
      <c r="J23" s="121">
        <v>0</v>
      </c>
    </row>
    <row r="24" spans="6:10">
      <c r="F24" s="118">
        <v>7</v>
      </c>
      <c r="G24" s="119"/>
      <c r="H24" s="120">
        <v>0</v>
      </c>
      <c r="I24" s="119"/>
      <c r="J24" s="121">
        <v>1</v>
      </c>
    </row>
    <row r="25" spans="6:10">
      <c r="F25" s="118">
        <v>4</v>
      </c>
      <c r="G25" s="119"/>
      <c r="H25" s="120">
        <v>1</v>
      </c>
      <c r="I25" s="119"/>
      <c r="J25" s="121">
        <v>1</v>
      </c>
    </row>
    <row r="26" spans="6:10">
      <c r="F26" s="118">
        <v>3</v>
      </c>
      <c r="G26" s="119"/>
      <c r="H26" s="120">
        <v>0</v>
      </c>
      <c r="I26" s="119"/>
      <c r="J26" s="121">
        <v>0</v>
      </c>
    </row>
    <row r="27" spans="6:10">
      <c r="F27" s="118">
        <v>2</v>
      </c>
      <c r="G27" s="119"/>
      <c r="H27" s="120">
        <v>1</v>
      </c>
      <c r="I27" s="119"/>
      <c r="J27" s="121">
        <v>0</v>
      </c>
    </row>
    <row r="28" spans="6:10">
      <c r="F28" s="118">
        <v>5</v>
      </c>
      <c r="G28" s="119"/>
      <c r="H28" s="120">
        <v>0</v>
      </c>
      <c r="I28" s="119"/>
      <c r="J28" s="121">
        <v>0</v>
      </c>
    </row>
    <row r="29" spans="6:10">
      <c r="F29" s="118">
        <v>4</v>
      </c>
      <c r="G29" s="119"/>
      <c r="H29" s="120">
        <v>1</v>
      </c>
      <c r="I29" s="119"/>
      <c r="J29" s="121">
        <v>2</v>
      </c>
    </row>
    <row r="30" spans="6:10">
      <c r="F30" s="118">
        <v>3</v>
      </c>
      <c r="G30" s="119"/>
      <c r="H30" s="120">
        <v>0</v>
      </c>
      <c r="I30" s="119"/>
      <c r="J30" s="121">
        <v>0</v>
      </c>
    </row>
    <row r="31" spans="6:10">
      <c r="F31" s="118">
        <v>4</v>
      </c>
      <c r="G31" s="119"/>
      <c r="H31" s="120">
        <v>0</v>
      </c>
      <c r="I31" s="119"/>
      <c r="J31" s="121">
        <v>1</v>
      </c>
    </row>
    <row r="32" spans="6:10">
      <c r="F32" s="118">
        <v>4</v>
      </c>
      <c r="G32" s="119"/>
      <c r="H32" s="120">
        <v>1</v>
      </c>
      <c r="I32" s="119"/>
      <c r="J32" s="121">
        <v>1</v>
      </c>
    </row>
    <row r="33" spans="6:10">
      <c r="F33" s="118">
        <v>4</v>
      </c>
      <c r="G33" s="119"/>
      <c r="H33" s="120">
        <v>0</v>
      </c>
      <c r="I33" s="119"/>
      <c r="J33" s="121">
        <v>0</v>
      </c>
    </row>
    <row r="34" spans="6:10">
      <c r="F34" s="118">
        <v>7</v>
      </c>
      <c r="G34" s="119"/>
      <c r="H34" s="120">
        <v>0</v>
      </c>
      <c r="I34" s="119"/>
      <c r="J34" s="121">
        <v>1</v>
      </c>
    </row>
    <row r="35" spans="6:10">
      <c r="F35" s="118">
        <v>3</v>
      </c>
      <c r="G35" s="119"/>
      <c r="H35" s="120">
        <v>0</v>
      </c>
      <c r="I35" s="119"/>
      <c r="J35" s="121">
        <v>2</v>
      </c>
    </row>
    <row r="36" spans="6:10">
      <c r="F36" s="118">
        <v>3</v>
      </c>
      <c r="G36" s="119"/>
      <c r="H36" s="120">
        <v>1</v>
      </c>
      <c r="I36" s="119"/>
      <c r="J36" s="121">
        <v>0</v>
      </c>
    </row>
    <row r="37" spans="6:10">
      <c r="F37" s="118">
        <v>6</v>
      </c>
      <c r="G37" s="119"/>
      <c r="H37" s="120">
        <v>0</v>
      </c>
      <c r="I37" s="119"/>
      <c r="J37" s="121">
        <v>0</v>
      </c>
    </row>
    <row r="38" spans="6:10">
      <c r="F38" s="118">
        <v>6</v>
      </c>
      <c r="G38" s="119"/>
      <c r="H38" s="120">
        <v>0</v>
      </c>
      <c r="I38" s="119"/>
      <c r="J38" s="121">
        <v>0</v>
      </c>
    </row>
    <row r="39" spans="6:10">
      <c r="F39" s="118">
        <v>2</v>
      </c>
      <c r="G39" s="119"/>
      <c r="H39" s="120">
        <v>0</v>
      </c>
      <c r="I39" s="119"/>
      <c r="J39" s="121">
        <v>1</v>
      </c>
    </row>
    <row r="40" spans="6:10">
      <c r="F40" s="118">
        <v>4</v>
      </c>
      <c r="G40" s="119"/>
      <c r="H40" s="120">
        <v>1</v>
      </c>
      <c r="I40" s="119"/>
      <c r="J40" s="121">
        <v>0</v>
      </c>
    </row>
    <row r="41" spans="6:10">
      <c r="F41" s="118">
        <v>3</v>
      </c>
      <c r="G41" s="119"/>
      <c r="H41" s="120">
        <v>0</v>
      </c>
      <c r="I41" s="119"/>
      <c r="J41" s="121">
        <v>1</v>
      </c>
    </row>
    <row r="42" spans="6:10">
      <c r="F42" s="118">
        <v>7</v>
      </c>
      <c r="G42" s="119"/>
      <c r="H42" s="120">
        <v>1</v>
      </c>
      <c r="I42" s="119"/>
      <c r="J42" s="121">
        <v>0</v>
      </c>
    </row>
    <row r="43" spans="6:10">
      <c r="F43" s="118">
        <v>4</v>
      </c>
      <c r="G43" s="119"/>
      <c r="H43" s="120">
        <v>1</v>
      </c>
      <c r="I43" s="119"/>
      <c r="J43" s="121">
        <v>0</v>
      </c>
    </row>
    <row r="44" spans="6:10">
      <c r="F44" s="118">
        <v>3</v>
      </c>
      <c r="G44" s="119"/>
      <c r="H44" s="120">
        <v>0</v>
      </c>
      <c r="I44" s="119"/>
      <c r="J44" s="121">
        <v>1</v>
      </c>
    </row>
    <row r="45" spans="6:10">
      <c r="F45" s="118">
        <v>3</v>
      </c>
      <c r="G45" s="119"/>
      <c r="H45" s="120">
        <v>1</v>
      </c>
      <c r="I45" s="119"/>
      <c r="J45" s="121">
        <v>0</v>
      </c>
    </row>
    <row r="46" spans="6:10">
      <c r="F46" s="118">
        <v>5</v>
      </c>
      <c r="G46" s="119"/>
      <c r="H46" s="120">
        <v>0</v>
      </c>
      <c r="I46" s="119"/>
      <c r="J46" s="121">
        <v>1</v>
      </c>
    </row>
    <row r="47" spans="6:10">
      <c r="F47" s="118">
        <v>3</v>
      </c>
      <c r="G47" s="119"/>
      <c r="H47" s="120">
        <v>0</v>
      </c>
      <c r="I47" s="119"/>
      <c r="J47" s="121">
        <v>0</v>
      </c>
    </row>
    <row r="48" spans="6:10">
      <c r="F48" s="118">
        <v>7</v>
      </c>
      <c r="G48" s="119"/>
      <c r="H48" s="120">
        <v>0</v>
      </c>
      <c r="I48" s="119"/>
      <c r="J48" s="121">
        <v>0</v>
      </c>
    </row>
    <row r="49" spans="6:10">
      <c r="F49" s="118">
        <v>5</v>
      </c>
      <c r="G49" s="119"/>
      <c r="H49" s="120">
        <v>0</v>
      </c>
      <c r="I49" s="119"/>
      <c r="J49" s="121">
        <v>0</v>
      </c>
    </row>
    <row r="50" spans="6:10">
      <c r="F50" s="118">
        <v>5</v>
      </c>
      <c r="G50" s="119"/>
      <c r="H50" s="120">
        <v>0</v>
      </c>
      <c r="I50" s="119"/>
      <c r="J50" s="121">
        <v>1</v>
      </c>
    </row>
    <row r="51" spans="6:10">
      <c r="F51" s="118">
        <v>6</v>
      </c>
      <c r="G51" s="119"/>
      <c r="H51" s="120">
        <v>0</v>
      </c>
      <c r="I51" s="119"/>
      <c r="J51" s="121">
        <v>2</v>
      </c>
    </row>
    <row r="52" spans="6:10">
      <c r="F52" s="118">
        <v>3</v>
      </c>
      <c r="G52" s="119"/>
      <c r="H52" s="120">
        <v>0</v>
      </c>
      <c r="I52" s="119"/>
      <c r="J52" s="121">
        <v>0</v>
      </c>
    </row>
    <row r="53" spans="6:10">
      <c r="F53" s="118">
        <v>6</v>
      </c>
      <c r="G53" s="119"/>
      <c r="H53" s="120">
        <v>0</v>
      </c>
      <c r="I53" s="119"/>
      <c r="J53" s="121">
        <v>1</v>
      </c>
    </row>
    <row r="54" spans="6:10">
      <c r="F54" s="118">
        <v>2</v>
      </c>
      <c r="G54" s="119"/>
      <c r="H54" s="120">
        <v>1</v>
      </c>
      <c r="I54" s="119"/>
      <c r="J54" s="121">
        <v>1</v>
      </c>
    </row>
    <row r="55" spans="6:10">
      <c r="F55" s="118">
        <v>9</v>
      </c>
      <c r="G55" s="119"/>
      <c r="H55" s="120">
        <v>0</v>
      </c>
      <c r="I55" s="119"/>
      <c r="J55" s="121">
        <v>0</v>
      </c>
    </row>
    <row r="56" spans="6:10">
      <c r="F56" s="122">
        <v>8</v>
      </c>
      <c r="G56" s="123"/>
      <c r="H56" s="124">
        <v>0</v>
      </c>
      <c r="I56" s="123"/>
      <c r="J56" s="125">
        <v>0</v>
      </c>
    </row>
  </sheetData>
  <mergeCells count="3">
    <mergeCell ref="D1:L2"/>
    <mergeCell ref="B4:C4"/>
    <mergeCell ref="D4:L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2:M58"/>
  <sheetViews>
    <sheetView topLeftCell="D1" workbookViewId="0">
      <selection activeCell="E4" sqref="E4"/>
    </sheetView>
  </sheetViews>
  <sheetFormatPr defaultColWidth="12.6640625" defaultRowHeight="15.75" customHeight="1"/>
  <sheetData>
    <row r="2" spans="3:13">
      <c r="E2" s="178" t="s">
        <v>169</v>
      </c>
      <c r="F2" s="156"/>
      <c r="G2" s="156"/>
      <c r="H2" s="156"/>
      <c r="I2" s="156"/>
      <c r="J2" s="156"/>
      <c r="K2" s="156"/>
      <c r="L2" s="156"/>
      <c r="M2" s="156"/>
    </row>
    <row r="3" spans="3:13" ht="15.75" customHeight="1">
      <c r="E3" s="156"/>
      <c r="F3" s="156"/>
      <c r="G3" s="156"/>
      <c r="H3" s="156"/>
      <c r="I3" s="156"/>
      <c r="J3" s="156"/>
      <c r="K3" s="156"/>
      <c r="L3" s="156"/>
      <c r="M3" s="156"/>
    </row>
    <row r="5" spans="3:13" ht="15.75" customHeight="1">
      <c r="C5" s="157" t="s">
        <v>165</v>
      </c>
      <c r="D5" s="156"/>
      <c r="E5" s="192" t="s">
        <v>166</v>
      </c>
      <c r="F5" s="156"/>
      <c r="G5" s="156"/>
      <c r="H5" s="156"/>
      <c r="I5" s="156"/>
      <c r="J5" s="156"/>
      <c r="K5" s="156"/>
      <c r="L5" s="156"/>
      <c r="M5" s="156"/>
    </row>
    <row r="8" spans="3:13" ht="15.75" customHeight="1">
      <c r="E8" s="151" t="s">
        <v>167</v>
      </c>
      <c r="F8" s="152"/>
      <c r="G8" s="151" t="s">
        <v>168</v>
      </c>
    </row>
    <row r="9" spans="3:13" ht="15.75" customHeight="1">
      <c r="E9" s="153">
        <v>-0.94452000000000003</v>
      </c>
      <c r="F9" s="146"/>
      <c r="G9" s="153">
        <v>99.378540000000001</v>
      </c>
    </row>
    <row r="10" spans="3:13" ht="15.75" customHeight="1">
      <c r="E10" s="153">
        <v>3.0513319999999999</v>
      </c>
      <c r="F10" s="146"/>
      <c r="G10" s="153">
        <v>61.363160000000001</v>
      </c>
    </row>
    <row r="11" spans="3:13" ht="15.75" customHeight="1">
      <c r="E11" s="153">
        <v>4.6308480000000003</v>
      </c>
      <c r="F11" s="146"/>
      <c r="G11" s="153">
        <v>29.825620000000001</v>
      </c>
    </row>
    <row r="12" spans="3:13" ht="15.75" customHeight="1">
      <c r="E12" s="153">
        <v>1.236885</v>
      </c>
      <c r="F12" s="146"/>
      <c r="G12" s="153">
        <v>32.26117</v>
      </c>
    </row>
    <row r="13" spans="3:13" ht="15.75" customHeight="1">
      <c r="E13" s="153">
        <v>4.2536389999999997</v>
      </c>
      <c r="F13" s="146"/>
      <c r="G13" s="153">
        <v>16.452770000000001</v>
      </c>
    </row>
    <row r="14" spans="3:13" ht="15.75" customHeight="1">
      <c r="E14" s="153">
        <v>-0.90680000000000005</v>
      </c>
      <c r="F14" s="146"/>
      <c r="G14" s="153">
        <v>59.704999999999998</v>
      </c>
    </row>
    <row r="15" spans="3:13" ht="15.75" customHeight="1">
      <c r="E15" s="153">
        <v>4.7192910000000001</v>
      </c>
      <c r="F15" s="146"/>
      <c r="G15" s="153">
        <v>-9.9818899999999999</v>
      </c>
    </row>
    <row r="16" spans="3:13" ht="15.75" customHeight="1">
      <c r="E16" s="153">
        <v>2.9661849999999998</v>
      </c>
      <c r="F16" s="146"/>
      <c r="G16" s="153">
        <v>-56.171100000000003</v>
      </c>
    </row>
    <row r="17" spans="5:7" ht="15.75" customHeight="1">
      <c r="E17" s="153">
        <v>3.1723690000000002</v>
      </c>
      <c r="F17" s="146"/>
      <c r="G17" s="153">
        <v>29.874700000000001</v>
      </c>
    </row>
    <row r="18" spans="5:7" ht="15.75" customHeight="1">
      <c r="E18" s="153">
        <v>1.748497</v>
      </c>
      <c r="F18" s="146"/>
      <c r="G18" s="153">
        <v>89.022019999999998</v>
      </c>
    </row>
    <row r="19" spans="5:7" ht="15.75" customHeight="1">
      <c r="E19" s="153">
        <v>-0.67369999999999997</v>
      </c>
      <c r="F19" s="146"/>
      <c r="G19" s="153">
        <v>114.2727</v>
      </c>
    </row>
    <row r="20" spans="5:7" ht="14.4">
      <c r="E20" s="153">
        <v>2.9984130000000002</v>
      </c>
      <c r="F20" s="146"/>
      <c r="G20" s="153">
        <v>64.75224</v>
      </c>
    </row>
    <row r="21" spans="5:7" ht="14.4">
      <c r="E21" s="153">
        <v>4.790521</v>
      </c>
      <c r="F21" s="146"/>
      <c r="G21" s="153">
        <v>24.028130000000001</v>
      </c>
    </row>
    <row r="22" spans="5:7" ht="14.4">
      <c r="E22" s="153">
        <v>-8.2979999999999998E-2</v>
      </c>
      <c r="F22" s="146"/>
      <c r="G22" s="153">
        <v>43.940719999999999</v>
      </c>
    </row>
    <row r="23" spans="5:7" ht="14.4">
      <c r="E23" s="153">
        <v>1.248604</v>
      </c>
      <c r="F23" s="146"/>
      <c r="G23" s="153">
        <v>4.9195039999999999</v>
      </c>
    </row>
    <row r="24" spans="5:7" ht="14.4">
      <c r="E24" s="153">
        <v>3.4602189999999999</v>
      </c>
      <c r="F24" s="146"/>
      <c r="G24" s="153">
        <v>10.628310000000001</v>
      </c>
    </row>
    <row r="25" spans="5:7" ht="14.4">
      <c r="E25" s="153">
        <v>4.1849730000000003</v>
      </c>
      <c r="F25" s="146"/>
      <c r="G25" s="153">
        <v>35.559669999999997</v>
      </c>
    </row>
    <row r="26" spans="5:7" ht="14.4">
      <c r="E26" s="153">
        <v>0.99939</v>
      </c>
      <c r="F26" s="146"/>
      <c r="G26" s="153">
        <v>18.49513</v>
      </c>
    </row>
    <row r="27" spans="5:7" ht="14.4">
      <c r="E27" s="153">
        <v>1.388501</v>
      </c>
      <c r="F27" s="146"/>
      <c r="G27" s="153">
        <v>34.997700000000002</v>
      </c>
    </row>
    <row r="28" spans="5:7" ht="14.4">
      <c r="E28" s="154">
        <v>1.3291729999999999</v>
      </c>
      <c r="F28" s="146"/>
      <c r="G28" s="153">
        <v>-18.844899999999999</v>
      </c>
    </row>
    <row r="29" spans="5:7" ht="14.4">
      <c r="E29" s="146"/>
      <c r="F29" s="146"/>
      <c r="G29" s="153">
        <v>10.50375</v>
      </c>
    </row>
    <row r="30" spans="5:7" ht="14.4">
      <c r="E30" s="146"/>
      <c r="F30" s="146"/>
      <c r="G30" s="153">
        <v>-13.313000000000001</v>
      </c>
    </row>
    <row r="31" spans="5:7" ht="14.4">
      <c r="E31" s="146"/>
      <c r="F31" s="146"/>
      <c r="G31" s="153">
        <v>31.95712</v>
      </c>
    </row>
    <row r="32" spans="5:7" ht="14.4">
      <c r="E32" s="146"/>
      <c r="F32" s="146"/>
      <c r="G32" s="153">
        <v>-32.9146</v>
      </c>
    </row>
    <row r="33" spans="5:7" ht="14.4">
      <c r="E33" s="146"/>
      <c r="F33" s="146"/>
      <c r="G33" s="153">
        <v>95.518069999999994</v>
      </c>
    </row>
    <row r="34" spans="5:7" ht="14.4">
      <c r="E34" s="146"/>
      <c r="F34" s="146"/>
      <c r="G34" s="153">
        <v>85.470280000000002</v>
      </c>
    </row>
    <row r="35" spans="5:7" ht="14.4">
      <c r="E35" s="146"/>
      <c r="F35" s="146"/>
      <c r="G35" s="153">
        <v>81.604579999999999</v>
      </c>
    </row>
    <row r="36" spans="5:7" ht="14.4">
      <c r="E36" s="146"/>
      <c r="F36" s="146"/>
      <c r="G36" s="153">
        <v>44.197519999999997</v>
      </c>
    </row>
    <row r="37" spans="5:7" ht="14.4">
      <c r="E37" s="146"/>
      <c r="F37" s="146"/>
      <c r="G37" s="153">
        <v>15.183210000000001</v>
      </c>
    </row>
    <row r="38" spans="5:7" ht="14.4">
      <c r="E38" s="146"/>
      <c r="F38" s="146"/>
      <c r="G38" s="153">
        <v>6.742445</v>
      </c>
    </row>
    <row r="39" spans="5:7" ht="14.4">
      <c r="E39" s="146"/>
      <c r="F39" s="146"/>
      <c r="G39" s="153">
        <v>42.834049999999998</v>
      </c>
    </row>
    <row r="40" spans="5:7" ht="14.4">
      <c r="E40" s="146"/>
      <c r="F40" s="146"/>
      <c r="G40" s="153">
        <v>36.127040000000001</v>
      </c>
    </row>
    <row r="41" spans="5:7" ht="14.4">
      <c r="E41" s="146"/>
      <c r="F41" s="146"/>
      <c r="G41" s="153">
        <v>35.98404</v>
      </c>
    </row>
    <row r="42" spans="5:7" ht="14.4">
      <c r="E42" s="146"/>
      <c r="F42" s="146"/>
      <c r="G42" s="153">
        <v>57.317529999999998</v>
      </c>
    </row>
    <row r="43" spans="5:7" ht="14.4">
      <c r="E43" s="146"/>
      <c r="F43" s="146"/>
      <c r="G43" s="153">
        <v>-3.4504100000000002</v>
      </c>
    </row>
    <row r="44" spans="5:7" ht="14.4">
      <c r="E44" s="146"/>
      <c r="F44" s="146"/>
      <c r="G44" s="153">
        <v>66.325389999999999</v>
      </c>
    </row>
    <row r="45" spans="5:7" ht="14.4">
      <c r="E45" s="146"/>
      <c r="F45" s="146"/>
      <c r="G45" s="153">
        <v>125.46169999999999</v>
      </c>
    </row>
    <row r="46" spans="5:7" ht="14.4">
      <c r="E46" s="146"/>
      <c r="F46" s="146"/>
      <c r="G46" s="153">
        <v>16.62724</v>
      </c>
    </row>
    <row r="47" spans="5:7" ht="14.4">
      <c r="E47" s="146"/>
      <c r="F47" s="146"/>
      <c r="G47" s="153">
        <v>-41.203400000000002</v>
      </c>
    </row>
    <row r="48" spans="5:7" ht="14.4">
      <c r="E48" s="146"/>
      <c r="F48" s="146"/>
      <c r="G48" s="153">
        <v>37.453470000000003</v>
      </c>
    </row>
    <row r="49" spans="5:7" ht="14.4">
      <c r="E49" s="146"/>
      <c r="F49" s="146"/>
      <c r="G49" s="153">
        <v>19.80602</v>
      </c>
    </row>
    <row r="50" spans="5:7" ht="14.4">
      <c r="E50" s="146"/>
      <c r="F50" s="146"/>
      <c r="G50" s="153">
        <v>51.345230000000001</v>
      </c>
    </row>
    <row r="51" spans="5:7" ht="14.4">
      <c r="E51" s="146"/>
      <c r="F51" s="146"/>
      <c r="G51" s="153">
        <v>85.759510000000006</v>
      </c>
    </row>
    <row r="52" spans="5:7" ht="14.4">
      <c r="E52" s="146"/>
      <c r="F52" s="146"/>
      <c r="G52" s="153">
        <v>100.9722</v>
      </c>
    </row>
    <row r="53" spans="5:7" ht="14.4">
      <c r="E53" s="146"/>
      <c r="F53" s="146"/>
      <c r="G53" s="153">
        <v>13.117610000000001</v>
      </c>
    </row>
    <row r="54" spans="5:7" ht="14.4">
      <c r="E54" s="146"/>
      <c r="F54" s="146"/>
      <c r="G54" s="153">
        <v>19.358139999999999</v>
      </c>
    </row>
    <row r="55" spans="5:7" ht="14.4">
      <c r="E55" s="146"/>
      <c r="F55" s="146"/>
      <c r="G55" s="153">
        <v>34.027290000000001</v>
      </c>
    </row>
    <row r="56" spans="5:7" ht="14.4">
      <c r="E56" s="146"/>
      <c r="F56" s="146"/>
      <c r="G56" s="153">
        <v>110.6237</v>
      </c>
    </row>
    <row r="57" spans="5:7" ht="14.4">
      <c r="E57" s="146"/>
      <c r="F57" s="146"/>
      <c r="G57" s="153">
        <v>21.132670000000001</v>
      </c>
    </row>
    <row r="58" spans="5:7" ht="14.4">
      <c r="E58" s="146"/>
      <c r="F58" s="146"/>
      <c r="G58" s="154">
        <v>77.356740000000002</v>
      </c>
    </row>
  </sheetData>
  <mergeCells count="3">
    <mergeCell ref="E2:M3"/>
    <mergeCell ref="C5:D5"/>
    <mergeCell ref="E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Practical_1</vt:lpstr>
      <vt:lpstr>Practical_2</vt:lpstr>
      <vt:lpstr>Practical_3</vt:lpstr>
      <vt:lpstr>Practical_4</vt:lpstr>
      <vt:lpstr>Practical_5</vt:lpstr>
      <vt:lpstr>Practical_6</vt:lpstr>
      <vt:lpstr>Practical_7</vt:lpstr>
      <vt:lpstr>Practical_9</vt:lpstr>
      <vt:lpstr>Practical_11</vt:lpstr>
      <vt:lpstr>Practical 12</vt:lpstr>
      <vt:lpstr>Practical 13</vt:lpstr>
      <vt:lpstr>Practical_14</vt:lpstr>
      <vt:lpstr>pata nahi konsa</vt:lpstr>
      <vt:lpstr>Practical_15</vt:lpstr>
      <vt:lpstr>Practical_16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Kunsh Mittal</dc:creator>
  <cp:lastModifiedBy>Kunsh Mittal</cp:lastModifiedBy>
  <dcterms:created xsi:type="dcterms:W3CDTF">2024-05-19T16:30:02Z</dcterms:created>
  <dcterms:modified xsi:type="dcterms:W3CDTF">2024-05-19T16:30:02Z</dcterms:modified>
</cp:coreProperties>
</file>