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 " sheetId="1" r:id="rId4"/>
    <sheet state="visible" name="XGBOOST" sheetId="2" r:id="rId5"/>
    <sheet state="visible" name="Gradient Boosting - Classificat" sheetId="3" r:id="rId6"/>
    <sheet state="visible" name="Example Working" sheetId="4" r:id="rId7"/>
    <sheet state="visible" name="RF" sheetId="5" r:id="rId8"/>
    <sheet state="visible" name="Gradient Boosting - Regression" sheetId="6" r:id="rId9"/>
    <sheet state="visible" name="ADA BOOST" sheetId="7" r:id="rId10"/>
    <sheet state="visible" name="GBM Parameter List" sheetId="8" r:id="rId11"/>
    <sheet state="visible" name="CROSS-VALIDATION" sheetId="9" r:id="rId12"/>
    <sheet state="visible" name="RANDOM FOREST" sheetId="10" r:id="rId13"/>
    <sheet state="visible" name="LEARNING RATE" sheetId="11" r:id="rId14"/>
    <sheet state="visible" name="BIAS VS VARIANCE" sheetId="12" r:id="rId15"/>
    <sheet state="visible" name="Bagging vs Boosting" sheetId="13" r:id="rId16"/>
    <sheet state="visible" name="ENSEMBLE" sheetId="14" r:id="rId17"/>
    <sheet state="visible" name="Reguarlization" sheetId="15" r:id="rId18"/>
    <sheet state="visible" name="Examples" sheetId="16" r:id="rId19"/>
  </sheets>
  <definedNames/>
  <calcPr/>
  <extLst>
    <ext uri="GoogleSheetsCustomDataVersion2">
      <go:sheetsCustomData xmlns:go="http://customooxmlschemas.google.com/" r:id="rId20" roundtripDataChecksum="sCbU1/cSu2NnhiQ54GYQH5uTiI+DvdGiy3fip0cSLVA="/>
    </ext>
  </extLst>
</workbook>
</file>

<file path=xl/sharedStrings.xml><?xml version="1.0" encoding="utf-8"?>
<sst xmlns="http://schemas.openxmlformats.org/spreadsheetml/2006/main" count="849" uniqueCount="452">
  <si>
    <t>MACHINE LEARNING SCHOOLS</t>
  </si>
  <si>
    <t>STATISTICAL LEARNING</t>
  </si>
  <si>
    <t>Follow statistical axioms and distributions</t>
  </si>
  <si>
    <t>Y = bo + bi * xi + e</t>
  </si>
  <si>
    <t>Y</t>
  </si>
  <si>
    <t>Xi</t>
  </si>
  <si>
    <t>High Interpretable + Explainable/
Not Good in Prediction Abilities</t>
  </si>
  <si>
    <t>1. MLRM</t>
  </si>
  <si>
    <t>Best Linear Unbiased Estimator</t>
  </si>
  <si>
    <t>X1</t>
  </si>
  <si>
    <t>B1</t>
  </si>
  <si>
    <t>Variable Importance</t>
  </si>
  <si>
    <t>2. Logistic Models</t>
  </si>
  <si>
    <t>Sigmoid Curve, Logit Function</t>
  </si>
  <si>
    <t>bi = change in Y for a uit change in Xi keeping all other predictors constant</t>
  </si>
  <si>
    <t>X2</t>
  </si>
  <si>
    <t>B2</t>
  </si>
  <si>
    <t>3. ARIMA Models</t>
  </si>
  <si>
    <t>X3</t>
  </si>
  <si>
    <t>B3</t>
  </si>
  <si>
    <t>4. Naive Bayes</t>
  </si>
  <si>
    <t>X4</t>
  </si>
  <si>
    <t>B4</t>
  </si>
  <si>
    <t>..</t>
  </si>
  <si>
    <t>X5</t>
  </si>
  <si>
    <t>B5</t>
  </si>
  <si>
    <t>X6</t>
  </si>
  <si>
    <t>B6</t>
  </si>
  <si>
    <t>TREE BASED LEARNING MODELS</t>
  </si>
  <si>
    <r>
      <rPr>
        <rFont val="Roboto"/>
        <color theme="1"/>
        <sz val="11.0"/>
      </rPr>
      <t>Optimization Driven, Minimize the error (</t>
    </r>
    <r>
      <rPr>
        <rFont val="Roboto"/>
        <i/>
        <color theme="1"/>
        <sz val="11.0"/>
      </rPr>
      <t>without any statistical axioms</t>
    </r>
    <r>
      <rPr>
        <rFont val="Roboto"/>
        <color theme="1"/>
        <sz val="11.0"/>
      </rPr>
      <t>), Greedy Algorithms</t>
    </r>
  </si>
  <si>
    <t>Less Interpretable + Black Box/
Good in Prediction Abilities</t>
  </si>
  <si>
    <t>1. Decision Trees</t>
  </si>
  <si>
    <t>2. Random Forest</t>
  </si>
  <si>
    <t xml:space="preserve">Bagging </t>
  </si>
  <si>
    <t>3. Boosting</t>
  </si>
  <si>
    <t>Boosting</t>
  </si>
  <si>
    <t>- XG Boost</t>
  </si>
  <si>
    <t>- Cat Boost</t>
  </si>
  <si>
    <t>- Ada Boost</t>
  </si>
  <si>
    <t>- Vanila Boosting</t>
  </si>
  <si>
    <t>XGBOOST</t>
  </si>
  <si>
    <t>Extreme Gradient Boosting</t>
  </si>
  <si>
    <t>2 Advantages:</t>
  </si>
  <si>
    <t>1. XGBoost is much faster and efficient than other algorithms</t>
  </si>
  <si>
    <t>-- Create Data Matrix which allows the efficiency gains</t>
  </si>
  <si>
    <t>2. Allows for regularization (reduce the problem to overfitting)</t>
  </si>
  <si>
    <t>-- Allows for Hyperparameter which can control overfitting</t>
  </si>
  <si>
    <t>Hyperparameters for XGBoost</t>
  </si>
  <si>
    <r>
      <rPr>
        <rFont val="Calibri"/>
        <color theme="1"/>
        <sz val="11.0"/>
      </rPr>
      <t>#</t>
    </r>
    <r>
      <rPr>
        <rFont val="Calibri"/>
        <b/>
        <color theme="1"/>
        <sz val="11.0"/>
      </rPr>
      <t>learning_rate</t>
    </r>
    <r>
      <rPr>
        <rFont val="Calibri"/>
        <color theme="1"/>
        <sz val="11.0"/>
      </rPr>
      <t xml:space="preserve">: step size shrinkage used to prevent overfitting. Range is [0,1]
</t>
    </r>
  </si>
  <si>
    <r>
      <rPr>
        <rFont val="Calibri"/>
        <color theme="1"/>
        <sz val="11.0"/>
      </rPr>
      <t>#</t>
    </r>
    <r>
      <rPr>
        <rFont val="Calibri"/>
        <b/>
        <color theme="1"/>
        <sz val="11.0"/>
      </rPr>
      <t>max_depth</t>
    </r>
    <r>
      <rPr>
        <rFont val="Calibri"/>
        <color theme="1"/>
        <sz val="11.0"/>
      </rPr>
      <t>: determines how deeply each tree is allowed to grow during any boosting round</t>
    </r>
  </si>
  <si>
    <r>
      <rPr>
        <rFont val="Calibri"/>
        <color theme="1"/>
        <sz val="11.0"/>
      </rPr>
      <t>#</t>
    </r>
    <r>
      <rPr>
        <rFont val="Calibri"/>
        <b/>
        <color theme="1"/>
        <sz val="11.0"/>
      </rPr>
      <t>subsample</t>
    </r>
    <r>
      <rPr>
        <rFont val="Calibri"/>
        <color theme="1"/>
        <sz val="11.0"/>
      </rPr>
      <t xml:space="preserve">: percentage of samples used per tree. Low value can lead to underfitting.
</t>
    </r>
  </si>
  <si>
    <r>
      <rPr>
        <rFont val="Calibri"/>
        <color theme="1"/>
        <sz val="11.0"/>
      </rPr>
      <t>#</t>
    </r>
    <r>
      <rPr>
        <rFont val="Calibri"/>
        <b/>
        <color theme="1"/>
        <sz val="11.0"/>
      </rPr>
      <t>colsample_bytree</t>
    </r>
    <r>
      <rPr>
        <rFont val="Calibri"/>
        <color theme="1"/>
        <sz val="11.0"/>
      </rPr>
      <t xml:space="preserve">: percentage of features used per tree. High value can lead to overfitting.
</t>
    </r>
  </si>
  <si>
    <r>
      <rPr>
        <rFont val="Calibri"/>
        <b/>
        <color theme="1"/>
        <sz val="11.0"/>
      </rPr>
      <t>#n_estimators</t>
    </r>
    <r>
      <rPr>
        <rFont val="Calibri"/>
        <color theme="1"/>
        <sz val="11.0"/>
      </rPr>
      <t>: number of trees you want to build. Large no. of trees might lead to overfitting</t>
    </r>
  </si>
  <si>
    <r>
      <rPr>
        <rFont val="Calibri"/>
        <color theme="1"/>
        <sz val="11.0"/>
      </rPr>
      <t>#</t>
    </r>
    <r>
      <rPr>
        <rFont val="Calibri"/>
        <b/>
        <color theme="1"/>
        <sz val="11.0"/>
      </rPr>
      <t>objective</t>
    </r>
    <r>
      <rPr>
        <rFont val="Calibri"/>
        <color theme="1"/>
        <sz val="11.0"/>
      </rPr>
      <t xml:space="preserve">: determines the loss function to be used like </t>
    </r>
    <r>
      <rPr>
        <rFont val="Calibri"/>
        <i/>
        <color theme="1"/>
        <sz val="11.0"/>
      </rPr>
      <t>reg:linear</t>
    </r>
    <r>
      <rPr>
        <rFont val="Calibri"/>
        <color theme="1"/>
        <sz val="11.0"/>
      </rPr>
      <t xml:space="preserve"> for regression problem, #</t>
    </r>
    <r>
      <rPr>
        <rFont val="Calibri"/>
        <i/>
        <color theme="1"/>
        <sz val="11.0"/>
      </rPr>
      <t>reg:logistic</t>
    </r>
    <r>
      <rPr>
        <rFont val="Calibri"/>
        <color theme="1"/>
        <sz val="11.0"/>
      </rPr>
      <t xml:space="preserve"> for classification problems with only decision, </t>
    </r>
    <r>
      <rPr>
        <rFont val="Calibri"/>
        <i/>
        <color theme="1"/>
        <sz val="11.0"/>
      </rPr>
      <t>binary:logistic</t>
    </r>
    <r>
      <rPr>
        <rFont val="Calibri"/>
        <color theme="1"/>
        <sz val="11.0"/>
      </rPr>
      <t xml:space="preserve"> for classification problems with probability
</t>
    </r>
  </si>
  <si>
    <t>Regularization [Penalizing the Model to reduce overfitting]</t>
  </si>
  <si>
    <t>Shrinks the Model Parameters, so that the problem of overfitting is reduced</t>
  </si>
  <si>
    <t>L1 Regularization - Lasso Regression (take the absolute of Cofficients)</t>
  </si>
  <si>
    <t>L2 Regurlarization - Ridge Regression (Taking the square of coefficients)</t>
  </si>
  <si>
    <t>Higher the value, more simpler the model, less Overfitting</t>
  </si>
  <si>
    <t>Iterate over Hyperparameters Parameters manually, to check the accuracy</t>
  </si>
  <si>
    <t>Grid Search (Efficient)</t>
  </si>
  <si>
    <t>P1</t>
  </si>
  <si>
    <t>P2</t>
  </si>
  <si>
    <t>P3</t>
  </si>
  <si>
    <t>P4</t>
  </si>
  <si>
    <t>P5</t>
  </si>
  <si>
    <t>Random Search (It can be very computationally intensive)</t>
  </si>
  <si>
    <t>Imbalanced Data Set</t>
  </si>
  <si>
    <t>Predicted Y, Residual is computed</t>
  </si>
  <si>
    <t>2.Predicted errir</t>
  </si>
  <si>
    <t>One weak learner</t>
  </si>
  <si>
    <t>Learning Rate = 0.5 (Hyperparameter of the Model)</t>
  </si>
  <si>
    <t>LR=0.5</t>
  </si>
  <si>
    <t>scale_pos_weight</t>
  </si>
  <si>
    <t>Hyperparameter within Gradient Boosting that allows to deal imbalanced Data set</t>
  </si>
  <si>
    <t xml:space="preserve">Dependent </t>
  </si>
  <si>
    <t>Independent</t>
  </si>
  <si>
    <t>Model 1</t>
  </si>
  <si>
    <t>Model 2</t>
  </si>
  <si>
    <t>Model 3</t>
  </si>
  <si>
    <t xml:space="preserve">Fraud </t>
  </si>
  <si>
    <t>Y_pred</t>
  </si>
  <si>
    <t>Error</t>
  </si>
  <si>
    <t>e_pred/Pusedo Residual</t>
  </si>
  <si>
    <t>error</t>
  </si>
  <si>
    <t>Not Fraud</t>
  </si>
  <si>
    <t>Notes:</t>
  </si>
  <si>
    <t>1. Default value = 1</t>
  </si>
  <si>
    <t>Tranasaction</t>
  </si>
  <si>
    <t>Predicted</t>
  </si>
  <si>
    <t>100 observations</t>
  </si>
  <si>
    <t>Positive Class (Y=1)</t>
  </si>
  <si>
    <t>Minority Class</t>
  </si>
  <si>
    <t>Negative Class (Y=0)</t>
  </si>
  <si>
    <t>Majority Class</t>
  </si>
  <si>
    <t>Scale_pos_weight = total_negative_examples/total_positive_examples</t>
  </si>
  <si>
    <t>Weak Learners</t>
  </si>
  <si>
    <t>Predicted 
Probability Values</t>
  </si>
  <si>
    <t>prediction of K (Error)</t>
  </si>
  <si>
    <t>prediction of O (Error)</t>
  </si>
  <si>
    <t>Higher weight to Positive Class when the model and updating the gradient</t>
  </si>
  <si>
    <t>Initial Prediction + Learning Rate * Predicted Residual (M2)</t>
  </si>
  <si>
    <t>Initial Prediction + Learning Rate * Predicted Residual (M2) + Learning Rate*Predicted Residual (M3)</t>
  </si>
  <si>
    <t>M1</t>
  </si>
  <si>
    <t>M2</t>
  </si>
  <si>
    <t>M3</t>
  </si>
  <si>
    <t>M4</t>
  </si>
  <si>
    <t>M5</t>
  </si>
  <si>
    <t>M6</t>
  </si>
  <si>
    <t>M7</t>
  </si>
  <si>
    <t>RF</t>
  </si>
  <si>
    <t>y_pred</t>
  </si>
  <si>
    <t>y_PRED</t>
  </si>
  <si>
    <t>Regression Problem</t>
  </si>
  <si>
    <t>Baseline_Y_Pred</t>
  </si>
  <si>
    <t>Y- Y mean</t>
  </si>
  <si>
    <t>Weak Learner/DT</t>
  </si>
  <si>
    <t>LR</t>
  </si>
  <si>
    <t>Learning Rate</t>
  </si>
  <si>
    <t>Average_Y</t>
  </si>
  <si>
    <t>Residual</t>
  </si>
  <si>
    <t>Pseduo Residual /e_pred</t>
  </si>
  <si>
    <t>Y_Pred</t>
  </si>
  <si>
    <t>Predicted_Residual</t>
  </si>
  <si>
    <t>LR*pseudo residual</t>
  </si>
  <si>
    <t>Average Y + LR*pusedo residual</t>
  </si>
  <si>
    <t>Actual Y for Model 2</t>
  </si>
  <si>
    <t>Predicted Residual in Model 2</t>
  </si>
  <si>
    <t>Reduces the Gini the max</t>
  </si>
  <si>
    <t>Individual Model</t>
  </si>
  <si>
    <t>Root Node</t>
  </si>
  <si>
    <t>&gt;10</t>
  </si>
  <si>
    <t>Terminal NODE</t>
  </si>
  <si>
    <t>&gt;1500</t>
  </si>
  <si>
    <t>&gt;50</t>
  </si>
  <si>
    <t>Xk</t>
  </si>
  <si>
    <t>Y_PRED</t>
  </si>
  <si>
    <t>ERROR</t>
  </si>
  <si>
    <t>E_PRED</t>
  </si>
  <si>
    <t>Train</t>
  </si>
  <si>
    <t>10000 Rows</t>
  </si>
  <si>
    <t>200 Features</t>
  </si>
  <si>
    <t>Starta</t>
  </si>
  <si>
    <t>Random Sampling</t>
  </si>
  <si>
    <t>Stratified Random Sampling</t>
  </si>
  <si>
    <t>10000 Farmers</t>
  </si>
  <si>
    <t>100 Farmers</t>
  </si>
  <si>
    <t>Land Size</t>
  </si>
  <si>
    <t>Farmer_1</t>
  </si>
  <si>
    <t>Farmer_2</t>
  </si>
  <si>
    <t>Farmer_3</t>
  </si>
  <si>
    <t>Farmer_5</t>
  </si>
  <si>
    <t>Farmer_4</t>
  </si>
  <si>
    <t>Farmer_8</t>
  </si>
  <si>
    <t>Farmer_50</t>
  </si>
  <si>
    <t>Farmer_6</t>
  </si>
  <si>
    <t>Farmer_6000</t>
  </si>
  <si>
    <t>Farmer_7</t>
  </si>
  <si>
    <t>Farmer_9</t>
  </si>
  <si>
    <t>Farmer_10</t>
  </si>
  <si>
    <t>Farmer_10000</t>
  </si>
  <si>
    <t>Farmer_100</t>
  </si>
  <si>
    <t>y</t>
  </si>
  <si>
    <t>No. of Farmers</t>
  </si>
  <si>
    <t>2 - 4 hectare</t>
  </si>
  <si>
    <t>0.5 - 1</t>
  </si>
  <si>
    <t>&lt;0.5</t>
  </si>
  <si>
    <t>LR = 0.5</t>
  </si>
  <si>
    <t>e_pred</t>
  </si>
  <si>
    <t>Sample Weight</t>
  </si>
  <si>
    <t>New Weight</t>
  </si>
  <si>
    <t>Normalized to 1</t>
  </si>
  <si>
    <t>Total Error for a stump is the sum of the weights associated with the incorrectly classified samples</t>
  </si>
  <si>
    <t>all of the Sample Weights add up to 1, Total Error will always be between 0 (for a perfect stump) and 1 (for a bad stump).</t>
  </si>
  <si>
    <t>Amount of Say</t>
  </si>
  <si>
    <t>=1/2log (1-Total Error/Total Error)</t>
  </si>
  <si>
    <t>Bad Prediction</t>
  </si>
  <si>
    <t>Total Error</t>
  </si>
  <si>
    <t>New Sample Weight</t>
  </si>
  <si>
    <t>Sample Weight * e (Amount of say)</t>
  </si>
  <si>
    <t>Correct Prediction</t>
  </si>
  <si>
    <t>Sample Weight *e (- Amount of say)</t>
  </si>
  <si>
    <t>Source: Medium</t>
  </si>
  <si>
    <t>Parameter</t>
  </si>
  <si>
    <t>Acceptable Values</t>
  </si>
  <si>
    <t>Default Values</t>
  </si>
  <si>
    <t>Description</t>
  </si>
  <si>
    <t>Impact</t>
  </si>
  <si>
    <t>Boosting Parameters</t>
  </si>
  <si>
    <t>learning_rate</t>
  </si>
  <si>
    <t>Float</t>
  </si>
  <si>
    <t>the effect of each tree on the outcome is shrunk by this factor.</t>
  </si>
  <si>
    <t>&gt; lower always preferred
&gt; inversely proportional to n_estimators
&gt; use high value for tuning and lower for final submissions</t>
  </si>
  <si>
    <t>n_estimators</t>
  </si>
  <si>
    <t>Integer</t>
  </si>
  <si>
    <t>the number of trees to fit sequentially</t>
  </si>
  <si>
    <t>&gt; tune using CV for a given learning rate
&gt; higher value for low learning rate but computationally expensive</t>
  </si>
  <si>
    <t>subsample</t>
  </si>
  <si>
    <t>Float (0,1]</t>
  </si>
  <si>
    <t>the fraction of observations to be used in individual tree</t>
  </si>
  <si>
    <t>&gt; typical value 0.8
&gt; reduces variance in model
&gt; tune using CV</t>
  </si>
  <si>
    <t>Tree-Specific Parameters</t>
  </si>
  <si>
    <t>min_samples_split</t>
  </si>
  <si>
    <t>Int (0,inf)</t>
  </si>
  <si>
    <t>the minimum number of observations required to split an internal node</t>
  </si>
  <si>
    <t>&gt; higher values prevent overfitting
&gt; risk of underfitting with too high values
&gt; tune using CV
&gt; ~0.5-2% of total observations</t>
  </si>
  <si>
    <t>min_samples_leaf</t>
  </si>
  <si>
    <t>the minimum number of observations required in a terminal node for a split to be valid</t>
  </si>
  <si>
    <t>&gt; higher values prevent overfitting
&gt; risk of underfitting with too high values
&gt; tune using CV</t>
  </si>
  <si>
    <t>min_weight_fraction_leaf</t>
  </si>
  <si>
    <t>same as min_samples_leaf but defined as a ratio of total number of observations</t>
  </si>
  <si>
    <t>max_depth</t>
  </si>
  <si>
    <t>Integer or None</t>
  </si>
  <si>
    <t>None</t>
  </si>
  <si>
    <t>the maximum depth of each tree. None specified no limit on depth.</t>
  </si>
  <si>
    <t>&gt; lower values prevent overfitting, low values will lead to Underfitting
&gt; risk of underfitting with too low values
&gt; tune using CV
&gt; typical 5-20</t>
  </si>
  <si>
    <t>max_leaf_nodes</t>
  </si>
  <si>
    <t>the maximum number of terminal nodes in each tree. If None then no limit</t>
  </si>
  <si>
    <t>&gt; lower values prevent overfitting
&gt; risk of underfitting with too low values
&gt; tune using CV</t>
  </si>
  <si>
    <t>max_features</t>
  </si>
  <si>
    <t>Integer, Float, String or None</t>
  </si>
  <si>
    <t>the number of features to consider for each split</t>
  </si>
  <si>
    <t>&gt; typical sqrt to 30-40% of total features
&gt; possible values:
 - Int: actual number of features
 - Float: the fraction of total number of features
 - 'auto' or 'sqrt': square root of total features
 - 'log2': log to base 2 of total features
 - None: equal to total number of features</t>
  </si>
  <si>
    <t>Miscellaneous Parameters</t>
  </si>
  <si>
    <t>loss</t>
  </si>
  <si>
    <t>String for different loss functions</t>
  </si>
  <si>
    <t>deviance (class)
ls (regression)</t>
  </si>
  <si>
    <t>the cost function to be minimized by optimization</t>
  </si>
  <si>
    <t>&gt; use default value if not sure
&gt; options:
 - class: deviance / exponential 
 - regr: ls / lad / huber / quantile</t>
  </si>
  <si>
    <t>init</t>
  </si>
  <si>
    <t>BaseEstimator or None</t>
  </si>
  <si>
    <t>estimator for getting the initial predictions</t>
  </si>
  <si>
    <t>&gt; BaseEstimator can be any class object with fit and predict functions</t>
  </si>
  <si>
    <t>random_state</t>
  </si>
  <si>
    <t xml:space="preserve">Integer, RandomState instance or None </t>
  </si>
  <si>
    <t>set the seed of random number generator</t>
  </si>
  <si>
    <t>&gt; use fixed value for parameter tuning
&gt; try different values only if possible computationally</t>
  </si>
  <si>
    <t>verbose</t>
  </si>
  <si>
    <t>select the type of output to be generated by model fit</t>
  </si>
  <si>
    <t>&gt;options:
 - 0: No output
 - 1: output for few trees (selected automatically)
 - &gt;1: output all trees</t>
  </si>
  <si>
    <t>warm_start</t>
  </si>
  <si>
    <t>Boolean</t>
  </si>
  <si>
    <t xml:space="preserve">False </t>
  </si>
  <si>
    <t>if True, it will start from the previous call to fit and add more trees to it</t>
  </si>
  <si>
    <t>&gt; should be used judicially for advanced applications</t>
  </si>
  <si>
    <t>presort</t>
  </si>
  <si>
    <t>Boolean or 'auto'</t>
  </si>
  <si>
    <t>'auto'</t>
  </si>
  <si>
    <t>whether to presort data to speed up the finding of best splits</t>
  </si>
  <si>
    <t>&gt; mostly 'auto' works fine</t>
  </si>
  <si>
    <t>STANDARD APPROACH</t>
  </si>
  <si>
    <t>Entire Data</t>
  </si>
  <si>
    <t>OVERFITTING</t>
  </si>
  <si>
    <t>TRAIN- 80%</t>
  </si>
  <si>
    <t>TRAIN ACCUARCY</t>
  </si>
  <si>
    <t>VALIDATION ACCURACY</t>
  </si>
  <si>
    <t>VALIDATION - 20%</t>
  </si>
  <si>
    <t>K-FOLD CROSS VALIDATION APPROACH</t>
  </si>
  <si>
    <t>1 TRAIN DATA</t>
  </si>
  <si>
    <t>K=1</t>
  </si>
  <si>
    <t>OVERALL TRAIN- 80%</t>
  </si>
  <si>
    <t>5 TRAINING</t>
  </si>
  <si>
    <t>5 VALIDATION</t>
  </si>
  <si>
    <t>Generalized - trained multiple times, validated times</t>
  </si>
  <si>
    <t>Train Accuracy</t>
  </si>
  <si>
    <t>Validation Accuracy</t>
  </si>
  <si>
    <t>Validation</t>
  </si>
  <si>
    <t>k=2</t>
  </si>
  <si>
    <t>k=3</t>
  </si>
  <si>
    <t>x3</t>
  </si>
  <si>
    <t>K</t>
  </si>
  <si>
    <t>SCN 1</t>
  </si>
  <si>
    <t>SCN 2</t>
  </si>
  <si>
    <t>N</t>
  </si>
  <si>
    <t>ADITYA..</t>
  </si>
  <si>
    <t>1 BEST MODEL</t>
  </si>
  <si>
    <t>IRA..</t>
  </si>
  <si>
    <t>k</t>
  </si>
  <si>
    <t>AVHIK..</t>
  </si>
  <si>
    <t>n</t>
  </si>
  <si>
    <t>Jars of Candies</t>
  </si>
  <si>
    <t>Person_ID</t>
  </si>
  <si>
    <t>No. of Candies</t>
  </si>
  <si>
    <t>Random Forest</t>
  </si>
  <si>
    <t>400-1000</t>
  </si>
  <si>
    <t>…</t>
  </si>
  <si>
    <t>X200</t>
  </si>
  <si>
    <t>Train Data</t>
  </si>
  <si>
    <t>K (Features)</t>
  </si>
  <si>
    <t>N (Rows)</t>
  </si>
  <si>
    <t>Tree Models</t>
  </si>
  <si>
    <t>Randomly Chosen (Features) K = 100</t>
  </si>
  <si>
    <t>x180</t>
  </si>
  <si>
    <t>DEFAULT ON LOAN</t>
  </si>
  <si>
    <t>Randomly Chosen (Observations) - Sampling with Replacement</t>
  </si>
  <si>
    <t>Randomly Chosen (Features)</t>
  </si>
  <si>
    <t>X7</t>
  </si>
  <si>
    <t>Randomly Chosen (Observations)
Sampling with Replacement</t>
  </si>
  <si>
    <t xml:space="preserve">ENSEMBLE </t>
  </si>
  <si>
    <t>Model 4</t>
  </si>
  <si>
    <t>Model 5</t>
  </si>
  <si>
    <t>Model 6</t>
  </si>
  <si>
    <t>Model 10</t>
  </si>
  <si>
    <t>Row_1</t>
  </si>
  <si>
    <t>Majority/Mode</t>
  </si>
  <si>
    <t>Accuracy Score</t>
  </si>
  <si>
    <t>Row_2</t>
  </si>
  <si>
    <t>Regression Model</t>
  </si>
  <si>
    <t>Average of all Y predicted from the Decision Tree</t>
  </si>
  <si>
    <t>Model i</t>
  </si>
  <si>
    <t>i = [1,10]</t>
  </si>
  <si>
    <t>k (sample Features)</t>
  </si>
  <si>
    <t>out of 200 Features</t>
  </si>
  <si>
    <t>n(sample rows)</t>
  </si>
  <si>
    <t>out of 10000 rows</t>
  </si>
  <si>
    <t>random sampling with replacement</t>
  </si>
  <si>
    <t>1 Model</t>
  </si>
  <si>
    <t>2/3</t>
  </si>
  <si>
    <t>1/3</t>
  </si>
  <si>
    <t xml:space="preserve">Train </t>
  </si>
  <si>
    <t>Out of Bag Accruacy (OOB)</t>
  </si>
  <si>
    <t>Parameter which determines the step size at which Gradient Descent gets updated at each epcoh (iteration)</t>
  </si>
  <si>
    <t>Default Learning Rate is 0.01</t>
  </si>
  <si>
    <t>Error/Loss</t>
  </si>
  <si>
    <t>No of iterations</t>
  </si>
  <si>
    <t>BIAS VS VARIANCE TRADE-OFF</t>
  </si>
  <si>
    <t>HIGH VARIANCE --&gt; LOW BIAS</t>
  </si>
  <si>
    <t>HIGH BIAS -- &gt; LOW VARIANCE</t>
  </si>
  <si>
    <t>Bias</t>
  </si>
  <si>
    <t>Variance</t>
  </si>
  <si>
    <t>TRAINING MAPE</t>
  </si>
  <si>
    <t>TEST MAPE 1</t>
  </si>
  <si>
    <t>TEST MAPE 2</t>
  </si>
  <si>
    <t>TEST MAPE 3</t>
  </si>
  <si>
    <t>TEST MAPE 4</t>
  </si>
  <si>
    <t>Fitting Good</t>
  </si>
  <si>
    <t>Low Bias</t>
  </si>
  <si>
    <t>High Variance</t>
  </si>
  <si>
    <t>Fitting Bad</t>
  </si>
  <si>
    <t>High Bias</t>
  </si>
  <si>
    <t>[Simple Model]</t>
  </si>
  <si>
    <t>Low Variance</t>
  </si>
  <si>
    <t>Ideal Scenario</t>
  </si>
  <si>
    <t>TRAINING DATA</t>
  </si>
  <si>
    <t>Remedial Measures</t>
  </si>
  <si>
    <t>1. Low Bias &amp; High Variance</t>
  </si>
  <si>
    <t>Over Fitting Model</t>
  </si>
  <si>
    <t>Model Not performing well in Test/Validation Data</t>
  </si>
  <si>
    <t>Regularization Methods:</t>
  </si>
  <si>
    <t>1. Lasso Regularization</t>
  </si>
  <si>
    <t>L1 Regualrization ---&gt; ||W|| -&gt; add penalty term to shrink the coefficients</t>
  </si>
  <si>
    <t>2. Ridge Regualarization</t>
  </si>
  <si>
    <t>L2 Regualrization ---&gt; W^2 -&gt; add penalty term to shrink the coefficients</t>
  </si>
  <si>
    <t xml:space="preserve">3. Elastic Net </t>
  </si>
  <si>
    <t>Combining L1 &amp; L2 Regualrization</t>
  </si>
  <si>
    <t>2. High Bias &amp; Low Variance</t>
  </si>
  <si>
    <t>Improve Accuracy Train Model</t>
  </si>
  <si>
    <t>Adding more Regressor, Tuning the Modeling ---&gt; to improve the Model Accuracy</t>
  </si>
  <si>
    <t>Technique</t>
  </si>
  <si>
    <t>Bagging</t>
  </si>
  <si>
    <t>Algorithm</t>
  </si>
  <si>
    <t>Approach</t>
  </si>
  <si>
    <t>Independent Models</t>
  </si>
  <si>
    <t>1000 Models</t>
  </si>
  <si>
    <t>Model -1 [DECISION TREE - M1]</t>
  </si>
  <si>
    <t>Model -2 [DECISION TREE - M2]</t>
  </si>
  <si>
    <t>Model -3 [DECISION TREE - M3]</t>
  </si>
  <si>
    <t>Model -1000 [DECISION TREE - M1000]</t>
  </si>
  <si>
    <t>Final Models</t>
  </si>
  <si>
    <t>All the Independent Models - Aggregated to form the Final Champion Model</t>
  </si>
  <si>
    <t>Might Overfitt</t>
  </si>
  <si>
    <t>XG Boost</t>
  </si>
  <si>
    <t>Ada Boost</t>
  </si>
  <si>
    <t>Cat Boost</t>
  </si>
  <si>
    <t>Not Independent Models, Sequential in Nature</t>
  </si>
  <si>
    <t>Model 1 - Boosting 1</t>
  </si>
  <si>
    <t>Model 2 - Boosting 2</t>
  </si>
  <si>
    <t>Model 3 - Boosting 3</t>
  </si>
  <si>
    <t>Model 1000 - Boosting 1000</t>
  </si>
  <si>
    <t>Model 1 Error</t>
  </si>
  <si>
    <t>Model 2 Error</t>
  </si>
  <si>
    <t>Model 3 Error</t>
  </si>
  <si>
    <t>Sequential in Nature</t>
  </si>
  <si>
    <t>Boosting Models tend to outperform RF/Bagging Models</t>
  </si>
  <si>
    <t>Overfitting</t>
  </si>
  <si>
    <t>CLTV</t>
  </si>
  <si>
    <t>Linear Regression</t>
  </si>
  <si>
    <t>ENSEMBLE</t>
  </si>
  <si>
    <t>Scneario 1</t>
  </si>
  <si>
    <t>Model Statistics</t>
  </si>
  <si>
    <t>SCENARIO 2</t>
  </si>
  <si>
    <t>Nitin</t>
  </si>
  <si>
    <t>Champion Model (N*)</t>
  </si>
  <si>
    <t>P-value</t>
  </si>
  <si>
    <t>VIF</t>
  </si>
  <si>
    <t>R-SQaure</t>
  </si>
  <si>
    <t>Adj- Square</t>
  </si>
  <si>
    <t xml:space="preserve">Sagar </t>
  </si>
  <si>
    <t>Champion Model (S*)</t>
  </si>
  <si>
    <t>Akansha</t>
  </si>
  <si>
    <t>Champion Model (A*)</t>
  </si>
  <si>
    <t>Arpendu</t>
  </si>
  <si>
    <t>Champion AG*(N*, S*, AK*)</t>
  </si>
  <si>
    <t>M*</t>
  </si>
  <si>
    <t>Regularization</t>
  </si>
  <si>
    <t>Approach to contain Overfitting in the Models</t>
  </si>
  <si>
    <t>Works by shrinking the Parameter Values, by applying a penalty/cost factor is the the inclusion of your additional features does not lead to reduced error</t>
  </si>
  <si>
    <t>Y= Bo + summation(BiXi) +e</t>
  </si>
  <si>
    <t>Shrinked /Penalized Bi for reducing Overfitting</t>
  </si>
  <si>
    <t>Types of Regularization</t>
  </si>
  <si>
    <t xml:space="preserve">L1 </t>
  </si>
  <si>
    <t>Lasso Regression</t>
  </si>
  <si>
    <t>Absolute Penalty Factor</t>
  </si>
  <si>
    <t>(Y - Bixi)^2+ lambda X summation |Bj|</t>
  </si>
  <si>
    <t>&lt;Absolute value of coefficients&gt;</t>
  </si>
  <si>
    <t>Lasso can shrink the Feature Importance of important regressors to be 0</t>
  </si>
  <si>
    <t>L2</t>
  </si>
  <si>
    <t>Ridge Regression</t>
  </si>
  <si>
    <t>(Y - Bixi)^2+ lambda X summation Bj^2</t>
  </si>
  <si>
    <t>&lt;Squared value of coeefficient&gt;</t>
  </si>
  <si>
    <t xml:space="preserve">Elastic Net </t>
  </si>
  <si>
    <t>Both L1 and L2 Reguarlization</t>
  </si>
  <si>
    <t xml:space="preserve">Weight, for ridge and lasso, </t>
  </si>
  <si>
    <t>l1 ratio = 0, L2 Regualrization</t>
  </si>
  <si>
    <t>l1 ratio = 1, L1 Regualrization</t>
  </si>
  <si>
    <t>l1 ratio = 0.5, L1 &amp; L2 Regualrization</t>
  </si>
  <si>
    <t>Itera_1</t>
  </si>
  <si>
    <t>Max Depth</t>
  </si>
  <si>
    <t>Low Value</t>
  </si>
  <si>
    <t>High Value</t>
  </si>
  <si>
    <t>Depth of Tree which is being grown is low/complex</t>
  </si>
  <si>
    <t>Tree will be grown too complex</t>
  </si>
  <si>
    <t>Implication:</t>
  </si>
  <si>
    <t>Simple Model</t>
  </si>
  <si>
    <t>Complex Model</t>
  </si>
  <si>
    <t>Not a Complex Model</t>
  </si>
  <si>
    <t>Not a Simple Model</t>
  </si>
  <si>
    <t>Underfitting</t>
  </si>
  <si>
    <t>Itera_100</t>
  </si>
  <si>
    <t>Constraining the No. of Terminal Nodes present</t>
  </si>
  <si>
    <t>Too Many Terminal Nodes present</t>
  </si>
  <si>
    <t>Estimators (Tree Models)</t>
  </si>
  <si>
    <t>OOB Sample Error</t>
  </si>
  <si>
    <t>&lt;Instead of training on all obersvation, each Random Forest Tree is trained on on a subset of Training Data,  separate part (bag) is kept for validation&gt;</t>
  </si>
  <si>
    <t>CV = 5/10/15</t>
  </si>
  <si>
    <t>Minority</t>
  </si>
  <si>
    <t>Majority</t>
  </si>
  <si>
    <t>SYNETHIC RANDOM OVERSAMPING TECHNIQUE</t>
  </si>
  <si>
    <t>random</t>
  </si>
  <si>
    <t>Random Positive Case 1</t>
  </si>
  <si>
    <t>Run KNN (K-Nearest Neighours)</t>
  </si>
  <si>
    <t>Identify 5 neignours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</si>
</sst>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"/>
    <numFmt numFmtId="166" formatCode="m-d"/>
    <numFmt numFmtId="167" formatCode="_(* #,##0_);_(* \(#,##0\);_(* &quot;-&quot;??_);_(@_)"/>
  </numFmts>
  <fonts count="18">
    <font>
      <sz val="11.0"/>
      <color theme="1"/>
      <name val="Calibri"/>
      <scheme val="minor"/>
    </font>
    <font>
      <sz val="11.0"/>
      <color theme="1"/>
      <name val="Roboto"/>
    </font>
    <font>
      <b/>
      <sz val="11.0"/>
      <color theme="1"/>
      <name val="Roboto"/>
    </font>
    <font/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color rgb="FFFFFFFF"/>
      <name val="Calibri"/>
      <scheme val="minor"/>
    </font>
    <font>
      <sz val="10.0"/>
      <color theme="1"/>
      <name val="Arial"/>
    </font>
    <font>
      <sz val="12.0"/>
      <color theme="0"/>
      <name val="Calibri"/>
    </font>
    <font>
      <sz val="14.0"/>
      <color theme="0"/>
      <name val="Calibri"/>
    </font>
    <font>
      <sz val="14.0"/>
      <color rgb="FFFFFFFF"/>
      <name val="Calibri"/>
    </font>
    <font>
      <sz val="12.0"/>
      <color rgb="FF002060"/>
      <name val="Calibri"/>
    </font>
    <font>
      <sz val="11.0"/>
      <color theme="0"/>
      <name val="Calibri"/>
    </font>
    <font>
      <sz val="11.0"/>
      <color rgb="FFFFFFFF"/>
      <name val="Calibri"/>
    </font>
    <font>
      <b/>
      <sz val="10.0"/>
      <color theme="1"/>
      <name val="Arial"/>
    </font>
  </fonts>
  <fills count="3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A4C2F4"/>
        <bgColor rgb="FFA4C2F4"/>
      </patternFill>
    </fill>
    <fill>
      <patternFill patternType="solid">
        <fgColor rgb="FF0C343D"/>
        <bgColor rgb="FF0C343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BF9000"/>
        <bgColor rgb="FFBF9000"/>
      </patternFill>
    </fill>
    <fill>
      <patternFill patternType="solid">
        <fgColor rgb="FFF2F2F2"/>
        <bgColor rgb="FFF2F2F2"/>
      </patternFill>
    </fill>
    <fill>
      <patternFill patternType="solid">
        <fgColor rgb="FF833C0B"/>
        <bgColor rgb="FF833C0B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EFEFEF"/>
        <bgColor rgb="FFEFEFEF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BFBFBF"/>
        <bgColor rgb="FFBFBFBF"/>
      </patternFill>
    </fill>
    <fill>
      <patternFill patternType="solid">
        <fgColor rgb="FFE5E5E5"/>
        <bgColor rgb="FFE5E5E5"/>
      </patternFill>
    </fill>
    <fill>
      <patternFill patternType="solid">
        <fgColor rgb="FFB4C6E7"/>
        <bgColor rgb="FFB4C6E7"/>
      </patternFill>
    </fill>
    <fill>
      <patternFill patternType="solid">
        <fgColor rgb="FFC55A11"/>
        <bgColor rgb="FFC55A11"/>
      </patternFill>
    </fill>
    <fill>
      <patternFill patternType="solid">
        <fgColor rgb="FF2F5496"/>
        <bgColor rgb="FF2F5496"/>
      </patternFill>
    </fill>
  </fills>
  <borders count="59">
    <border/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dotted">
        <color rgb="FFA5A5A5"/>
      </right>
      <top style="dotted">
        <color rgb="FFA5A5A5"/>
      </top>
    </border>
    <border>
      <left style="dotted">
        <color rgb="FFA5A5A5"/>
      </left>
      <right style="dotted">
        <color rgb="FFA5A5A5"/>
      </right>
    </border>
    <border>
      <left style="dotted">
        <color rgb="FFA5A5A5"/>
      </left>
      <right style="dotted">
        <color rgb="FFA5A5A5"/>
      </right>
      <bottom style="dotted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 shrinkToFit="0" wrapText="1"/>
    </xf>
    <xf borderId="1" fillId="3" fontId="1" numFmtId="0" xfId="0" applyBorder="1" applyFill="1" applyFont="1"/>
    <xf quotePrefix="1" borderId="0" fillId="0" fontId="1" numFmtId="0" xfId="0" applyFont="1"/>
    <xf borderId="0" fillId="0" fontId="4" numFmtId="0" xfId="0" applyFont="1"/>
    <xf borderId="0" fillId="0" fontId="5" numFmtId="0" xfId="0" applyFont="1"/>
    <xf quotePrefix="1" borderId="0" fillId="0" fontId="5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4" fillId="0" fontId="5" numFmtId="0" xfId="0" applyBorder="1" applyFont="1"/>
    <xf borderId="0" fillId="0" fontId="7" numFmtId="0" xfId="0" applyAlignment="1" applyFont="1">
      <alignment readingOrder="0"/>
    </xf>
    <xf borderId="5" fillId="4" fontId="5" numFmtId="0" xfId="0" applyBorder="1" applyFill="1" applyFont="1"/>
    <xf borderId="0" fillId="0" fontId="6" numFmtId="0" xfId="0" applyAlignment="1" applyFont="1">
      <alignment readingOrder="0"/>
    </xf>
    <xf borderId="4" fillId="5" fontId="5" numFmtId="0" xfId="0" applyBorder="1" applyFill="1" applyFont="1"/>
    <xf borderId="6" fillId="5" fontId="5" numFmtId="0" xfId="0" applyBorder="1" applyFont="1"/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14" fillId="6" fontId="5" numFmtId="0" xfId="0" applyBorder="1" applyFill="1" applyFont="1"/>
    <xf borderId="15" fillId="6" fontId="5" numFmtId="0" xfId="0" applyBorder="1" applyFont="1"/>
    <xf borderId="14" fillId="7" fontId="5" numFmtId="0" xfId="0" applyAlignment="1" applyBorder="1" applyFill="1" applyFont="1">
      <alignment readingOrder="0"/>
    </xf>
    <xf borderId="6" fillId="7" fontId="5" numFmtId="0" xfId="0" applyBorder="1" applyFont="1"/>
    <xf borderId="15" fillId="7" fontId="5" numFmtId="0" xfId="0" applyBorder="1" applyFont="1"/>
    <xf borderId="16" fillId="8" fontId="5" numFmtId="0" xfId="0" applyAlignment="1" applyBorder="1" applyFill="1" applyFont="1">
      <alignment readingOrder="0"/>
    </xf>
    <xf borderId="17" fillId="0" fontId="5" numFmtId="0" xfId="0" applyBorder="1" applyFont="1"/>
    <xf borderId="18" fillId="0" fontId="5" numFmtId="0" xfId="0" applyBorder="1" applyFont="1"/>
    <xf borderId="14" fillId="7" fontId="5" numFmtId="0" xfId="0" applyBorder="1" applyFont="1"/>
    <xf borderId="14" fillId="8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19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6" fontId="5" numFmtId="0" xfId="0" applyBorder="1" applyFont="1"/>
    <xf borderId="24" fillId="6" fontId="5" numFmtId="0" xfId="0" applyBorder="1" applyFont="1"/>
    <xf borderId="23" fillId="7" fontId="5" numFmtId="0" xfId="0" applyBorder="1" applyFont="1"/>
    <xf borderId="25" fillId="7" fontId="5" numFmtId="0" xfId="0" applyBorder="1" applyFont="1"/>
    <xf borderId="24" fillId="7" fontId="5" numFmtId="0" xfId="0" applyBorder="1" applyFont="1"/>
    <xf borderId="23" fillId="8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4" fillId="0" fontId="8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4" fillId="3" fontId="7" numFmtId="0" xfId="0" applyAlignment="1" applyBorder="1" applyFont="1">
      <alignment horizontal="center"/>
    </xf>
    <xf borderId="4" fillId="9" fontId="7" numFmtId="0" xfId="0" applyAlignment="1" applyBorder="1" applyFill="1" applyFont="1">
      <alignment horizontal="center"/>
    </xf>
    <xf borderId="0" fillId="0" fontId="7" numFmtId="0" xfId="0" applyFont="1"/>
    <xf borderId="4" fillId="0" fontId="7" numFmtId="0" xfId="0" applyBorder="1" applyFont="1"/>
    <xf borderId="4" fillId="0" fontId="7" numFmtId="0" xfId="0" applyAlignment="1" applyBorder="1" applyFont="1">
      <alignment readingOrder="0"/>
    </xf>
    <xf borderId="28" fillId="0" fontId="7" numFmtId="0" xfId="0" applyBorder="1" applyFont="1"/>
    <xf borderId="29" fillId="0" fontId="7" numFmtId="0" xfId="0" applyAlignment="1" applyBorder="1" applyFont="1">
      <alignment readingOrder="0"/>
    </xf>
    <xf borderId="29" fillId="0" fontId="7" numFmtId="0" xfId="0" applyBorder="1" applyFont="1"/>
    <xf borderId="30" fillId="0" fontId="7" numFmtId="0" xfId="0" applyBorder="1" applyFont="1"/>
    <xf borderId="31" fillId="0" fontId="7" numFmtId="0" xfId="0" applyBorder="1" applyFont="1"/>
    <xf borderId="32" fillId="0" fontId="7" numFmtId="0" xfId="0" applyBorder="1" applyFont="1"/>
    <xf borderId="31" fillId="0" fontId="7" numFmtId="0" xfId="0" applyAlignment="1" applyBorder="1" applyFont="1">
      <alignment readingOrder="0"/>
    </xf>
    <xf borderId="32" fillId="0" fontId="7" numFmtId="0" xfId="0" applyAlignment="1" applyBorder="1" applyFont="1">
      <alignment readingOrder="0"/>
    </xf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0" fillId="0" fontId="8" numFmtId="0" xfId="0" applyAlignment="1" applyFont="1">
      <alignment horizontal="center" readingOrder="0"/>
    </xf>
    <xf borderId="4" fillId="10" fontId="9" numFmtId="0" xfId="0" applyAlignment="1" applyBorder="1" applyFill="1" applyFont="1">
      <alignment readingOrder="0"/>
    </xf>
    <xf borderId="0" fillId="11" fontId="8" numFmtId="0" xfId="0" applyAlignment="1" applyFill="1" applyFont="1">
      <alignment readingOrder="0"/>
    </xf>
    <xf borderId="0" fillId="12" fontId="8" numFmtId="0" xfId="0" applyAlignment="1" applyFill="1" applyFont="1">
      <alignment readingOrder="0"/>
    </xf>
    <xf borderId="0" fillId="0" fontId="7" numFmtId="164" xfId="0" applyFont="1" applyNumberFormat="1"/>
    <xf borderId="0" fillId="0" fontId="7" numFmtId="165" xfId="0" applyFont="1" applyNumberFormat="1"/>
    <xf borderId="0" fillId="0" fontId="7" numFmtId="166" xfId="0" applyAlignment="1" applyFont="1" applyNumberFormat="1">
      <alignment readingOrder="0"/>
    </xf>
    <xf borderId="16" fillId="8" fontId="5" numFmtId="0" xfId="0" applyBorder="1" applyFont="1"/>
    <xf borderId="15" fillId="7" fontId="5" numFmtId="165" xfId="0" applyBorder="1" applyFont="1" applyNumberFormat="1"/>
    <xf borderId="0" fillId="0" fontId="7" numFmtId="9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7" numFmtId="2" xfId="0" applyFont="1" applyNumberFormat="1"/>
    <xf borderId="0" fillId="13" fontId="7" numFmtId="0" xfId="0" applyAlignment="1" applyFill="1" applyFont="1">
      <alignment readingOrder="0"/>
    </xf>
    <xf borderId="0" fillId="13" fontId="7" numFmtId="9" xfId="0" applyAlignment="1" applyFont="1" applyNumberFormat="1">
      <alignment readingOrder="0"/>
    </xf>
    <xf borderId="0" fillId="13" fontId="7" numFmtId="4" xfId="0" applyAlignment="1" applyFont="1" applyNumberFormat="1">
      <alignment readingOrder="0"/>
    </xf>
    <xf borderId="0" fillId="13" fontId="7" numFmtId="2" xfId="0" applyFont="1" applyNumberFormat="1"/>
    <xf quotePrefix="1" borderId="0" fillId="0" fontId="7" numFmtId="0" xfId="0" applyAlignment="1" applyFont="1">
      <alignment readingOrder="0"/>
    </xf>
    <xf borderId="0" fillId="0" fontId="7" numFmtId="4" xfId="0" applyFont="1" applyNumberFormat="1"/>
    <xf borderId="36" fillId="0" fontId="10" numFmtId="0" xfId="0" applyBorder="1" applyFont="1"/>
    <xf borderId="36" fillId="14" fontId="11" numFmtId="0" xfId="0" applyAlignment="1" applyBorder="1" applyFill="1" applyFont="1">
      <alignment horizontal="center" shrinkToFit="0" vertical="center" wrapText="1"/>
    </xf>
    <xf borderId="0" fillId="0" fontId="10" numFmtId="0" xfId="0" applyFont="1"/>
    <xf borderId="37" fillId="14" fontId="12" numFmtId="0" xfId="0" applyAlignment="1" applyBorder="1" applyFont="1">
      <alignment horizontal="center" textRotation="90" vertical="center"/>
    </xf>
    <xf borderId="36" fillId="15" fontId="13" numFmtId="0" xfId="0" applyAlignment="1" applyBorder="1" applyFill="1" applyFont="1">
      <alignment horizontal="left" shrinkToFit="0" vertical="center" wrapText="1"/>
    </xf>
    <xf borderId="36" fillId="16" fontId="14" numFmtId="0" xfId="0" applyAlignment="1" applyBorder="1" applyFill="1" applyFont="1">
      <alignment horizontal="left" shrinkToFit="0" vertical="center" wrapText="1"/>
    </xf>
    <xf borderId="36" fillId="16" fontId="14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36" fillId="16" fontId="14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36" fillId="17" fontId="13" numFmtId="0" xfId="0" applyAlignment="1" applyBorder="1" applyFill="1" applyFont="1">
      <alignment horizontal="left" shrinkToFit="0" vertical="center" wrapText="1"/>
    </xf>
    <xf borderId="36" fillId="18" fontId="13" numFmtId="0" xfId="0" applyAlignment="1" applyBorder="1" applyFill="1" applyFont="1">
      <alignment horizontal="left" shrinkToFit="0" vertical="center" wrapText="1"/>
    </xf>
    <xf borderId="5" fillId="4" fontId="10" numFmtId="0" xfId="0" applyBorder="1" applyFont="1"/>
    <xf quotePrefix="1" borderId="36" fillId="16" fontId="1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40" fillId="0" fontId="5" numFmtId="0" xfId="0" applyAlignment="1" applyBorder="1" applyFont="1">
      <alignment horizontal="center" vertical="center"/>
    </xf>
    <xf borderId="40" fillId="0" fontId="5" numFmtId="0" xfId="0" applyBorder="1" applyFont="1"/>
    <xf borderId="4" fillId="7" fontId="5" numFmtId="0" xfId="0" applyBorder="1" applyFont="1"/>
    <xf borderId="41" fillId="0" fontId="3" numFmtId="0" xfId="0" applyBorder="1" applyFont="1"/>
    <xf borderId="4" fillId="0" fontId="5" numFmtId="9" xfId="0" applyBorder="1" applyFont="1" applyNumberFormat="1"/>
    <xf borderId="42" fillId="0" fontId="3" numFmtId="0" xfId="0" applyBorder="1" applyFont="1"/>
    <xf borderId="4" fillId="19" fontId="5" numFmtId="0" xfId="0" applyBorder="1" applyFill="1" applyFont="1"/>
    <xf borderId="4" fillId="20" fontId="5" numFmtId="0" xfId="0" applyBorder="1" applyFill="1" applyFont="1"/>
    <xf borderId="0" fillId="0" fontId="5" numFmtId="9" xfId="0" applyFont="1" applyNumberFormat="1"/>
    <xf borderId="4" fillId="0" fontId="5" numFmtId="0" xfId="0" applyAlignment="1" applyBorder="1" applyFont="1">
      <alignment horizontal="center"/>
    </xf>
    <xf borderId="32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3" fillId="0" fontId="4" numFmtId="0" xfId="0" applyBorder="1" applyFont="1"/>
    <xf borderId="44" fillId="0" fontId="4" numFmtId="0" xfId="0" applyBorder="1" applyFont="1"/>
    <xf borderId="45" fillId="0" fontId="5" numFmtId="0" xfId="0" applyBorder="1" applyFont="1"/>
    <xf borderId="4" fillId="21" fontId="5" numFmtId="0" xfId="0" applyAlignment="1" applyBorder="1" applyFill="1" applyFont="1">
      <alignment horizontal="center"/>
    </xf>
    <xf borderId="0" fillId="0" fontId="5" numFmtId="0" xfId="0" applyAlignment="1" applyFont="1">
      <alignment horizontal="right"/>
    </xf>
    <xf borderId="46" fillId="0" fontId="5" numFmtId="0" xfId="0" applyAlignment="1" applyBorder="1" applyFont="1">
      <alignment horizontal="center" shrinkToFit="0" wrapText="1"/>
    </xf>
    <xf borderId="46" fillId="0" fontId="3" numFmtId="0" xfId="0" applyBorder="1" applyFont="1"/>
    <xf borderId="47" fillId="0" fontId="5" numFmtId="0" xfId="0" applyBorder="1" applyFont="1"/>
    <xf borderId="48" fillId="0" fontId="3" numFmtId="0" xfId="0" applyBorder="1" applyFont="1"/>
    <xf borderId="4" fillId="15" fontId="5" numFmtId="0" xfId="0" applyBorder="1" applyFont="1"/>
    <xf borderId="4" fillId="22" fontId="5" numFmtId="0" xfId="0" applyBorder="1" applyFill="1" applyFont="1"/>
    <xf borderId="40" fillId="0" fontId="5" numFmtId="0" xfId="0" applyAlignment="1" applyBorder="1" applyFont="1">
      <alignment horizontal="center" shrinkToFit="0" vertical="center" wrapText="1"/>
    </xf>
    <xf borderId="5" fillId="22" fontId="5" numFmtId="0" xfId="0" applyBorder="1" applyFont="1"/>
    <xf borderId="4" fillId="0" fontId="4" numFmtId="0" xfId="0" applyBorder="1" applyFont="1"/>
    <xf borderId="4" fillId="0" fontId="4" numFmtId="167" xfId="0" applyBorder="1" applyFont="1" applyNumberFormat="1"/>
    <xf borderId="0" fillId="0" fontId="4" numFmtId="0" xfId="0" applyAlignment="1" applyFont="1">
      <alignment horizontal="center"/>
    </xf>
    <xf borderId="0" fillId="0" fontId="5" numFmtId="16" xfId="0" applyFont="1" applyNumberFormat="1"/>
    <xf borderId="49" fillId="22" fontId="5" numFmtId="0" xfId="0" applyBorder="1" applyFont="1"/>
    <xf borderId="40" fillId="0" fontId="4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5" fillId="23" fontId="5" numFmtId="0" xfId="0" applyBorder="1" applyFill="1" applyFont="1"/>
    <xf borderId="28" fillId="0" fontId="5" numFmtId="0" xfId="0" applyBorder="1" applyFont="1"/>
    <xf borderId="50" fillId="23" fontId="5" numFmtId="0" xfId="0" applyBorder="1" applyFont="1"/>
    <xf borderId="16" fillId="0" fontId="5" numFmtId="0" xfId="0" applyBorder="1" applyFont="1"/>
    <xf borderId="51" fillId="0" fontId="5" numFmtId="0" xfId="0" applyBorder="1" applyFont="1"/>
    <xf borderId="18" fillId="23" fontId="5" numFmtId="0" xfId="0" applyBorder="1" applyFont="1"/>
    <xf borderId="23" fillId="0" fontId="5" numFmtId="0" xfId="0" applyBorder="1" applyFont="1"/>
    <xf borderId="52" fillId="0" fontId="5" numFmtId="0" xfId="0" applyBorder="1" applyFont="1"/>
    <xf borderId="27" fillId="23" fontId="5" numFmtId="0" xfId="0" applyBorder="1" applyFont="1"/>
    <xf borderId="53" fillId="23" fontId="5" numFmtId="0" xfId="0" applyBorder="1" applyFont="1"/>
    <xf quotePrefix="1" borderId="0" fillId="0" fontId="5" numFmtId="2" xfId="0" applyFont="1" applyNumberFormat="1"/>
    <xf borderId="0" fillId="0" fontId="5" numFmtId="2" xfId="0" applyFont="1" applyNumberFormat="1"/>
    <xf borderId="0" fillId="13" fontId="7" numFmtId="0" xfId="0" applyFont="1"/>
    <xf borderId="0" fillId="12" fontId="7" numFmtId="0" xfId="0" applyFont="1"/>
    <xf borderId="0" fillId="24" fontId="7" numFmtId="0" xfId="0" applyFill="1" applyFont="1"/>
    <xf borderId="0" fillId="25" fontId="7" numFmtId="0" xfId="0" applyFill="1" applyFont="1"/>
    <xf borderId="5" fillId="26" fontId="4" numFmtId="0" xfId="0" applyBorder="1" applyFill="1" applyFont="1"/>
    <xf borderId="5" fillId="26" fontId="5" numFmtId="0" xfId="0" applyBorder="1" applyFont="1"/>
    <xf borderId="5" fillId="27" fontId="5" numFmtId="0" xfId="0" applyBorder="1" applyFill="1" applyFont="1"/>
    <xf borderId="5" fillId="27" fontId="5" numFmtId="9" xfId="0" applyBorder="1" applyFont="1" applyNumberFormat="1"/>
    <xf borderId="5" fillId="28" fontId="5" numFmtId="0" xfId="0" applyBorder="1" applyFill="1" applyFont="1"/>
    <xf borderId="5" fillId="29" fontId="5" numFmtId="0" xfId="0" applyBorder="1" applyFill="1" applyFont="1"/>
    <xf borderId="5" fillId="29" fontId="5" numFmtId="9" xfId="0" applyBorder="1" applyFont="1" applyNumberFormat="1"/>
    <xf borderId="5" fillId="20" fontId="5" numFmtId="9" xfId="0" applyBorder="1" applyFont="1" applyNumberFormat="1"/>
    <xf borderId="5" fillId="20" fontId="5" numFmtId="0" xfId="0" applyBorder="1" applyFont="1"/>
    <xf borderId="0" fillId="0" fontId="5" numFmtId="10" xfId="0" applyFont="1" applyNumberFormat="1"/>
    <xf borderId="5" fillId="30" fontId="15" numFmtId="0" xfId="0" applyBorder="1" applyFill="1" applyFont="1"/>
    <xf borderId="54" fillId="29" fontId="5" numFmtId="0" xfId="0" applyAlignment="1" applyBorder="1" applyFont="1">
      <alignment horizontal="center"/>
    </xf>
    <xf borderId="55" fillId="0" fontId="3" numFmtId="0" xfId="0" applyBorder="1" applyFont="1"/>
    <xf borderId="56" fillId="0" fontId="3" numFmtId="0" xfId="0" applyBorder="1" applyFont="1"/>
    <xf borderId="54" fillId="29" fontId="5" numFmtId="0" xfId="0" applyBorder="1" applyFont="1"/>
    <xf borderId="5" fillId="30" fontId="16" numFmtId="0" xfId="0" applyBorder="1" applyFont="1"/>
    <xf borderId="5" fillId="30" fontId="5" numFmtId="0" xfId="0" applyBorder="1" applyFont="1"/>
    <xf borderId="6" fillId="31" fontId="5" numFmtId="0" xfId="0" applyBorder="1" applyFill="1" applyFont="1"/>
    <xf borderId="57" fillId="29" fontId="5" numFmtId="0" xfId="0" applyBorder="1" applyFont="1"/>
    <xf borderId="58" fillId="19" fontId="5" numFmtId="0" xfId="0" applyBorder="1" applyFont="1"/>
    <xf borderId="5" fillId="31" fontId="5" numFmtId="0" xfId="0" applyBorder="1" applyFont="1"/>
    <xf borderId="5" fillId="6" fontId="5" numFmtId="0" xfId="0" applyBorder="1" applyFont="1"/>
    <xf borderId="5" fillId="32" fontId="5" numFmtId="0" xfId="0" applyBorder="1" applyFill="1" applyFont="1"/>
    <xf borderId="4" fillId="0" fontId="17" numFmtId="0" xfId="0" applyBorder="1" applyFont="1"/>
    <xf borderId="4" fillId="0" fontId="10" numFmtId="0" xfId="0" applyBorder="1" applyFont="1"/>
    <xf borderId="0" fillId="0" fontId="17" numFmtId="0" xfId="0" applyFont="1"/>
    <xf borderId="54" fillId="33" fontId="10" numFmtId="0" xfId="0" applyAlignment="1" applyBorder="1" applyFill="1" applyFont="1">
      <alignment horizontal="center"/>
    </xf>
    <xf borderId="4" fillId="34" fontId="10" numFmtId="0" xfId="0" applyBorder="1" applyFill="1" applyFont="1"/>
    <xf borderId="4" fillId="35" fontId="10" numFmtId="0" xfId="0" applyBorder="1" applyFill="1" applyFont="1"/>
    <xf borderId="0" fillId="0" fontId="10" numFmtId="0" xfId="0" applyAlignment="1" applyFont="1">
      <alignment shrinkToFit="0" wrapText="1"/>
    </xf>
    <xf borderId="4" fillId="21" fontId="10" numFmtId="0" xfId="0" applyBorder="1" applyFont="1"/>
    <xf borderId="4" fillId="15" fontId="10" numFmtId="0" xfId="0" applyBorder="1" applyFont="1"/>
    <xf borderId="4" fillId="36" fontId="10" numFmtId="0" xfId="0" applyBorder="1" applyFill="1" applyFont="1"/>
    <xf borderId="4" fillId="37" fontId="10" numFmtId="0" xfId="0" applyBorder="1" applyFill="1" applyFont="1"/>
    <xf borderId="4" fillId="22" fontId="10" numFmtId="0" xfId="0" applyBorder="1" applyFont="1"/>
    <xf borderId="4" fillId="33" fontId="10" numFmtId="0" xfId="0" applyBorder="1" applyFont="1"/>
    <xf borderId="31" fillId="0" fontId="10" numFmtId="0" xfId="0" applyAlignment="1" applyBorder="1" applyFont="1">
      <alignment horizontal="center" shrinkToFit="0" wrapText="1"/>
    </xf>
    <xf borderId="31" fillId="0" fontId="3" numFmtId="0" xfId="0" applyBorder="1" applyFont="1"/>
    <xf borderId="0" fillId="13" fontId="10" numFmtId="0" xfId="0" applyFont="1"/>
    <xf borderId="0" fillId="0" fontId="10" numFmtId="0" xfId="0" applyAlignment="1" applyFont="1">
      <alignment readingOrder="0"/>
    </xf>
    <xf borderId="0" fillId="3" fontId="10" numFmtId="0" xfId="0" applyFont="1"/>
    <xf borderId="0" fillId="1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79</xdr:row>
      <xdr:rowOff>-28575</xdr:rowOff>
    </xdr:from>
    <xdr:ext cx="7705725" cy="7781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12</xdr:row>
      <xdr:rowOff>38100</xdr:rowOff>
    </xdr:from>
    <xdr:ext cx="2914650" cy="2943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5</xdr:row>
      <xdr:rowOff>47625</xdr:rowOff>
    </xdr:from>
    <xdr:ext cx="3695700" cy="2543175"/>
    <xdr:grpSp>
      <xdr:nvGrpSpPr>
        <xdr:cNvPr id="2" name="Shape 2"/>
        <xdr:cNvGrpSpPr/>
      </xdr:nvGrpSpPr>
      <xdr:grpSpPr>
        <a:xfrm>
          <a:off x="3498150" y="2508413"/>
          <a:ext cx="3695700" cy="2543175"/>
          <a:chOff x="3498150" y="2508413"/>
          <a:chExt cx="3695700" cy="2543175"/>
        </a:xfrm>
      </xdr:grpSpPr>
      <xdr:grpSp>
        <xdr:nvGrpSpPr>
          <xdr:cNvPr id="3" name="Shape 3" title="Drawing"/>
          <xdr:cNvGrpSpPr/>
        </xdr:nvGrpSpPr>
        <xdr:grpSpPr>
          <a:xfrm>
            <a:off x="3498150" y="2508413"/>
            <a:ext cx="3695700" cy="2543175"/>
            <a:chOff x="2281625" y="550750"/>
            <a:chExt cx="3678200" cy="2527475"/>
          </a:xfrm>
        </xdr:grpSpPr>
        <xdr:sp>
          <xdr:nvSpPr>
            <xdr:cNvPr id="4" name="Shape 4"/>
            <xdr:cNvSpPr/>
          </xdr:nvSpPr>
          <xdr:spPr>
            <a:xfrm>
              <a:off x="2281625" y="550750"/>
              <a:ext cx="3678200" cy="2527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>
              <a:off x="2281625" y="550750"/>
              <a:ext cx="9900" cy="25176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6" name="Shape 6"/>
            <xdr:cNvCxnSpPr/>
          </xdr:nvCxnSpPr>
          <xdr:spPr>
            <a:xfrm flipH="1" rot="10800000">
              <a:off x="2340625" y="3019125"/>
              <a:ext cx="3619200" cy="5910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7" name="Shape 7"/>
            <xdr:cNvSpPr/>
          </xdr:nvSpPr>
          <xdr:spPr>
            <a:xfrm>
              <a:off x="2586500" y="649075"/>
              <a:ext cx="2979900" cy="1941400"/>
            </a:xfrm>
            <a:custGeom>
              <a:rect b="b" l="l" r="r" t="t"/>
              <a:pathLst>
                <a:path extrusionOk="0" h="77656" w="119196">
                  <a:moveTo>
                    <a:pt x="0" y="0"/>
                  </a:moveTo>
                  <a:cubicBezTo>
                    <a:pt x="0" y="22954"/>
                    <a:pt x="8834" y="50206"/>
                    <a:pt x="27930" y="62942"/>
                  </a:cubicBezTo>
                  <a:cubicBezTo>
                    <a:pt x="53559" y="80035"/>
                    <a:pt x="88390" y="77497"/>
                    <a:pt x="119196" y="77497"/>
                  </a:cubicBez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</xdr:grpSp>
    </xdr:grpSp>
    <xdr:clientData fLocksWithSheet="0"/>
  </xdr:oneCellAnchor>
  <xdr:oneCellAnchor>
    <xdr:from>
      <xdr:col>1</xdr:col>
      <xdr:colOff>485775</xdr:colOff>
      <xdr:row>7</xdr:row>
      <xdr:rowOff>0</xdr:rowOff>
    </xdr:from>
    <xdr:ext cx="238125" cy="276225"/>
    <xdr:sp>
      <xdr:nvSpPr>
        <xdr:cNvPr id="8" name="Shape 8"/>
        <xdr:cNvSpPr/>
      </xdr:nvSpPr>
      <xdr:spPr>
        <a:xfrm>
          <a:off x="5231700" y="3646650"/>
          <a:ext cx="228600" cy="2667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790575</xdr:colOff>
      <xdr:row>4</xdr:row>
      <xdr:rowOff>104775</xdr:rowOff>
    </xdr:from>
    <xdr:ext cx="2847975" cy="25431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1209675</xdr:colOff>
      <xdr:row>10</xdr:row>
      <xdr:rowOff>0</xdr:rowOff>
    </xdr:from>
    <xdr:ext cx="38100" cy="704850"/>
    <xdr:grpSp>
      <xdr:nvGrpSpPr>
        <xdr:cNvPr id="2" name="Shape 2"/>
        <xdr:cNvGrpSpPr/>
      </xdr:nvGrpSpPr>
      <xdr:grpSpPr>
        <a:xfrm>
          <a:off x="5341238" y="3427575"/>
          <a:ext cx="9525" cy="704850"/>
          <a:chOff x="5341238" y="3427575"/>
          <a:chExt cx="9525" cy="704850"/>
        </a:xfrm>
      </xdr:grpSpPr>
      <xdr:cxnSp>
        <xdr:nvCxnSpPr>
          <xdr:cNvPr id="9" name="Shape 9"/>
          <xdr:cNvCxnSpPr/>
        </xdr:nvCxnSpPr>
        <xdr:spPr>
          <a:xfrm>
            <a:off x="5341238" y="3427575"/>
            <a:ext cx="9525" cy="704850"/>
          </a:xfrm>
          <a:prstGeom prst="straightConnector1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.29"/>
    <col customWidth="1" min="3" max="3" width="35.71"/>
    <col customWidth="1" min="4" max="4" width="39.14"/>
    <col customWidth="1" min="5" max="5" width="41.14"/>
    <col customWidth="1" min="6" max="6" width="14.43"/>
    <col customWidth="1" min="7" max="7" width="2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 t="s">
        <v>1</v>
      </c>
      <c r="E4" s="1" t="s">
        <v>2</v>
      </c>
      <c r="F4" s="1"/>
      <c r="G4" s="1" t="s">
        <v>3</v>
      </c>
      <c r="H4" s="1"/>
      <c r="I4" s="1"/>
      <c r="J4" s="1"/>
      <c r="K4" s="1"/>
      <c r="L4" s="3" t="s">
        <v>4</v>
      </c>
      <c r="M4" s="3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 t="s">
        <v>6</v>
      </c>
      <c r="D5" s="1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3" t="s">
        <v>9</v>
      </c>
      <c r="N5" s="3" t="s">
        <v>10</v>
      </c>
      <c r="O5" s="3" t="s">
        <v>11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/>
      <c r="D6" s="1" t="s">
        <v>12</v>
      </c>
      <c r="E6" s="1" t="s">
        <v>13</v>
      </c>
      <c r="F6" s="1"/>
      <c r="G6" s="1" t="s">
        <v>14</v>
      </c>
      <c r="H6" s="1"/>
      <c r="I6" s="1"/>
      <c r="J6" s="1"/>
      <c r="K6" s="1"/>
      <c r="L6" s="1"/>
      <c r="M6" s="3" t="s">
        <v>15</v>
      </c>
      <c r="N6" s="3" t="s">
        <v>16</v>
      </c>
      <c r="O6" s="3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"/>
      <c r="D7" s="1" t="s">
        <v>17</v>
      </c>
      <c r="E7" s="1"/>
      <c r="F7" s="1"/>
      <c r="G7" s="1"/>
      <c r="H7" s="1"/>
      <c r="I7" s="1"/>
      <c r="J7" s="1"/>
      <c r="K7" s="1"/>
      <c r="L7" s="1"/>
      <c r="M7" s="3" t="s">
        <v>18</v>
      </c>
      <c r="N7" s="3" t="s">
        <v>19</v>
      </c>
      <c r="O7" s="3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/>
      <c r="D8" s="1" t="s">
        <v>20</v>
      </c>
      <c r="E8" s="1"/>
      <c r="F8" s="1"/>
      <c r="G8" s="1"/>
      <c r="H8" s="1"/>
      <c r="I8" s="1"/>
      <c r="J8" s="1"/>
      <c r="K8" s="1"/>
      <c r="L8" s="1"/>
      <c r="M8" s="3" t="s">
        <v>21</v>
      </c>
      <c r="N8" s="3" t="s">
        <v>22</v>
      </c>
      <c r="O8" s="3" t="s">
        <v>11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"/>
      <c r="D9" s="1" t="s">
        <v>23</v>
      </c>
      <c r="E9" s="1"/>
      <c r="F9" s="1"/>
      <c r="G9" s="1"/>
      <c r="H9" s="1"/>
      <c r="I9" s="1"/>
      <c r="J9" s="1"/>
      <c r="K9" s="1"/>
      <c r="L9" s="1"/>
      <c r="M9" s="3" t="s">
        <v>24</v>
      </c>
      <c r="N9" s="3" t="s">
        <v>25</v>
      </c>
      <c r="O9" s="3" t="s">
        <v>11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 t="s">
        <v>26</v>
      </c>
      <c r="N10" s="3" t="s">
        <v>27</v>
      </c>
      <c r="O10" s="3" t="s">
        <v>11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2" t="s">
        <v>28</v>
      </c>
      <c r="E13" s="7" t="s">
        <v>29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8" t="s">
        <v>30</v>
      </c>
      <c r="D14" s="1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5"/>
      <c r="D15" s="1" t="s">
        <v>32</v>
      </c>
      <c r="E15" s="1" t="s">
        <v>33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"/>
      <c r="D16" s="1" t="s">
        <v>34</v>
      </c>
      <c r="E16" s="1" t="s">
        <v>35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5"/>
      <c r="D17" s="9" t="s">
        <v>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5"/>
      <c r="D18" s="9" t="s">
        <v>37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5"/>
      <c r="D19" s="9" t="s">
        <v>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6"/>
      <c r="D20" s="9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5:C9"/>
    <mergeCell ref="C14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5.29"/>
    <col customWidth="1" min="3" max="6" width="14.43"/>
  </cols>
  <sheetData>
    <row r="3">
      <c r="B3" s="10" t="s">
        <v>40</v>
      </c>
      <c r="C3" s="10"/>
      <c r="D3" s="10" t="s">
        <v>41</v>
      </c>
    </row>
    <row r="5">
      <c r="B5" s="10" t="s">
        <v>42</v>
      </c>
    </row>
    <row r="6">
      <c r="B6" s="11" t="s">
        <v>43</v>
      </c>
      <c r="D6" s="12" t="s">
        <v>44</v>
      </c>
    </row>
    <row r="7">
      <c r="B7" s="11" t="s">
        <v>45</v>
      </c>
      <c r="D7" s="11" t="s">
        <v>46</v>
      </c>
    </row>
    <row r="9">
      <c r="B9" s="10" t="s">
        <v>47</v>
      </c>
    </row>
    <row r="10">
      <c r="B10" s="13" t="s">
        <v>48</v>
      </c>
    </row>
    <row r="11">
      <c r="B11" s="13" t="s">
        <v>49</v>
      </c>
    </row>
    <row r="12">
      <c r="B12" s="13" t="s">
        <v>50</v>
      </c>
    </row>
    <row r="13">
      <c r="B13" s="13" t="s">
        <v>51</v>
      </c>
    </row>
    <row r="14">
      <c r="B14" s="13" t="s">
        <v>52</v>
      </c>
    </row>
    <row r="15">
      <c r="B15" s="13" t="s">
        <v>53</v>
      </c>
    </row>
    <row r="16">
      <c r="B16" s="10" t="s">
        <v>54</v>
      </c>
    </row>
    <row r="18">
      <c r="B18" s="11" t="s">
        <v>55</v>
      </c>
    </row>
    <row r="20">
      <c r="B20" s="11" t="s">
        <v>56</v>
      </c>
    </row>
    <row r="21" ht="15.75" customHeight="1">
      <c r="B21" s="11" t="s">
        <v>57</v>
      </c>
    </row>
    <row r="22" ht="15.75" customHeight="1"/>
    <row r="23" ht="15.75" customHeight="1">
      <c r="B23" s="14" t="s">
        <v>58</v>
      </c>
    </row>
    <row r="24" ht="15.75" customHeight="1"/>
    <row r="25" ht="15.75" customHeight="1">
      <c r="B25" s="10" t="s">
        <v>59</v>
      </c>
    </row>
    <row r="26" ht="15.75" customHeight="1"/>
    <row r="27" ht="15.75" customHeight="1">
      <c r="B27" s="10" t="s">
        <v>60</v>
      </c>
    </row>
    <row r="28" ht="15.75" customHeight="1">
      <c r="B28" s="15" t="s">
        <v>61</v>
      </c>
      <c r="C28" s="15"/>
    </row>
    <row r="29" ht="15.75" customHeight="1">
      <c r="B29" s="15" t="s">
        <v>62</v>
      </c>
      <c r="C29" s="15"/>
    </row>
    <row r="30" ht="15.75" customHeight="1">
      <c r="B30" s="15" t="s">
        <v>63</v>
      </c>
      <c r="C30" s="15"/>
    </row>
    <row r="31" ht="15.75" customHeight="1">
      <c r="B31" s="15" t="s">
        <v>64</v>
      </c>
      <c r="C31" s="15"/>
    </row>
    <row r="32" ht="15.75" customHeight="1">
      <c r="B32" s="15" t="s">
        <v>65</v>
      </c>
      <c r="C32" s="15"/>
    </row>
    <row r="33" ht="15.75" customHeight="1"/>
    <row r="34" ht="15.75" customHeight="1">
      <c r="B34" s="10" t="s">
        <v>66</v>
      </c>
    </row>
    <row r="35" ht="15.75" customHeight="1">
      <c r="B35" s="15" t="s">
        <v>61</v>
      </c>
      <c r="C35" s="15"/>
    </row>
    <row r="36" ht="15.75" customHeight="1">
      <c r="B36" s="15" t="s">
        <v>62</v>
      </c>
      <c r="C36" s="15"/>
    </row>
    <row r="37" ht="15.75" customHeight="1">
      <c r="B37" s="15" t="s">
        <v>63</v>
      </c>
      <c r="C37" s="15"/>
    </row>
    <row r="38" ht="15.75" customHeight="1">
      <c r="B38" s="15" t="s">
        <v>64</v>
      </c>
      <c r="C38" s="15"/>
    </row>
    <row r="39" ht="15.75" customHeight="1">
      <c r="B39" s="15" t="s">
        <v>65</v>
      </c>
      <c r="C39" s="1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0"/>
    <col customWidth="1" min="2" max="2" width="17.71"/>
    <col customWidth="1" min="3" max="3" width="0.43"/>
    <col customWidth="1" min="4" max="5" width="8.71"/>
    <col customWidth="1" min="6" max="6" width="0.43"/>
    <col customWidth="1" min="7" max="7" width="15.57"/>
    <col customWidth="1" min="8" max="8" width="13.43"/>
    <col customWidth="1" min="9" max="9" width="12.57"/>
    <col customWidth="1" min="10" max="11" width="8.71"/>
    <col customWidth="1" min="12" max="12" width="1.86"/>
    <col customWidth="1" min="13" max="13" width="21.86"/>
    <col customWidth="1" min="14" max="15" width="8.71"/>
    <col customWidth="1" min="16" max="16" width="1.71"/>
    <col customWidth="1" min="17" max="17" width="13.43"/>
    <col customWidth="1" min="18" max="25" width="8.71"/>
  </cols>
  <sheetData>
    <row r="2">
      <c r="A2" s="11" t="s">
        <v>67</v>
      </c>
      <c r="J2" s="11" t="s">
        <v>68</v>
      </c>
      <c r="M2" s="11" t="s">
        <v>69</v>
      </c>
    </row>
    <row r="3">
      <c r="J3" s="16" t="s">
        <v>70</v>
      </c>
      <c r="M3" s="17"/>
      <c r="N3" s="18" t="s">
        <v>71</v>
      </c>
      <c r="R3" s="11" t="s">
        <v>72</v>
      </c>
    </row>
    <row r="4">
      <c r="A4" s="10" t="s">
        <v>73</v>
      </c>
      <c r="B4" s="11" t="s">
        <v>74</v>
      </c>
      <c r="H4" s="19" t="s">
        <v>75</v>
      </c>
      <c r="I4" s="20" t="s">
        <v>76</v>
      </c>
      <c r="J4" s="21" t="s">
        <v>77</v>
      </c>
      <c r="K4" s="22"/>
      <c r="M4" s="21" t="s">
        <v>78</v>
      </c>
      <c r="N4" s="23"/>
      <c r="O4" s="24"/>
      <c r="Q4" s="25" t="s">
        <v>79</v>
      </c>
      <c r="R4" s="26"/>
      <c r="S4" s="27"/>
      <c r="X4" s="11" t="s">
        <v>80</v>
      </c>
      <c r="Y4" s="11">
        <v>1.0</v>
      </c>
    </row>
    <row r="5">
      <c r="H5" s="19" t="s">
        <v>4</v>
      </c>
      <c r="I5" s="20" t="s">
        <v>9</v>
      </c>
      <c r="J5" s="28" t="s">
        <v>81</v>
      </c>
      <c r="K5" s="29" t="s">
        <v>82</v>
      </c>
      <c r="M5" s="30" t="s">
        <v>83</v>
      </c>
      <c r="N5" s="31" t="s">
        <v>81</v>
      </c>
      <c r="O5" s="32" t="s">
        <v>84</v>
      </c>
      <c r="Q5" s="33" t="s">
        <v>83</v>
      </c>
      <c r="R5" s="34" t="s">
        <v>81</v>
      </c>
      <c r="S5" s="35" t="s">
        <v>84</v>
      </c>
      <c r="X5" s="11" t="s">
        <v>85</v>
      </c>
      <c r="Y5" s="11">
        <v>0.0</v>
      </c>
    </row>
    <row r="6">
      <c r="A6" s="11" t="s">
        <v>86</v>
      </c>
      <c r="H6" s="19">
        <v>1.0</v>
      </c>
      <c r="I6" s="20">
        <v>2.0</v>
      </c>
      <c r="J6" s="28">
        <v>0.8</v>
      </c>
      <c r="K6" s="29">
        <f t="shared" ref="K6:K8" si="1">H6-J6</f>
        <v>0.2</v>
      </c>
      <c r="M6" s="36">
        <v>0.2</v>
      </c>
      <c r="N6" s="31">
        <f t="shared" ref="N6:N8" si="2">J6+0.5*M6</f>
        <v>0.9</v>
      </c>
      <c r="O6" s="32">
        <f t="shared" ref="O6:O8" si="3">H6-N6</f>
        <v>0.1</v>
      </c>
      <c r="Q6" s="37">
        <v>0.1</v>
      </c>
      <c r="R6" s="38">
        <f t="shared" ref="R6:R8" si="4">J6+0.5*M6+0.5*Q6</f>
        <v>0.95</v>
      </c>
      <c r="S6" s="39">
        <f t="shared" ref="S6:S8" si="5">H6-R6</f>
        <v>0.05</v>
      </c>
    </row>
    <row r="7">
      <c r="A7" s="11" t="s">
        <v>87</v>
      </c>
      <c r="H7" s="19">
        <v>0.0</v>
      </c>
      <c r="I7" s="20">
        <v>3.0</v>
      </c>
      <c r="J7" s="28">
        <v>0.8</v>
      </c>
      <c r="K7" s="29">
        <f t="shared" si="1"/>
        <v>-0.8</v>
      </c>
      <c r="M7" s="36">
        <v>0.1</v>
      </c>
      <c r="N7" s="31">
        <f t="shared" si="2"/>
        <v>0.85</v>
      </c>
      <c r="O7" s="32">
        <f t="shared" si="3"/>
        <v>-0.85</v>
      </c>
      <c r="Q7" s="37">
        <v>0.0</v>
      </c>
      <c r="R7" s="38">
        <f t="shared" si="4"/>
        <v>0.85</v>
      </c>
      <c r="S7" s="39">
        <f t="shared" si="5"/>
        <v>-0.85</v>
      </c>
      <c r="X7" s="11" t="s">
        <v>88</v>
      </c>
      <c r="Y7" s="11" t="s">
        <v>89</v>
      </c>
    </row>
    <row r="8">
      <c r="H8" s="19">
        <v>0.0</v>
      </c>
      <c r="I8" s="20">
        <v>4.0</v>
      </c>
      <c r="J8" s="28">
        <v>0.2</v>
      </c>
      <c r="K8" s="29">
        <f t="shared" si="1"/>
        <v>-0.2</v>
      </c>
      <c r="M8" s="36">
        <v>-0.1</v>
      </c>
      <c r="N8" s="31">
        <f t="shared" si="2"/>
        <v>0.15</v>
      </c>
      <c r="O8" s="32">
        <f t="shared" si="3"/>
        <v>-0.15</v>
      </c>
      <c r="Q8" s="37">
        <v>-2.0</v>
      </c>
      <c r="R8" s="38">
        <f t="shared" si="4"/>
        <v>-0.85</v>
      </c>
      <c r="S8" s="39">
        <f t="shared" si="5"/>
        <v>0.85</v>
      </c>
      <c r="X8" s="11">
        <v>1.0</v>
      </c>
      <c r="Y8" s="11">
        <v>1.0</v>
      </c>
    </row>
    <row r="9">
      <c r="A9" s="11" t="s">
        <v>90</v>
      </c>
      <c r="H9" s="19" t="s">
        <v>23</v>
      </c>
      <c r="I9" s="20" t="s">
        <v>23</v>
      </c>
      <c r="J9" s="28" t="s">
        <v>23</v>
      </c>
      <c r="K9" s="29" t="s">
        <v>23</v>
      </c>
      <c r="M9" s="36" t="s">
        <v>23</v>
      </c>
      <c r="N9" s="31" t="s">
        <v>23</v>
      </c>
      <c r="O9" s="32" t="s">
        <v>23</v>
      </c>
      <c r="Q9" s="37" t="s">
        <v>23</v>
      </c>
      <c r="R9" s="38" t="s">
        <v>23</v>
      </c>
      <c r="S9" s="39"/>
      <c r="X9" s="11">
        <v>0.0</v>
      </c>
      <c r="Y9" s="11">
        <v>0.0</v>
      </c>
    </row>
    <row r="10">
      <c r="A10" s="10">
        <v>1.0</v>
      </c>
      <c r="B10" s="10" t="s">
        <v>91</v>
      </c>
      <c r="C10" s="10" t="s">
        <v>92</v>
      </c>
      <c r="D10" s="10"/>
      <c r="H10" s="19" t="s">
        <v>23</v>
      </c>
      <c r="I10" s="20" t="s">
        <v>23</v>
      </c>
      <c r="J10" s="28" t="s">
        <v>23</v>
      </c>
      <c r="K10" s="29" t="s">
        <v>23</v>
      </c>
      <c r="M10" s="36" t="s">
        <v>23</v>
      </c>
      <c r="N10" s="31" t="s">
        <v>23</v>
      </c>
      <c r="O10" s="32" t="s">
        <v>23</v>
      </c>
      <c r="Q10" s="37" t="s">
        <v>23</v>
      </c>
      <c r="R10" s="38" t="s">
        <v>23</v>
      </c>
      <c r="S10" s="39"/>
      <c r="X10" s="11">
        <v>0.0</v>
      </c>
      <c r="Y10" s="11">
        <v>0.0</v>
      </c>
    </row>
    <row r="11">
      <c r="A11" s="11">
        <v>99.0</v>
      </c>
      <c r="B11" s="11" t="s">
        <v>93</v>
      </c>
      <c r="C11" s="11" t="s">
        <v>94</v>
      </c>
      <c r="H11" s="19" t="s">
        <v>23</v>
      </c>
      <c r="I11" s="20" t="s">
        <v>23</v>
      </c>
      <c r="J11" s="28" t="s">
        <v>23</v>
      </c>
      <c r="K11" s="29" t="s">
        <v>23</v>
      </c>
      <c r="M11" s="36" t="s">
        <v>23</v>
      </c>
      <c r="N11" s="31" t="s">
        <v>23</v>
      </c>
      <c r="O11" s="32" t="s">
        <v>23</v>
      </c>
      <c r="Q11" s="37" t="s">
        <v>23</v>
      </c>
      <c r="R11" s="38" t="s">
        <v>23</v>
      </c>
      <c r="S11" s="39"/>
      <c r="X11" s="11">
        <v>0.0</v>
      </c>
      <c r="Y11" s="11">
        <v>1.0</v>
      </c>
    </row>
    <row r="12">
      <c r="H12" s="19" t="s">
        <v>23</v>
      </c>
      <c r="I12" s="20" t="s">
        <v>23</v>
      </c>
      <c r="J12" s="28" t="s">
        <v>23</v>
      </c>
      <c r="K12" s="29" t="s">
        <v>23</v>
      </c>
      <c r="M12" s="36" t="s">
        <v>23</v>
      </c>
      <c r="N12" s="31" t="s">
        <v>23</v>
      </c>
      <c r="O12" s="32" t="s">
        <v>23</v>
      </c>
      <c r="Q12" s="37" t="s">
        <v>23</v>
      </c>
      <c r="R12" s="38" t="s">
        <v>23</v>
      </c>
      <c r="S12" s="39"/>
      <c r="X12" s="11">
        <v>1.0</v>
      </c>
      <c r="Y12" s="11">
        <v>0.0</v>
      </c>
    </row>
    <row r="13">
      <c r="H13" s="19" t="s">
        <v>23</v>
      </c>
      <c r="I13" s="20" t="s">
        <v>23</v>
      </c>
      <c r="J13" s="28" t="s">
        <v>23</v>
      </c>
      <c r="K13" s="29" t="s">
        <v>23</v>
      </c>
      <c r="M13" s="36" t="s">
        <v>23</v>
      </c>
      <c r="N13" s="31" t="s">
        <v>23</v>
      </c>
      <c r="O13" s="32" t="s">
        <v>23</v>
      </c>
      <c r="Q13" s="37" t="s">
        <v>23</v>
      </c>
      <c r="R13" s="38" t="s">
        <v>23</v>
      </c>
      <c r="S13" s="39"/>
      <c r="X13" s="11">
        <v>0.0</v>
      </c>
      <c r="Y13" s="11">
        <v>1.0</v>
      </c>
    </row>
    <row r="14">
      <c r="A14" s="40" t="s">
        <v>95</v>
      </c>
      <c r="B14" s="41"/>
      <c r="C14" s="41"/>
      <c r="D14" s="41"/>
      <c r="E14" s="42"/>
      <c r="H14" s="19">
        <v>0.0</v>
      </c>
      <c r="I14" s="20">
        <v>2.0</v>
      </c>
      <c r="J14" s="43">
        <v>0.3</v>
      </c>
      <c r="K14" s="44">
        <f>H14-J14</f>
        <v>-0.3</v>
      </c>
      <c r="M14" s="45">
        <v>-0.2</v>
      </c>
      <c r="N14" s="46">
        <f>J14+0.5*M14</f>
        <v>0.2</v>
      </c>
      <c r="O14" s="47">
        <f>H14-N14</f>
        <v>-0.2</v>
      </c>
      <c r="Q14" s="48">
        <v>1.0</v>
      </c>
      <c r="R14" s="49">
        <f>J14+0.5*M14+0.5*Q14</f>
        <v>0.7</v>
      </c>
      <c r="S14" s="50">
        <f>H14-R14</f>
        <v>-0.7</v>
      </c>
    </row>
    <row r="15">
      <c r="A15" s="11" t="s">
        <v>95</v>
      </c>
      <c r="B15" s="11">
        <f>99/1</f>
        <v>99</v>
      </c>
      <c r="J15" s="16" t="s">
        <v>96</v>
      </c>
      <c r="M15" s="16" t="s">
        <v>96</v>
      </c>
      <c r="Q15" s="16" t="s">
        <v>96</v>
      </c>
    </row>
    <row r="16">
      <c r="J16" s="11" t="s">
        <v>97</v>
      </c>
      <c r="M16" s="11" t="s">
        <v>98</v>
      </c>
      <c r="Q16" s="11" t="s">
        <v>99</v>
      </c>
    </row>
    <row r="17">
      <c r="A17" s="11" t="s">
        <v>100</v>
      </c>
    </row>
    <row r="20">
      <c r="N20" s="13" t="s">
        <v>101</v>
      </c>
      <c r="R20" s="13" t="s">
        <v>102</v>
      </c>
    </row>
    <row r="21" ht="15.75" customHeight="1"/>
    <row r="22" ht="15.75" customHeight="1"/>
    <row r="23" ht="15.75" customHeight="1"/>
    <row r="24" ht="15.75" customHeight="1"/>
    <row r="25" ht="15.75" customHeight="1">
      <c r="C25" s="16" t="s">
        <v>103</v>
      </c>
      <c r="D25" s="16" t="s">
        <v>104</v>
      </c>
      <c r="E25" s="16" t="s">
        <v>105</v>
      </c>
      <c r="F25" s="16" t="s">
        <v>106</v>
      </c>
      <c r="H25" s="16" t="s">
        <v>107</v>
      </c>
      <c r="I25" s="16" t="s">
        <v>108</v>
      </c>
      <c r="J25" s="16" t="s">
        <v>109</v>
      </c>
      <c r="L25" s="16" t="s">
        <v>110</v>
      </c>
    </row>
    <row r="26" ht="15.75" customHeight="1">
      <c r="C26" s="16" t="s">
        <v>111</v>
      </c>
      <c r="D26" s="16" t="s">
        <v>111</v>
      </c>
      <c r="E26" s="16" t="s">
        <v>111</v>
      </c>
      <c r="F26" s="16" t="s">
        <v>111</v>
      </c>
      <c r="H26" s="16" t="s">
        <v>111</v>
      </c>
      <c r="I26" s="16" t="s">
        <v>111</v>
      </c>
      <c r="J26" s="16" t="s">
        <v>111</v>
      </c>
      <c r="L26" s="16" t="s">
        <v>112</v>
      </c>
    </row>
    <row r="27" ht="15.75" customHeight="1">
      <c r="C27" s="16">
        <v>1.0</v>
      </c>
      <c r="D27" s="16">
        <v>0.0</v>
      </c>
      <c r="E27" s="16">
        <v>1.0</v>
      </c>
      <c r="F27" s="16">
        <v>0.0</v>
      </c>
      <c r="H27" s="16">
        <v>0.0</v>
      </c>
      <c r="I27" s="16">
        <v>1.0</v>
      </c>
      <c r="J27" s="16">
        <v>1.0</v>
      </c>
      <c r="L27" s="16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4:K4"/>
    <mergeCell ref="M4:N4"/>
    <mergeCell ref="Q4:S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" max="6" width="14.43"/>
    <col customWidth="1" min="12" max="12" width="17.57"/>
    <col customWidth="1" min="13" max="13" width="25.71"/>
    <col customWidth="1" min="14" max="14" width="20.0"/>
    <col customWidth="1" min="15" max="15" width="17.71"/>
  </cols>
  <sheetData>
    <row r="1">
      <c r="H1" s="16" t="s">
        <v>113</v>
      </c>
      <c r="L1" s="16" t="s">
        <v>114</v>
      </c>
      <c r="M1" s="16" t="s">
        <v>115</v>
      </c>
      <c r="N1" s="16" t="s">
        <v>116</v>
      </c>
      <c r="O1" s="16" t="s">
        <v>117</v>
      </c>
      <c r="Q1" s="16" t="s">
        <v>118</v>
      </c>
      <c r="R1" s="16">
        <v>0.5</v>
      </c>
    </row>
    <row r="2">
      <c r="H2" s="51" t="s">
        <v>9</v>
      </c>
      <c r="I2" s="51" t="s">
        <v>15</v>
      </c>
      <c r="J2" s="51" t="s">
        <v>18</v>
      </c>
      <c r="K2" s="51" t="s">
        <v>4</v>
      </c>
      <c r="L2" s="16" t="s">
        <v>119</v>
      </c>
      <c r="M2" s="16" t="s">
        <v>120</v>
      </c>
      <c r="N2" s="52" t="s">
        <v>121</v>
      </c>
      <c r="P2" s="16" t="s">
        <v>122</v>
      </c>
      <c r="Q2" s="16" t="s">
        <v>123</v>
      </c>
      <c r="R2" s="16" t="s">
        <v>81</v>
      </c>
    </row>
    <row r="3">
      <c r="H3" s="53">
        <v>14.0</v>
      </c>
      <c r="I3" s="53">
        <v>1427.0</v>
      </c>
      <c r="J3" s="53">
        <v>31.0</v>
      </c>
      <c r="K3" s="54">
        <v>599.0</v>
      </c>
      <c r="L3" s="55">
        <f t="shared" ref="L3:L10" si="1">AVERAGE($K$3:$K$10)</f>
        <v>653.25</v>
      </c>
      <c r="M3" s="55">
        <f t="shared" ref="M3:M10" si="2">K3-L3</f>
        <v>-54.25</v>
      </c>
      <c r="N3" s="56"/>
      <c r="O3" s="16" t="s">
        <v>124</v>
      </c>
      <c r="P3" s="57" t="s">
        <v>125</v>
      </c>
    </row>
    <row r="4">
      <c r="H4" s="53">
        <v>9.0</v>
      </c>
      <c r="I4" s="53">
        <v>1968.0</v>
      </c>
      <c r="J4" s="53">
        <v>43.0</v>
      </c>
      <c r="K4" s="54">
        <v>605.0</v>
      </c>
      <c r="L4" s="55">
        <f t="shared" si="1"/>
        <v>653.25</v>
      </c>
      <c r="M4" s="55">
        <f t="shared" si="2"/>
        <v>-48.25</v>
      </c>
      <c r="N4" s="56"/>
      <c r="P4" s="56"/>
    </row>
    <row r="5">
      <c r="H5" s="53">
        <v>11.0</v>
      </c>
      <c r="I5" s="53">
        <v>1814.0</v>
      </c>
      <c r="J5" s="53">
        <v>87.0</v>
      </c>
      <c r="K5" s="54">
        <v>759.0</v>
      </c>
      <c r="L5" s="55">
        <f t="shared" si="1"/>
        <v>653.25</v>
      </c>
      <c r="M5" s="55">
        <f t="shared" si="2"/>
        <v>105.75</v>
      </c>
      <c r="N5" s="56"/>
      <c r="P5" s="56"/>
    </row>
    <row r="6">
      <c r="H6" s="53">
        <v>13.0</v>
      </c>
      <c r="I6" s="53">
        <v>1720.0</v>
      </c>
      <c r="J6" s="53">
        <v>89.0</v>
      </c>
      <c r="K6" s="54">
        <v>749.0</v>
      </c>
      <c r="L6" s="55">
        <f t="shared" si="1"/>
        <v>653.25</v>
      </c>
      <c r="M6" s="55">
        <f t="shared" si="2"/>
        <v>95.75</v>
      </c>
      <c r="N6" s="56"/>
      <c r="P6" s="56"/>
    </row>
    <row r="7">
      <c r="H7" s="53">
        <v>10.0</v>
      </c>
      <c r="I7" s="53">
        <v>1911.0</v>
      </c>
      <c r="J7" s="53">
        <v>67.0</v>
      </c>
      <c r="K7" s="54">
        <v>503.0</v>
      </c>
      <c r="L7" s="55">
        <f t="shared" si="1"/>
        <v>653.25</v>
      </c>
      <c r="M7" s="55">
        <f t="shared" si="2"/>
        <v>-150.25</v>
      </c>
      <c r="N7" s="56"/>
      <c r="P7" s="56"/>
    </row>
    <row r="8">
      <c r="H8" s="53">
        <v>12.0</v>
      </c>
      <c r="I8" s="53">
        <v>1135.0</v>
      </c>
      <c r="J8" s="53">
        <v>15.0</v>
      </c>
      <c r="K8" s="54">
        <v>541.0</v>
      </c>
      <c r="L8" s="55">
        <f t="shared" si="1"/>
        <v>653.25</v>
      </c>
      <c r="M8" s="55">
        <f t="shared" si="2"/>
        <v>-112.25</v>
      </c>
      <c r="N8" s="56"/>
      <c r="P8" s="56"/>
    </row>
    <row r="9">
      <c r="H9" s="53">
        <v>12.0</v>
      </c>
      <c r="I9" s="53">
        <v>1978.0</v>
      </c>
      <c r="J9" s="53">
        <v>98.0</v>
      </c>
      <c r="K9" s="54">
        <v>791.0</v>
      </c>
      <c r="L9" s="55">
        <f t="shared" si="1"/>
        <v>653.25</v>
      </c>
      <c r="M9" s="55">
        <f t="shared" si="2"/>
        <v>137.75</v>
      </c>
      <c r="N9" s="56"/>
      <c r="P9" s="56"/>
    </row>
    <row r="10">
      <c r="H10" s="53">
        <v>5.0</v>
      </c>
      <c r="I10" s="53">
        <v>1455.0</v>
      </c>
      <c r="J10" s="53">
        <v>57.0</v>
      </c>
      <c r="K10" s="54">
        <v>679.0</v>
      </c>
      <c r="L10" s="55">
        <f t="shared" si="1"/>
        <v>653.25</v>
      </c>
      <c r="M10" s="55">
        <f t="shared" si="2"/>
        <v>25.75</v>
      </c>
      <c r="N10" s="56"/>
      <c r="P10" s="56"/>
    </row>
    <row r="11">
      <c r="M11" s="16" t="s">
        <v>116</v>
      </c>
      <c r="N11" s="16" t="s">
        <v>126</v>
      </c>
      <c r="Q11" s="16" t="s">
        <v>127</v>
      </c>
    </row>
    <row r="12">
      <c r="H12" s="16" t="s">
        <v>128</v>
      </c>
    </row>
    <row r="15">
      <c r="H15" s="52" t="s">
        <v>129</v>
      </c>
    </row>
    <row r="16">
      <c r="H16" s="58"/>
      <c r="I16" s="59" t="s">
        <v>130</v>
      </c>
      <c r="J16" s="59" t="s">
        <v>131</v>
      </c>
      <c r="K16" s="60"/>
      <c r="L16" s="61"/>
    </row>
    <row r="17">
      <c r="H17" s="62"/>
      <c r="J17" s="16" t="s">
        <v>9</v>
      </c>
      <c r="L17" s="63"/>
    </row>
    <row r="18">
      <c r="H18" s="62"/>
      <c r="L18" s="63"/>
    </row>
    <row r="19">
      <c r="H19" s="64" t="s">
        <v>132</v>
      </c>
      <c r="I19" s="16" t="s">
        <v>133</v>
      </c>
      <c r="K19" s="16" t="s">
        <v>134</v>
      </c>
      <c r="L19" s="65" t="s">
        <v>132</v>
      </c>
    </row>
    <row r="20">
      <c r="H20" s="62"/>
      <c r="I20" s="16" t="s">
        <v>15</v>
      </c>
      <c r="K20" s="16" t="s">
        <v>18</v>
      </c>
      <c r="L20" s="63"/>
    </row>
    <row r="21">
      <c r="H21" s="66"/>
      <c r="I21" s="67"/>
      <c r="J21" s="67"/>
      <c r="K21" s="67"/>
      <c r="L21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" max="6" width="14.43"/>
    <col customWidth="1" min="15" max="15" width="1.29"/>
  </cols>
  <sheetData>
    <row r="1">
      <c r="P1" s="16" t="s">
        <v>117</v>
      </c>
      <c r="Q1" s="16">
        <v>0.05</v>
      </c>
    </row>
    <row r="3">
      <c r="M3" s="69" t="s">
        <v>103</v>
      </c>
      <c r="P3" s="69" t="s">
        <v>104</v>
      </c>
    </row>
    <row r="4">
      <c r="G4" s="70" t="s">
        <v>4</v>
      </c>
      <c r="H4" s="70" t="s">
        <v>9</v>
      </c>
      <c r="I4" s="70" t="s">
        <v>15</v>
      </c>
      <c r="J4" s="70" t="s">
        <v>23</v>
      </c>
      <c r="K4" s="70" t="s">
        <v>135</v>
      </c>
      <c r="M4" s="71" t="s">
        <v>136</v>
      </c>
      <c r="N4" s="71" t="s">
        <v>137</v>
      </c>
      <c r="P4" s="72" t="s">
        <v>138</v>
      </c>
      <c r="Q4" s="72" t="s">
        <v>136</v>
      </c>
      <c r="R4" s="72" t="s">
        <v>137</v>
      </c>
    </row>
    <row r="5">
      <c r="G5" s="57">
        <v>1.0</v>
      </c>
      <c r="H5" s="56"/>
      <c r="I5" s="56"/>
      <c r="J5" s="56"/>
      <c r="K5" s="56"/>
      <c r="M5" s="16">
        <v>0.8</v>
      </c>
      <c r="N5" s="73">
        <f t="shared" ref="N5:N8" si="1">G5-M5</f>
        <v>0.2</v>
      </c>
      <c r="P5" s="16">
        <v>0.1</v>
      </c>
      <c r="Q5" s="16">
        <f>M5+Q1*P5</f>
        <v>0.805</v>
      </c>
      <c r="R5" s="73">
        <f>G5-Q5</f>
        <v>0.195</v>
      </c>
    </row>
    <row r="6">
      <c r="G6" s="57">
        <v>0.0</v>
      </c>
      <c r="H6" s="56"/>
      <c r="I6" s="56"/>
      <c r="J6" s="56"/>
      <c r="K6" s="56"/>
      <c r="M6" s="16">
        <v>0.2</v>
      </c>
      <c r="N6" s="74">
        <f t="shared" si="1"/>
        <v>-0.2</v>
      </c>
      <c r="P6" s="16">
        <v>0.1</v>
      </c>
      <c r="Q6" s="16">
        <v>0.2</v>
      </c>
      <c r="R6" s="74">
        <f t="shared" ref="R6:R8" si="2">K6-Q6</f>
        <v>-0.2</v>
      </c>
    </row>
    <row r="7">
      <c r="G7" s="57">
        <v>1.0</v>
      </c>
      <c r="H7" s="56"/>
      <c r="I7" s="56"/>
      <c r="J7" s="56"/>
      <c r="K7" s="56"/>
      <c r="M7" s="16">
        <v>0.7</v>
      </c>
      <c r="N7" s="74">
        <f t="shared" si="1"/>
        <v>0.3</v>
      </c>
      <c r="P7" s="16">
        <v>0.2</v>
      </c>
      <c r="Q7" s="16">
        <v>0.7</v>
      </c>
      <c r="R7" s="74">
        <f t="shared" si="2"/>
        <v>-0.7</v>
      </c>
    </row>
    <row r="8">
      <c r="G8" s="57">
        <v>1.0</v>
      </c>
      <c r="H8" s="56"/>
      <c r="I8" s="56"/>
      <c r="J8" s="56"/>
      <c r="K8" s="56"/>
      <c r="M8" s="16">
        <v>0.6</v>
      </c>
      <c r="N8" s="74">
        <f t="shared" si="1"/>
        <v>0.4</v>
      </c>
      <c r="P8" s="16">
        <v>0.5</v>
      </c>
      <c r="Q8" s="16">
        <v>0.6</v>
      </c>
      <c r="R8" s="74">
        <f t="shared" si="2"/>
        <v>-0.6</v>
      </c>
    </row>
    <row r="9">
      <c r="G9" s="57" t="s">
        <v>23</v>
      </c>
      <c r="H9" s="56"/>
      <c r="I9" s="56"/>
      <c r="J9" s="56"/>
      <c r="K9" s="56"/>
      <c r="M9" s="16" t="s">
        <v>23</v>
      </c>
      <c r="N9" s="16" t="s">
        <v>23</v>
      </c>
      <c r="P9" s="16" t="s">
        <v>23</v>
      </c>
      <c r="Q9" s="16" t="s">
        <v>23</v>
      </c>
      <c r="R9" s="16" t="s">
        <v>23</v>
      </c>
    </row>
    <row r="11">
      <c r="A11" s="16" t="s">
        <v>139</v>
      </c>
      <c r="G11" s="16" t="s">
        <v>140</v>
      </c>
    </row>
    <row r="12">
      <c r="G12" s="52" t="s">
        <v>141</v>
      </c>
    </row>
    <row r="14">
      <c r="G14" s="70" t="s">
        <v>4</v>
      </c>
      <c r="H14" s="70" t="s">
        <v>9</v>
      </c>
      <c r="I14" s="70" t="s">
        <v>15</v>
      </c>
      <c r="J14" s="70" t="s">
        <v>23</v>
      </c>
      <c r="K14" s="70" t="s">
        <v>135</v>
      </c>
    </row>
    <row r="15">
      <c r="A15" s="16">
        <v>1.0</v>
      </c>
      <c r="G15" s="57">
        <v>1.0</v>
      </c>
      <c r="H15" s="56"/>
      <c r="I15" s="56"/>
      <c r="J15" s="56"/>
      <c r="K15" s="56"/>
    </row>
    <row r="16">
      <c r="A16" s="16">
        <v>2.0</v>
      </c>
      <c r="G16" s="57">
        <v>0.0</v>
      </c>
      <c r="H16" s="56"/>
      <c r="I16" s="56"/>
      <c r="J16" s="56"/>
      <c r="K16" s="56"/>
    </row>
    <row r="17">
      <c r="A17" s="16">
        <v>3.0</v>
      </c>
      <c r="G17" s="57">
        <v>1.0</v>
      </c>
      <c r="H17" s="56"/>
      <c r="I17" s="56"/>
      <c r="J17" s="56"/>
      <c r="K17" s="56"/>
    </row>
    <row r="18">
      <c r="A18" s="16">
        <v>4.0</v>
      </c>
      <c r="G18" s="57">
        <v>1.0</v>
      </c>
      <c r="H18" s="56"/>
      <c r="I18" s="56"/>
      <c r="J18" s="56"/>
      <c r="K18" s="56"/>
    </row>
    <row r="19">
      <c r="A19" s="16" t="s">
        <v>23</v>
      </c>
      <c r="G19" s="57" t="s">
        <v>23</v>
      </c>
      <c r="H19" s="56"/>
      <c r="I19" s="56"/>
      <c r="J19" s="56"/>
      <c r="K19" s="56"/>
    </row>
    <row r="20">
      <c r="A20" s="16">
        <v>10000.0</v>
      </c>
    </row>
    <row r="60">
      <c r="M60" s="16" t="s">
        <v>142</v>
      </c>
      <c r="P60" s="16" t="s">
        <v>143</v>
      </c>
      <c r="S60" s="16" t="s">
        <v>144</v>
      </c>
    </row>
    <row r="62">
      <c r="M62" s="16" t="s">
        <v>145</v>
      </c>
      <c r="Q62" s="16" t="s">
        <v>146</v>
      </c>
      <c r="T62" s="16" t="s">
        <v>146</v>
      </c>
    </row>
    <row r="63">
      <c r="M63" s="56"/>
      <c r="N63" s="57" t="s">
        <v>147</v>
      </c>
    </row>
    <row r="64">
      <c r="M64" s="57" t="s">
        <v>148</v>
      </c>
      <c r="N64" s="56"/>
      <c r="P64" s="57" t="s">
        <v>148</v>
      </c>
      <c r="S64" s="57" t="s">
        <v>148</v>
      </c>
    </row>
    <row r="65">
      <c r="M65" s="57" t="s">
        <v>149</v>
      </c>
      <c r="N65" s="56"/>
      <c r="P65" s="57" t="s">
        <v>149</v>
      </c>
      <c r="S65" s="57" t="s">
        <v>149</v>
      </c>
    </row>
    <row r="66">
      <c r="M66" s="57" t="s">
        <v>150</v>
      </c>
      <c r="N66" s="56"/>
      <c r="P66" s="57" t="s">
        <v>151</v>
      </c>
      <c r="S66" s="57" t="s">
        <v>151</v>
      </c>
    </row>
    <row r="67">
      <c r="M67" s="57" t="s">
        <v>152</v>
      </c>
      <c r="N67" s="56"/>
      <c r="P67" s="57" t="s">
        <v>153</v>
      </c>
      <c r="S67" s="57" t="s">
        <v>153</v>
      </c>
    </row>
    <row r="68">
      <c r="M68" s="57" t="s">
        <v>151</v>
      </c>
      <c r="N68" s="56"/>
      <c r="P68" s="57" t="s">
        <v>154</v>
      </c>
      <c r="S68" s="57" t="s">
        <v>154</v>
      </c>
    </row>
    <row r="69">
      <c r="M69" s="57" t="s">
        <v>155</v>
      </c>
      <c r="N69" s="56"/>
      <c r="P69" s="57" t="s">
        <v>156</v>
      </c>
      <c r="S69" s="57" t="s">
        <v>156</v>
      </c>
    </row>
    <row r="70">
      <c r="M70" s="57" t="s">
        <v>157</v>
      </c>
      <c r="N70" s="56"/>
      <c r="P70" s="57" t="s">
        <v>157</v>
      </c>
      <c r="S70" s="57" t="s">
        <v>157</v>
      </c>
    </row>
    <row r="71">
      <c r="M71" s="57" t="s">
        <v>153</v>
      </c>
      <c r="N71" s="56"/>
      <c r="P71" s="57" t="s">
        <v>153</v>
      </c>
      <c r="S71" s="57" t="s">
        <v>153</v>
      </c>
    </row>
    <row r="72">
      <c r="M72" s="57" t="s">
        <v>158</v>
      </c>
      <c r="N72" s="56"/>
      <c r="P72" s="57" t="s">
        <v>158</v>
      </c>
      <c r="S72" s="57" t="s">
        <v>158</v>
      </c>
    </row>
    <row r="73">
      <c r="M73" s="57" t="s">
        <v>159</v>
      </c>
      <c r="N73" s="56"/>
      <c r="P73" s="57" t="s">
        <v>159</v>
      </c>
      <c r="S73" s="57" t="s">
        <v>159</v>
      </c>
    </row>
    <row r="74">
      <c r="M74" s="57" t="s">
        <v>23</v>
      </c>
      <c r="N74" s="56"/>
      <c r="P74" s="57" t="s">
        <v>23</v>
      </c>
      <c r="S74" s="57" t="s">
        <v>23</v>
      </c>
    </row>
    <row r="75">
      <c r="M75" s="57" t="s">
        <v>160</v>
      </c>
      <c r="N75" s="56"/>
      <c r="P75" s="57" t="s">
        <v>161</v>
      </c>
      <c r="S75" s="57" t="s">
        <v>161</v>
      </c>
    </row>
    <row r="77">
      <c r="M77" s="16" t="s">
        <v>162</v>
      </c>
    </row>
    <row r="78">
      <c r="M78" s="16" t="s">
        <v>147</v>
      </c>
      <c r="N78" s="16" t="s">
        <v>163</v>
      </c>
    </row>
    <row r="79">
      <c r="M79" s="16" t="s">
        <v>164</v>
      </c>
      <c r="N79" s="16">
        <v>600.0</v>
      </c>
      <c r="P79" s="55">
        <f t="shared" ref="P79:P82" si="3">N79/10000</f>
        <v>0.06</v>
      </c>
      <c r="Q79" s="16">
        <v>8.0</v>
      </c>
    </row>
    <row r="80">
      <c r="M80" s="75">
        <v>45293.0</v>
      </c>
      <c r="N80" s="16">
        <v>1000.0</v>
      </c>
      <c r="P80" s="55">
        <f t="shared" si="3"/>
        <v>0.1</v>
      </c>
      <c r="Q80" s="16">
        <v>10.0</v>
      </c>
    </row>
    <row r="81">
      <c r="M81" s="16" t="s">
        <v>165</v>
      </c>
      <c r="N81" s="16">
        <v>5000.0</v>
      </c>
      <c r="P81" s="55">
        <f t="shared" si="3"/>
        <v>0.5</v>
      </c>
      <c r="Q81" s="16">
        <v>50.0</v>
      </c>
    </row>
    <row r="82">
      <c r="M82" s="16" t="s">
        <v>166</v>
      </c>
      <c r="N82" s="55">
        <f>10000-SUM(N79:N81)</f>
        <v>3400</v>
      </c>
      <c r="P82" s="55">
        <f t="shared" si="3"/>
        <v>0.34</v>
      </c>
      <c r="Q82" s="16">
        <v>32.0</v>
      </c>
    </row>
  </sheetData>
  <mergeCells count="2">
    <mergeCell ref="M3:N3"/>
    <mergeCell ref="P3:Q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8.71"/>
    <col customWidth="1" min="8" max="8" width="11.43"/>
    <col customWidth="1" min="9" max="9" width="12.57"/>
    <col customWidth="1" min="10" max="11" width="8.71"/>
    <col customWidth="1" min="12" max="12" width="1.86"/>
    <col customWidth="1" min="13" max="15" width="8.71"/>
    <col customWidth="1" min="16" max="16" width="1.71"/>
    <col customWidth="1" min="17" max="19" width="8.71"/>
  </cols>
  <sheetData>
    <row r="2">
      <c r="J2" s="11" t="s">
        <v>68</v>
      </c>
      <c r="M2" s="11" t="s">
        <v>69</v>
      </c>
    </row>
    <row r="3">
      <c r="N3" s="11" t="s">
        <v>167</v>
      </c>
      <c r="R3" s="11" t="s">
        <v>72</v>
      </c>
    </row>
    <row r="4">
      <c r="H4" s="19" t="s">
        <v>75</v>
      </c>
      <c r="I4" s="20" t="s">
        <v>76</v>
      </c>
      <c r="J4" s="21" t="s">
        <v>103</v>
      </c>
      <c r="K4" s="22"/>
      <c r="M4" s="21" t="s">
        <v>104</v>
      </c>
      <c r="N4" s="23"/>
      <c r="O4" s="24"/>
      <c r="Q4" s="25" t="s">
        <v>105</v>
      </c>
      <c r="R4" s="26"/>
      <c r="S4" s="27"/>
    </row>
    <row r="5">
      <c r="H5" s="19" t="s">
        <v>4</v>
      </c>
      <c r="I5" s="20" t="s">
        <v>9</v>
      </c>
      <c r="J5" s="28" t="s">
        <v>81</v>
      </c>
      <c r="K5" s="29" t="s">
        <v>82</v>
      </c>
      <c r="M5" s="36" t="s">
        <v>168</v>
      </c>
      <c r="N5" s="31" t="s">
        <v>81</v>
      </c>
      <c r="O5" s="32" t="s">
        <v>84</v>
      </c>
      <c r="Q5" s="76" t="s">
        <v>168</v>
      </c>
      <c r="R5" s="34" t="s">
        <v>81</v>
      </c>
      <c r="S5" s="35" t="s">
        <v>84</v>
      </c>
    </row>
    <row r="6">
      <c r="H6" s="19">
        <v>10.0</v>
      </c>
      <c r="I6" s="20">
        <v>2.0</v>
      </c>
      <c r="J6" s="28">
        <v>12.0</v>
      </c>
      <c r="K6" s="29">
        <f t="shared" ref="K6:K8" si="1">H6-J6</f>
        <v>-2</v>
      </c>
      <c r="M6" s="36">
        <v>-2.0</v>
      </c>
      <c r="N6" s="31">
        <f t="shared" ref="N6:N8" si="2">J6+0.5*M6</f>
        <v>11</v>
      </c>
      <c r="O6" s="77">
        <f t="shared" ref="O6:O8" si="3">H6-N6</f>
        <v>-1</v>
      </c>
      <c r="Q6" s="37">
        <v>-1.0</v>
      </c>
      <c r="R6" s="38">
        <f t="shared" ref="R6:R8" si="4">J6+0.5*M6+0.5*Q6</f>
        <v>10.5</v>
      </c>
      <c r="S6" s="39">
        <f t="shared" ref="S6:S8" si="5">H6-R6</f>
        <v>-0.5</v>
      </c>
    </row>
    <row r="7">
      <c r="H7" s="19">
        <v>11.0</v>
      </c>
      <c r="I7" s="20">
        <v>3.0</v>
      </c>
      <c r="J7" s="28">
        <v>11.0</v>
      </c>
      <c r="K7" s="29">
        <f t="shared" si="1"/>
        <v>0</v>
      </c>
      <c r="M7" s="36">
        <v>0.0</v>
      </c>
      <c r="N7" s="31">
        <f t="shared" si="2"/>
        <v>11</v>
      </c>
      <c r="O7" s="32">
        <f t="shared" si="3"/>
        <v>0</v>
      </c>
      <c r="Q7" s="37">
        <v>0.0</v>
      </c>
      <c r="R7" s="38">
        <f t="shared" si="4"/>
        <v>11</v>
      </c>
      <c r="S7" s="39">
        <f t="shared" si="5"/>
        <v>0</v>
      </c>
    </row>
    <row r="8">
      <c r="H8" s="19">
        <v>20.0</v>
      </c>
      <c r="I8" s="20">
        <v>4.0</v>
      </c>
      <c r="J8" s="28">
        <v>25.0</v>
      </c>
      <c r="K8" s="29">
        <f t="shared" si="1"/>
        <v>-5</v>
      </c>
      <c r="M8" s="36">
        <v>-5.0</v>
      </c>
      <c r="N8" s="31">
        <f t="shared" si="2"/>
        <v>22.5</v>
      </c>
      <c r="O8" s="32">
        <f t="shared" si="3"/>
        <v>-2.5</v>
      </c>
      <c r="Q8" s="37">
        <v>-2.5</v>
      </c>
      <c r="R8" s="38">
        <f t="shared" si="4"/>
        <v>21.25</v>
      </c>
      <c r="S8" s="39">
        <f t="shared" si="5"/>
        <v>-1.25</v>
      </c>
    </row>
    <row r="9">
      <c r="H9" s="19" t="s">
        <v>23</v>
      </c>
      <c r="I9" s="20" t="s">
        <v>23</v>
      </c>
      <c r="J9" s="28" t="s">
        <v>23</v>
      </c>
      <c r="K9" s="29" t="s">
        <v>23</v>
      </c>
      <c r="M9" s="36" t="s">
        <v>23</v>
      </c>
      <c r="N9" s="31" t="s">
        <v>23</v>
      </c>
      <c r="O9" s="32" t="s">
        <v>23</v>
      </c>
      <c r="Q9" s="37" t="s">
        <v>23</v>
      </c>
      <c r="R9" s="38" t="s">
        <v>23</v>
      </c>
      <c r="S9" s="39"/>
    </row>
    <row r="10">
      <c r="H10" s="19" t="s">
        <v>23</v>
      </c>
      <c r="I10" s="20" t="s">
        <v>23</v>
      </c>
      <c r="J10" s="28" t="s">
        <v>23</v>
      </c>
      <c r="K10" s="29" t="s">
        <v>23</v>
      </c>
      <c r="M10" s="36" t="s">
        <v>23</v>
      </c>
      <c r="N10" s="31" t="s">
        <v>23</v>
      </c>
      <c r="O10" s="32" t="s">
        <v>23</v>
      </c>
      <c r="Q10" s="37" t="s">
        <v>23</v>
      </c>
      <c r="R10" s="38" t="s">
        <v>23</v>
      </c>
      <c r="S10" s="39"/>
    </row>
    <row r="11">
      <c r="H11" s="19" t="s">
        <v>23</v>
      </c>
      <c r="I11" s="20" t="s">
        <v>23</v>
      </c>
      <c r="J11" s="28" t="s">
        <v>23</v>
      </c>
      <c r="K11" s="29" t="s">
        <v>23</v>
      </c>
      <c r="M11" s="36" t="s">
        <v>23</v>
      </c>
      <c r="N11" s="31" t="s">
        <v>23</v>
      </c>
      <c r="O11" s="32" t="s">
        <v>23</v>
      </c>
      <c r="Q11" s="37" t="s">
        <v>23</v>
      </c>
      <c r="R11" s="38" t="s">
        <v>23</v>
      </c>
      <c r="S11" s="39"/>
    </row>
    <row r="12">
      <c r="H12" s="19" t="s">
        <v>23</v>
      </c>
      <c r="I12" s="20" t="s">
        <v>23</v>
      </c>
      <c r="J12" s="28" t="s">
        <v>23</v>
      </c>
      <c r="K12" s="29" t="s">
        <v>23</v>
      </c>
      <c r="M12" s="36" t="s">
        <v>23</v>
      </c>
      <c r="N12" s="31" t="s">
        <v>23</v>
      </c>
      <c r="O12" s="32" t="s">
        <v>23</v>
      </c>
      <c r="Q12" s="37" t="s">
        <v>23</v>
      </c>
      <c r="R12" s="38" t="s">
        <v>23</v>
      </c>
      <c r="S12" s="39"/>
    </row>
    <row r="13">
      <c r="H13" s="19" t="s">
        <v>23</v>
      </c>
      <c r="I13" s="20" t="s">
        <v>23</v>
      </c>
      <c r="J13" s="28" t="s">
        <v>23</v>
      </c>
      <c r="K13" s="29" t="s">
        <v>23</v>
      </c>
      <c r="M13" s="36" t="s">
        <v>23</v>
      </c>
      <c r="N13" s="31" t="s">
        <v>23</v>
      </c>
      <c r="O13" s="32" t="s">
        <v>23</v>
      </c>
      <c r="Q13" s="37" t="s">
        <v>23</v>
      </c>
      <c r="R13" s="38" t="s">
        <v>23</v>
      </c>
      <c r="S13" s="39"/>
    </row>
    <row r="14">
      <c r="H14" s="19">
        <v>12.0</v>
      </c>
      <c r="I14" s="20">
        <v>2.0</v>
      </c>
      <c r="J14" s="43">
        <v>10.0</v>
      </c>
      <c r="K14" s="44">
        <f>H14-J14</f>
        <v>2</v>
      </c>
      <c r="M14" s="45">
        <v>1.0</v>
      </c>
      <c r="N14" s="46">
        <f>J14+0.5*M14</f>
        <v>10.5</v>
      </c>
      <c r="O14" s="47">
        <f>H14-N14</f>
        <v>1.5</v>
      </c>
      <c r="Q14" s="48">
        <v>1.0</v>
      </c>
      <c r="R14" s="49">
        <f>J14+0.5*M14+0.5*Q14</f>
        <v>11</v>
      </c>
      <c r="S14" s="50">
        <f>H14-R14</f>
        <v>1</v>
      </c>
    </row>
    <row r="16">
      <c r="M16" s="11" t="s">
        <v>98</v>
      </c>
      <c r="Q16" s="11" t="s">
        <v>99</v>
      </c>
    </row>
    <row r="20">
      <c r="N20" s="13" t="s">
        <v>101</v>
      </c>
      <c r="R20" s="13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4:K4"/>
    <mergeCell ref="M4:N4"/>
    <mergeCell ref="Q4:S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" max="6" width="14.43"/>
    <col customWidth="1" min="11" max="11" width="32.57"/>
  </cols>
  <sheetData>
    <row r="2">
      <c r="G2" s="52" t="s">
        <v>9</v>
      </c>
      <c r="H2" s="52" t="s">
        <v>15</v>
      </c>
      <c r="I2" s="52" t="s">
        <v>18</v>
      </c>
      <c r="J2" s="52" t="s">
        <v>21</v>
      </c>
      <c r="K2" s="52" t="s">
        <v>4</v>
      </c>
      <c r="L2" s="52" t="s">
        <v>122</v>
      </c>
      <c r="M2" s="52" t="s">
        <v>169</v>
      </c>
      <c r="N2" s="52" t="s">
        <v>170</v>
      </c>
      <c r="O2" s="52" t="s">
        <v>171</v>
      </c>
    </row>
    <row r="3">
      <c r="G3" s="16">
        <v>65.0</v>
      </c>
      <c r="H3" s="78">
        <v>0.8</v>
      </c>
      <c r="I3" s="16">
        <v>220.0</v>
      </c>
      <c r="J3" s="16">
        <v>1.2</v>
      </c>
      <c r="K3" s="16">
        <v>1.0</v>
      </c>
      <c r="L3" s="16">
        <v>1.0</v>
      </c>
      <c r="M3" s="79">
        <v>0.25</v>
      </c>
      <c r="N3" s="80">
        <f>Q17</f>
        <v>0.1969402317</v>
      </c>
      <c r="O3" s="80">
        <f t="shared" ref="O3:O6" si="1">N3*$P$3</f>
        <v>0.2168525283</v>
      </c>
      <c r="P3" s="55">
        <f>1/N7</f>
        <v>1.101108323</v>
      </c>
    </row>
    <row r="4">
      <c r="G4" s="16">
        <v>80.0</v>
      </c>
      <c r="H4" s="78">
        <v>0.1</v>
      </c>
      <c r="I4" s="16">
        <v>111.0</v>
      </c>
      <c r="J4" s="16">
        <v>0.8</v>
      </c>
      <c r="K4" s="16">
        <v>0.0</v>
      </c>
      <c r="L4" s="16">
        <v>0.0</v>
      </c>
      <c r="M4" s="79">
        <v>0.25</v>
      </c>
      <c r="N4" s="80">
        <f>N3</f>
        <v>0.1969402317</v>
      </c>
      <c r="O4" s="80">
        <f t="shared" si="1"/>
        <v>0.2168525283</v>
      </c>
    </row>
    <row r="5">
      <c r="G5" s="81">
        <v>72.0</v>
      </c>
      <c r="H5" s="82">
        <v>0.55</v>
      </c>
      <c r="I5" s="81">
        <v>324.0</v>
      </c>
      <c r="J5" s="81">
        <v>0.12</v>
      </c>
      <c r="K5" s="81">
        <v>0.0</v>
      </c>
      <c r="L5" s="81">
        <v>1.0</v>
      </c>
      <c r="M5" s="83">
        <v>0.25</v>
      </c>
      <c r="N5" s="84">
        <f>Q14</f>
        <v>0.3173551663</v>
      </c>
      <c r="O5" s="84">
        <f t="shared" si="1"/>
        <v>0.349442415</v>
      </c>
    </row>
    <row r="6">
      <c r="G6" s="16">
        <v>62.0</v>
      </c>
      <c r="H6" s="78">
        <v>1.0</v>
      </c>
      <c r="I6" s="16">
        <v>564.0</v>
      </c>
      <c r="J6" s="16">
        <v>3.4</v>
      </c>
      <c r="K6" s="16">
        <v>1.0</v>
      </c>
      <c r="L6" s="16">
        <v>1.0</v>
      </c>
      <c r="M6" s="79">
        <v>0.25</v>
      </c>
      <c r="N6" s="80">
        <f>N4</f>
        <v>0.1969402317</v>
      </c>
      <c r="O6" s="80">
        <f t="shared" si="1"/>
        <v>0.2168525283</v>
      </c>
    </row>
    <row r="7">
      <c r="N7" s="80">
        <f>SUM(N3:N6)</f>
        <v>0.9081758615</v>
      </c>
    </row>
    <row r="9">
      <c r="G9" s="16" t="s">
        <v>172</v>
      </c>
    </row>
    <row r="10">
      <c r="G10" s="16" t="s">
        <v>173</v>
      </c>
    </row>
    <row r="12">
      <c r="G12" s="52" t="s">
        <v>174</v>
      </c>
      <c r="H12" s="85" t="s">
        <v>175</v>
      </c>
      <c r="M12" s="79"/>
      <c r="Q12" s="52" t="s">
        <v>174</v>
      </c>
    </row>
    <row r="13">
      <c r="K13" s="16" t="s">
        <v>176</v>
      </c>
      <c r="L13" s="16" t="s">
        <v>177</v>
      </c>
      <c r="M13" s="16">
        <v>0.25</v>
      </c>
      <c r="O13" s="55">
        <f>(1-M13)/M13</f>
        <v>3</v>
      </c>
      <c r="P13" s="55">
        <f>LOG10(O13)</f>
        <v>0.4771212547</v>
      </c>
      <c r="Q13" s="55">
        <f>0.5*P13</f>
        <v>0.2385606274</v>
      </c>
    </row>
    <row r="14">
      <c r="K14" s="16" t="s">
        <v>178</v>
      </c>
      <c r="L14" s="16" t="s">
        <v>179</v>
      </c>
      <c r="Q14" s="86">
        <f>M5*EXP(Q13)</f>
        <v>0.3173551663</v>
      </c>
    </row>
    <row r="17">
      <c r="K17" s="16" t="s">
        <v>180</v>
      </c>
      <c r="L17" s="16" t="s">
        <v>181</v>
      </c>
      <c r="Q17" s="55">
        <f>M3*EXP(-Q13)</f>
        <v>0.1969402317</v>
      </c>
    </row>
    <row r="24">
      <c r="G24" s="16" t="s">
        <v>182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32.43"/>
    <col customWidth="1" min="3" max="3" width="22.0"/>
    <col customWidth="1" min="4" max="4" width="18.57"/>
    <col customWidth="1" min="5" max="5" width="36.57"/>
    <col customWidth="1" min="6" max="6" width="62.43"/>
    <col customWidth="1" min="7" max="26" width="11.57"/>
  </cols>
  <sheetData>
    <row r="1" ht="22.5" customHeight="1">
      <c r="A1" s="87"/>
      <c r="B1" s="88" t="s">
        <v>183</v>
      </c>
      <c r="C1" s="88" t="s">
        <v>184</v>
      </c>
      <c r="D1" s="88" t="s">
        <v>185</v>
      </c>
      <c r="E1" s="88" t="s">
        <v>186</v>
      </c>
      <c r="F1" s="88" t="s">
        <v>187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57.75" customHeight="1">
      <c r="A2" s="90" t="s">
        <v>188</v>
      </c>
      <c r="B2" s="91" t="s">
        <v>189</v>
      </c>
      <c r="C2" s="92" t="s">
        <v>190</v>
      </c>
      <c r="D2" s="93">
        <v>0.1</v>
      </c>
      <c r="E2" s="92" t="s">
        <v>191</v>
      </c>
      <c r="F2" s="92" t="s">
        <v>192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51.75" customHeight="1">
      <c r="A3" s="94"/>
      <c r="B3" s="91" t="s">
        <v>193</v>
      </c>
      <c r="C3" s="92" t="s">
        <v>194</v>
      </c>
      <c r="D3" s="95">
        <v>100.0</v>
      </c>
      <c r="E3" s="92" t="s">
        <v>195</v>
      </c>
      <c r="F3" s="92" t="s">
        <v>196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50.25" customHeight="1">
      <c r="A4" s="96"/>
      <c r="B4" s="91" t="s">
        <v>197</v>
      </c>
      <c r="C4" s="92" t="s">
        <v>198</v>
      </c>
      <c r="D4" s="95">
        <v>1.0</v>
      </c>
      <c r="E4" s="92" t="s">
        <v>199</v>
      </c>
      <c r="F4" s="92" t="s">
        <v>200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69.0" customHeight="1">
      <c r="A5" s="90" t="s">
        <v>201</v>
      </c>
      <c r="B5" s="97" t="s">
        <v>202</v>
      </c>
      <c r="C5" s="92" t="s">
        <v>203</v>
      </c>
      <c r="D5" s="95">
        <v>2.0</v>
      </c>
      <c r="E5" s="92" t="s">
        <v>204</v>
      </c>
      <c r="F5" s="92" t="s">
        <v>205</v>
      </c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53.25" customHeight="1">
      <c r="A6" s="94"/>
      <c r="B6" s="97" t="s">
        <v>206</v>
      </c>
      <c r="C6" s="92" t="s">
        <v>203</v>
      </c>
      <c r="D6" s="95">
        <v>1.0</v>
      </c>
      <c r="E6" s="92" t="s">
        <v>207</v>
      </c>
      <c r="F6" s="92" t="s">
        <v>208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52.5" customHeight="1">
      <c r="A7" s="94"/>
      <c r="B7" s="97" t="s">
        <v>209</v>
      </c>
      <c r="C7" s="92" t="s">
        <v>190</v>
      </c>
      <c r="D7" s="95">
        <v>0.0</v>
      </c>
      <c r="E7" s="92" t="s">
        <v>210</v>
      </c>
      <c r="F7" s="92" t="s">
        <v>208</v>
      </c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00.5" customHeight="1">
      <c r="A8" s="94"/>
      <c r="B8" s="97" t="s">
        <v>211</v>
      </c>
      <c r="C8" s="92" t="s">
        <v>212</v>
      </c>
      <c r="D8" s="95" t="s">
        <v>213</v>
      </c>
      <c r="E8" s="92" t="s">
        <v>214</v>
      </c>
      <c r="F8" s="92" t="s">
        <v>215</v>
      </c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53.25" customHeight="1">
      <c r="A9" s="94"/>
      <c r="B9" s="97" t="s">
        <v>216</v>
      </c>
      <c r="C9" s="92" t="s">
        <v>212</v>
      </c>
      <c r="D9" s="95" t="s">
        <v>213</v>
      </c>
      <c r="E9" s="92" t="s">
        <v>217</v>
      </c>
      <c r="F9" s="92" t="s">
        <v>218</v>
      </c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16.25" customHeight="1">
      <c r="A10" s="96"/>
      <c r="B10" s="97" t="s">
        <v>219</v>
      </c>
      <c r="C10" s="92" t="s">
        <v>220</v>
      </c>
      <c r="D10" s="95" t="s">
        <v>213</v>
      </c>
      <c r="E10" s="92" t="s">
        <v>221</v>
      </c>
      <c r="F10" s="92" t="s">
        <v>222</v>
      </c>
      <c r="G10" s="89"/>
      <c r="H10" s="89"/>
      <c r="I10" s="89">
        <v>100.0</v>
      </c>
      <c r="J10" s="89">
        <f>I10^0.5</f>
        <v>10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68.25" customHeight="1">
      <c r="A11" s="90" t="s">
        <v>223</v>
      </c>
      <c r="B11" s="98" t="s">
        <v>224</v>
      </c>
      <c r="C11" s="92" t="s">
        <v>225</v>
      </c>
      <c r="D11" s="95" t="s">
        <v>226</v>
      </c>
      <c r="E11" s="92" t="s">
        <v>227</v>
      </c>
      <c r="F11" s="92" t="s">
        <v>228</v>
      </c>
      <c r="G11" s="9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32.25" customHeight="1">
      <c r="A12" s="94"/>
      <c r="B12" s="98" t="s">
        <v>229</v>
      </c>
      <c r="C12" s="92" t="s">
        <v>230</v>
      </c>
      <c r="D12" s="95" t="s">
        <v>213</v>
      </c>
      <c r="E12" s="92" t="s">
        <v>231</v>
      </c>
      <c r="F12" s="92" t="s">
        <v>232</v>
      </c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2.75" customHeight="1">
      <c r="A13" s="94"/>
      <c r="B13" s="98" t="s">
        <v>233</v>
      </c>
      <c r="C13" s="92" t="s">
        <v>234</v>
      </c>
      <c r="D13" s="95" t="s">
        <v>213</v>
      </c>
      <c r="E13" s="92" t="s">
        <v>235</v>
      </c>
      <c r="F13" s="92" t="s">
        <v>236</v>
      </c>
      <c r="G13" s="9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67.5" customHeight="1">
      <c r="A14" s="94"/>
      <c r="B14" s="98" t="s">
        <v>237</v>
      </c>
      <c r="C14" s="92" t="s">
        <v>194</v>
      </c>
      <c r="D14" s="95">
        <v>0.0</v>
      </c>
      <c r="E14" s="92" t="s">
        <v>238</v>
      </c>
      <c r="F14" s="92" t="s">
        <v>239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2.75" customHeight="1">
      <c r="A15" s="94"/>
      <c r="B15" s="98" t="s">
        <v>240</v>
      </c>
      <c r="C15" s="92" t="s">
        <v>241</v>
      </c>
      <c r="D15" s="95" t="s">
        <v>242</v>
      </c>
      <c r="E15" s="92" t="s">
        <v>243</v>
      </c>
      <c r="F15" s="92" t="s">
        <v>244</v>
      </c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33.75" customHeight="1">
      <c r="A16" s="96"/>
      <c r="B16" s="98" t="s">
        <v>245</v>
      </c>
      <c r="C16" s="92" t="s">
        <v>246</v>
      </c>
      <c r="D16" s="100" t="s">
        <v>247</v>
      </c>
      <c r="E16" s="92" t="s">
        <v>248</v>
      </c>
      <c r="F16" s="92" t="s">
        <v>249</v>
      </c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2.75" customHeight="1">
      <c r="A17" s="89"/>
      <c r="B17" s="89"/>
      <c r="C17" s="101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2.75" customHeight="1">
      <c r="A18" s="89"/>
      <c r="B18" s="89"/>
      <c r="C18" s="101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2.75" customHeight="1">
      <c r="A19" s="89"/>
      <c r="B19" s="89"/>
      <c r="C19" s="101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2.75" customHeight="1">
      <c r="A20" s="89"/>
      <c r="B20" s="89"/>
      <c r="C20" s="101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2.75" customHeight="1">
      <c r="A21" s="89"/>
      <c r="B21" s="89"/>
      <c r="C21" s="101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2.75" customHeight="1">
      <c r="A22" s="89"/>
      <c r="B22" s="89"/>
      <c r="C22" s="10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2.75" customHeight="1">
      <c r="A23" s="89"/>
      <c r="B23" s="89"/>
      <c r="C23" s="10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2.75" customHeight="1">
      <c r="A24" s="89"/>
      <c r="B24" s="89"/>
      <c r="C24" s="101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2.75" customHeight="1">
      <c r="A25" s="89"/>
      <c r="B25" s="89"/>
      <c r="C25" s="101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2.75" customHeight="1">
      <c r="A26" s="89"/>
      <c r="B26" s="89"/>
      <c r="C26" s="101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2.75" customHeight="1">
      <c r="A27" s="89"/>
      <c r="B27" s="89"/>
      <c r="C27" s="101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2.75" customHeight="1">
      <c r="A28" s="89"/>
      <c r="B28" s="89"/>
      <c r="C28" s="101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2.75" customHeight="1">
      <c r="A29" s="89"/>
      <c r="B29" s="89"/>
      <c r="C29" s="101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2.75" customHeight="1">
      <c r="A30" s="89"/>
      <c r="B30" s="89"/>
      <c r="C30" s="101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2.75" customHeight="1">
      <c r="A31" s="89"/>
      <c r="B31" s="89"/>
      <c r="C31" s="101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2.75" customHeight="1">
      <c r="A32" s="89"/>
      <c r="B32" s="89"/>
      <c r="C32" s="101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2.75" customHeight="1">
      <c r="A33" s="89"/>
      <c r="B33" s="89"/>
      <c r="C33" s="101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2.75" customHeight="1">
      <c r="A34" s="89"/>
      <c r="B34" s="89"/>
      <c r="C34" s="101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2.75" customHeight="1">
      <c r="A35" s="89"/>
      <c r="B35" s="89"/>
      <c r="C35" s="101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2.75" customHeight="1">
      <c r="A36" s="89"/>
      <c r="B36" s="89"/>
      <c r="C36" s="101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2.75" customHeight="1">
      <c r="A37" s="89"/>
      <c r="B37" s="89"/>
      <c r="C37" s="101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2.75" customHeight="1">
      <c r="A38" s="89"/>
      <c r="B38" s="89"/>
      <c r="C38" s="101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2.75" customHeight="1">
      <c r="A39" s="89"/>
      <c r="B39" s="89"/>
      <c r="C39" s="10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2.75" customHeight="1">
      <c r="A40" s="89"/>
      <c r="B40" s="89"/>
      <c r="C40" s="10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2.75" customHeight="1">
      <c r="A41" s="89"/>
      <c r="B41" s="89"/>
      <c r="C41" s="101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2.75" customHeight="1">
      <c r="A42" s="89"/>
      <c r="B42" s="89"/>
      <c r="C42" s="101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2.75" customHeight="1">
      <c r="A43" s="89"/>
      <c r="B43" s="89"/>
      <c r="C43" s="101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2.75" customHeight="1">
      <c r="A44" s="89"/>
      <c r="B44" s="89"/>
      <c r="C44" s="101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2.75" customHeight="1">
      <c r="A45" s="89"/>
      <c r="B45" s="89"/>
      <c r="C45" s="101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2.75" customHeight="1">
      <c r="A46" s="89"/>
      <c r="B46" s="89"/>
      <c r="C46" s="101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2.75" customHeight="1">
      <c r="A47" s="89"/>
      <c r="B47" s="89"/>
      <c r="C47" s="101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2.75" customHeight="1">
      <c r="A48" s="89"/>
      <c r="B48" s="89"/>
      <c r="C48" s="101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2.75" customHeight="1">
      <c r="A49" s="89"/>
      <c r="B49" s="89"/>
      <c r="C49" s="101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2.75" customHeight="1">
      <c r="A50" s="89"/>
      <c r="B50" s="89"/>
      <c r="C50" s="101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2.75" customHeight="1">
      <c r="A51" s="89"/>
      <c r="B51" s="89"/>
      <c r="C51" s="101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2.75" customHeight="1">
      <c r="A52" s="89"/>
      <c r="B52" s="89"/>
      <c r="C52" s="101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2.75" customHeight="1">
      <c r="A53" s="89"/>
      <c r="B53" s="89"/>
      <c r="C53" s="101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2.75" customHeight="1">
      <c r="A54" s="89"/>
      <c r="B54" s="89"/>
      <c r="C54" s="101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2.75" customHeight="1">
      <c r="A55" s="89"/>
      <c r="B55" s="89"/>
      <c r="C55" s="101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2.75" customHeight="1">
      <c r="A56" s="89"/>
      <c r="B56" s="89"/>
      <c r="C56" s="10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2.75" customHeight="1">
      <c r="A57" s="89"/>
      <c r="B57" s="89"/>
      <c r="C57" s="10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2.75" customHeight="1">
      <c r="A58" s="89"/>
      <c r="B58" s="89"/>
      <c r="C58" s="101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2.75" customHeight="1">
      <c r="A59" s="89"/>
      <c r="B59" s="89"/>
      <c r="C59" s="101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2.75" customHeight="1">
      <c r="A60" s="89"/>
      <c r="B60" s="89"/>
      <c r="C60" s="101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2.75" customHeight="1">
      <c r="A61" s="89"/>
      <c r="B61" s="89"/>
      <c r="C61" s="101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2.75" customHeight="1">
      <c r="A62" s="89"/>
      <c r="B62" s="89"/>
      <c r="C62" s="101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2.75" customHeight="1">
      <c r="A63" s="89"/>
      <c r="B63" s="89"/>
      <c r="C63" s="101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2.75" customHeight="1">
      <c r="A64" s="89"/>
      <c r="B64" s="89"/>
      <c r="C64" s="101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2.75" customHeight="1">
      <c r="A65" s="89"/>
      <c r="B65" s="89"/>
      <c r="C65" s="101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2.75" customHeight="1">
      <c r="A66" s="89"/>
      <c r="B66" s="89"/>
      <c r="C66" s="101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2.75" customHeight="1">
      <c r="A67" s="89"/>
      <c r="B67" s="89"/>
      <c r="C67" s="101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2.75" customHeight="1">
      <c r="A68" s="89"/>
      <c r="B68" s="89"/>
      <c r="C68" s="101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2.75" customHeight="1">
      <c r="A69" s="89"/>
      <c r="B69" s="89"/>
      <c r="C69" s="101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2.75" customHeight="1">
      <c r="A70" s="89"/>
      <c r="B70" s="89"/>
      <c r="C70" s="101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2.75" customHeight="1">
      <c r="A71" s="89"/>
      <c r="B71" s="89"/>
      <c r="C71" s="101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2.75" customHeight="1">
      <c r="A72" s="89"/>
      <c r="B72" s="89"/>
      <c r="C72" s="101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2.75" customHeight="1">
      <c r="A73" s="89"/>
      <c r="B73" s="89"/>
      <c r="C73" s="10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2.75" customHeight="1">
      <c r="A74" s="89"/>
      <c r="B74" s="89"/>
      <c r="C74" s="10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2.75" customHeight="1">
      <c r="A75" s="89"/>
      <c r="B75" s="89"/>
      <c r="C75" s="101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2.75" customHeight="1">
      <c r="A76" s="89"/>
      <c r="B76" s="89"/>
      <c r="C76" s="101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2.75" customHeight="1">
      <c r="A77" s="89"/>
      <c r="B77" s="89"/>
      <c r="C77" s="101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2.75" customHeight="1">
      <c r="A78" s="89"/>
      <c r="B78" s="89"/>
      <c r="C78" s="101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2.75" customHeight="1">
      <c r="A79" s="89"/>
      <c r="B79" s="89"/>
      <c r="C79" s="101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2.75" customHeight="1">
      <c r="A80" s="89"/>
      <c r="B80" s="89"/>
      <c r="C80" s="101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2.75" customHeight="1">
      <c r="A81" s="89"/>
      <c r="B81" s="89"/>
      <c r="C81" s="101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2.75" customHeight="1">
      <c r="A82" s="89"/>
      <c r="B82" s="89"/>
      <c r="C82" s="101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2.75" customHeight="1">
      <c r="A83" s="89"/>
      <c r="B83" s="89"/>
      <c r="C83" s="101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2.75" customHeight="1">
      <c r="A84" s="89"/>
      <c r="B84" s="89"/>
      <c r="C84" s="101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2.75" customHeight="1">
      <c r="A85" s="89"/>
      <c r="B85" s="89"/>
      <c r="C85" s="101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2.75" customHeight="1">
      <c r="A86" s="89"/>
      <c r="B86" s="89"/>
      <c r="C86" s="101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2.75" customHeight="1">
      <c r="A87" s="89"/>
      <c r="B87" s="89"/>
      <c r="C87" s="101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2.75" customHeight="1">
      <c r="A88" s="89"/>
      <c r="B88" s="89"/>
      <c r="C88" s="101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2.75" customHeight="1">
      <c r="A89" s="89"/>
      <c r="B89" s="89"/>
      <c r="C89" s="101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2.75" customHeight="1">
      <c r="A90" s="89"/>
      <c r="B90" s="89"/>
      <c r="C90" s="10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2.75" customHeight="1">
      <c r="A91" s="89"/>
      <c r="B91" s="89"/>
      <c r="C91" s="10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2.75" customHeight="1">
      <c r="A92" s="89"/>
      <c r="B92" s="89"/>
      <c r="C92" s="101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2.75" customHeight="1">
      <c r="A93" s="89"/>
      <c r="B93" s="89"/>
      <c r="C93" s="101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2.75" customHeight="1">
      <c r="A94" s="89"/>
      <c r="B94" s="89"/>
      <c r="C94" s="101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2.75" customHeight="1">
      <c r="A95" s="89"/>
      <c r="B95" s="89"/>
      <c r="C95" s="101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2.75" customHeight="1">
      <c r="A96" s="89"/>
      <c r="B96" s="89"/>
      <c r="C96" s="101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2.75" customHeight="1">
      <c r="A97" s="89"/>
      <c r="B97" s="89"/>
      <c r="C97" s="101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2.75" customHeight="1">
      <c r="A98" s="89"/>
      <c r="B98" s="89"/>
      <c r="C98" s="101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2.75" customHeight="1">
      <c r="A99" s="89"/>
      <c r="B99" s="89"/>
      <c r="C99" s="101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2.75" customHeight="1">
      <c r="A100" s="89"/>
      <c r="B100" s="89"/>
      <c r="C100" s="101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2.75" customHeight="1">
      <c r="A101" s="89"/>
      <c r="B101" s="89"/>
      <c r="C101" s="101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2.75" customHeight="1">
      <c r="A102" s="89"/>
      <c r="B102" s="89"/>
      <c r="C102" s="101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2.75" customHeight="1">
      <c r="A103" s="89"/>
      <c r="B103" s="89"/>
      <c r="C103" s="101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2.75" customHeight="1">
      <c r="A104" s="89"/>
      <c r="B104" s="89"/>
      <c r="C104" s="101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2.75" customHeight="1">
      <c r="A105" s="89"/>
      <c r="B105" s="89"/>
      <c r="C105" s="101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2.75" customHeight="1">
      <c r="A106" s="89"/>
      <c r="B106" s="89"/>
      <c r="C106" s="101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2.75" customHeight="1">
      <c r="A107" s="89"/>
      <c r="B107" s="89"/>
      <c r="C107" s="10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2.75" customHeight="1">
      <c r="A108" s="89"/>
      <c r="B108" s="89"/>
      <c r="C108" s="10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2.75" customHeight="1">
      <c r="A109" s="89"/>
      <c r="B109" s="89"/>
      <c r="C109" s="101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2.75" customHeight="1">
      <c r="A110" s="89"/>
      <c r="B110" s="89"/>
      <c r="C110" s="101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2.75" customHeight="1">
      <c r="A111" s="89"/>
      <c r="B111" s="89"/>
      <c r="C111" s="101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2.75" customHeight="1">
      <c r="A112" s="89"/>
      <c r="B112" s="89"/>
      <c r="C112" s="101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2.75" customHeight="1">
      <c r="A113" s="89"/>
      <c r="B113" s="89"/>
      <c r="C113" s="101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2.75" customHeight="1">
      <c r="A114" s="89"/>
      <c r="B114" s="89"/>
      <c r="C114" s="101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2.75" customHeight="1">
      <c r="A115" s="89"/>
      <c r="B115" s="89"/>
      <c r="C115" s="101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2.75" customHeight="1">
      <c r="A116" s="89"/>
      <c r="B116" s="89"/>
      <c r="C116" s="101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2.75" customHeight="1">
      <c r="A117" s="89"/>
      <c r="B117" s="89"/>
      <c r="C117" s="101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2.75" customHeight="1">
      <c r="A118" s="89"/>
      <c r="B118" s="89"/>
      <c r="C118" s="101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2.75" customHeight="1">
      <c r="A119" s="89"/>
      <c r="B119" s="89"/>
      <c r="C119" s="101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2.75" customHeight="1">
      <c r="A120" s="89"/>
      <c r="B120" s="89"/>
      <c r="C120" s="101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2.75" customHeight="1">
      <c r="A121" s="89"/>
      <c r="B121" s="89"/>
      <c r="C121" s="101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2.75" customHeight="1">
      <c r="A122" s="89"/>
      <c r="B122" s="89"/>
      <c r="C122" s="101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2.75" customHeight="1">
      <c r="A123" s="89"/>
      <c r="B123" s="89"/>
      <c r="C123" s="101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2.75" customHeight="1">
      <c r="A124" s="89"/>
      <c r="B124" s="89"/>
      <c r="C124" s="10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2.75" customHeight="1">
      <c r="A125" s="89"/>
      <c r="B125" s="89"/>
      <c r="C125" s="10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2.75" customHeight="1">
      <c r="A126" s="89"/>
      <c r="B126" s="89"/>
      <c r="C126" s="101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2.75" customHeight="1">
      <c r="A127" s="89"/>
      <c r="B127" s="89"/>
      <c r="C127" s="101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2.75" customHeight="1">
      <c r="A128" s="89"/>
      <c r="B128" s="89"/>
      <c r="C128" s="101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2.75" customHeight="1">
      <c r="A129" s="89"/>
      <c r="B129" s="89"/>
      <c r="C129" s="101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2.75" customHeight="1">
      <c r="A130" s="89"/>
      <c r="B130" s="89"/>
      <c r="C130" s="101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2.75" customHeight="1">
      <c r="A131" s="89"/>
      <c r="B131" s="89"/>
      <c r="C131" s="101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2.75" customHeight="1">
      <c r="A132" s="89"/>
      <c r="B132" s="89"/>
      <c r="C132" s="101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2.75" customHeight="1">
      <c r="A133" s="89"/>
      <c r="B133" s="89"/>
      <c r="C133" s="101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2.75" customHeight="1">
      <c r="A134" s="89"/>
      <c r="B134" s="89"/>
      <c r="C134" s="101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2.75" customHeight="1">
      <c r="A135" s="89"/>
      <c r="B135" s="89"/>
      <c r="C135" s="101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2.75" customHeight="1">
      <c r="A136" s="89"/>
      <c r="B136" s="89"/>
      <c r="C136" s="101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2.75" customHeight="1">
      <c r="A137" s="89"/>
      <c r="B137" s="89"/>
      <c r="C137" s="101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2.75" customHeight="1">
      <c r="A138" s="89"/>
      <c r="B138" s="89"/>
      <c r="C138" s="101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2.75" customHeight="1">
      <c r="A139" s="89"/>
      <c r="B139" s="89"/>
      <c r="C139" s="101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2.75" customHeight="1">
      <c r="A140" s="89"/>
      <c r="B140" s="89"/>
      <c r="C140" s="101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2.75" customHeight="1">
      <c r="A141" s="89"/>
      <c r="B141" s="89"/>
      <c r="C141" s="10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2.75" customHeight="1">
      <c r="A142" s="89"/>
      <c r="B142" s="89"/>
      <c r="C142" s="10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2.75" customHeight="1">
      <c r="A143" s="89"/>
      <c r="B143" s="89"/>
      <c r="C143" s="101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2.75" customHeight="1">
      <c r="A144" s="89"/>
      <c r="B144" s="89"/>
      <c r="C144" s="101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2.75" customHeight="1">
      <c r="A145" s="89"/>
      <c r="B145" s="89"/>
      <c r="C145" s="101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2.75" customHeight="1">
      <c r="A146" s="89"/>
      <c r="B146" s="89"/>
      <c r="C146" s="101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2.75" customHeight="1">
      <c r="A147" s="89"/>
      <c r="B147" s="89"/>
      <c r="C147" s="101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2.75" customHeight="1">
      <c r="A148" s="89"/>
      <c r="B148" s="89"/>
      <c r="C148" s="101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2.75" customHeight="1">
      <c r="A149" s="89"/>
      <c r="B149" s="89"/>
      <c r="C149" s="101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2.75" customHeight="1">
      <c r="A150" s="89"/>
      <c r="B150" s="89"/>
      <c r="C150" s="101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2.75" customHeight="1">
      <c r="A151" s="89"/>
      <c r="B151" s="89"/>
      <c r="C151" s="101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2.75" customHeight="1">
      <c r="A152" s="89"/>
      <c r="B152" s="89"/>
      <c r="C152" s="101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2.75" customHeight="1">
      <c r="A153" s="89"/>
      <c r="B153" s="89"/>
      <c r="C153" s="101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2.75" customHeight="1">
      <c r="A154" s="89"/>
      <c r="B154" s="89"/>
      <c r="C154" s="101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2.75" customHeight="1">
      <c r="A155" s="89"/>
      <c r="B155" s="89"/>
      <c r="C155" s="101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2.75" customHeight="1">
      <c r="A156" s="89"/>
      <c r="B156" s="89"/>
      <c r="C156" s="101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2.75" customHeight="1">
      <c r="A157" s="89"/>
      <c r="B157" s="89"/>
      <c r="C157" s="101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2.75" customHeight="1">
      <c r="A158" s="89"/>
      <c r="B158" s="89"/>
      <c r="C158" s="10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2.75" customHeight="1">
      <c r="A159" s="89"/>
      <c r="B159" s="89"/>
      <c r="C159" s="10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2.75" customHeight="1">
      <c r="A160" s="89"/>
      <c r="B160" s="89"/>
      <c r="C160" s="101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2.75" customHeight="1">
      <c r="A161" s="89"/>
      <c r="B161" s="89"/>
      <c r="C161" s="101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2.75" customHeight="1">
      <c r="A162" s="89"/>
      <c r="B162" s="89"/>
      <c r="C162" s="101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2.75" customHeight="1">
      <c r="A163" s="89"/>
      <c r="B163" s="89"/>
      <c r="C163" s="101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2.75" customHeight="1">
      <c r="A164" s="89"/>
      <c r="B164" s="89"/>
      <c r="C164" s="101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2.75" customHeight="1">
      <c r="A165" s="89"/>
      <c r="B165" s="89"/>
      <c r="C165" s="101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2.75" customHeight="1">
      <c r="A166" s="89"/>
      <c r="B166" s="89"/>
      <c r="C166" s="101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2.75" customHeight="1">
      <c r="A167" s="89"/>
      <c r="B167" s="89"/>
      <c r="C167" s="101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2.75" customHeight="1">
      <c r="A168" s="89"/>
      <c r="B168" s="89"/>
      <c r="C168" s="101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2.75" customHeight="1">
      <c r="A169" s="89"/>
      <c r="B169" s="89"/>
      <c r="C169" s="101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2.75" customHeight="1">
      <c r="A170" s="89"/>
      <c r="B170" s="89"/>
      <c r="C170" s="101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2.75" customHeight="1">
      <c r="A171" s="89"/>
      <c r="B171" s="89"/>
      <c r="C171" s="101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2.75" customHeight="1">
      <c r="A172" s="89"/>
      <c r="B172" s="89"/>
      <c r="C172" s="101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2.75" customHeight="1">
      <c r="A173" s="89"/>
      <c r="B173" s="89"/>
      <c r="C173" s="101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2.75" customHeight="1">
      <c r="A174" s="89"/>
      <c r="B174" s="89"/>
      <c r="C174" s="101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2.75" customHeight="1">
      <c r="A175" s="89"/>
      <c r="B175" s="89"/>
      <c r="C175" s="10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2.75" customHeight="1">
      <c r="A176" s="89"/>
      <c r="B176" s="89"/>
      <c r="C176" s="10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2.75" customHeight="1">
      <c r="A177" s="89"/>
      <c r="B177" s="89"/>
      <c r="C177" s="101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2.75" customHeight="1">
      <c r="A178" s="89"/>
      <c r="B178" s="89"/>
      <c r="C178" s="101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2.75" customHeight="1">
      <c r="A179" s="89"/>
      <c r="B179" s="89"/>
      <c r="C179" s="101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2.75" customHeight="1">
      <c r="A180" s="89"/>
      <c r="B180" s="89"/>
      <c r="C180" s="101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2.75" customHeight="1">
      <c r="A181" s="89"/>
      <c r="B181" s="89"/>
      <c r="C181" s="101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2.75" customHeight="1">
      <c r="A182" s="89"/>
      <c r="B182" s="89"/>
      <c r="C182" s="101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2.75" customHeight="1">
      <c r="A183" s="89"/>
      <c r="B183" s="89"/>
      <c r="C183" s="101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2.75" customHeight="1">
      <c r="A184" s="89"/>
      <c r="B184" s="89"/>
      <c r="C184" s="101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2.75" customHeight="1">
      <c r="A185" s="89"/>
      <c r="B185" s="89"/>
      <c r="C185" s="101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2.75" customHeight="1">
      <c r="A186" s="89"/>
      <c r="B186" s="89"/>
      <c r="C186" s="101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2.75" customHeight="1">
      <c r="A187" s="89"/>
      <c r="B187" s="89"/>
      <c r="C187" s="101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2.75" customHeight="1">
      <c r="A188" s="89"/>
      <c r="B188" s="89"/>
      <c r="C188" s="101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2.75" customHeight="1">
      <c r="A189" s="89"/>
      <c r="B189" s="89"/>
      <c r="C189" s="101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2.75" customHeight="1">
      <c r="A190" s="89"/>
      <c r="B190" s="89"/>
      <c r="C190" s="101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2.75" customHeight="1">
      <c r="A191" s="89"/>
      <c r="B191" s="89"/>
      <c r="C191" s="101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2.75" customHeight="1">
      <c r="A192" s="89"/>
      <c r="B192" s="89"/>
      <c r="C192" s="10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2.75" customHeight="1">
      <c r="A193" s="89"/>
      <c r="B193" s="89"/>
      <c r="C193" s="10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2.75" customHeight="1">
      <c r="A194" s="89"/>
      <c r="B194" s="89"/>
      <c r="C194" s="101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2.75" customHeight="1">
      <c r="A195" s="89"/>
      <c r="B195" s="89"/>
      <c r="C195" s="101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2.75" customHeight="1">
      <c r="A196" s="89"/>
      <c r="B196" s="89"/>
      <c r="C196" s="101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2.75" customHeight="1">
      <c r="A197" s="89"/>
      <c r="B197" s="89"/>
      <c r="C197" s="101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2.75" customHeight="1">
      <c r="A198" s="89"/>
      <c r="B198" s="89"/>
      <c r="C198" s="101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2.75" customHeight="1">
      <c r="A199" s="89"/>
      <c r="B199" s="89"/>
      <c r="C199" s="101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2.75" customHeight="1">
      <c r="A200" s="89"/>
      <c r="B200" s="89"/>
      <c r="C200" s="101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2.75" customHeight="1">
      <c r="A201" s="89"/>
      <c r="B201" s="89"/>
      <c r="C201" s="101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2.75" customHeight="1">
      <c r="A202" s="89"/>
      <c r="B202" s="89"/>
      <c r="C202" s="101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2.75" customHeight="1">
      <c r="A203" s="89"/>
      <c r="B203" s="89"/>
      <c r="C203" s="101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2.75" customHeight="1">
      <c r="A204" s="89"/>
      <c r="B204" s="89"/>
      <c r="C204" s="101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2.75" customHeight="1">
      <c r="A205" s="89"/>
      <c r="B205" s="89"/>
      <c r="C205" s="101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2.75" customHeight="1">
      <c r="A206" s="89"/>
      <c r="B206" s="89"/>
      <c r="C206" s="101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2.75" customHeight="1">
      <c r="A207" s="89"/>
      <c r="B207" s="89"/>
      <c r="C207" s="101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2.75" customHeight="1">
      <c r="A208" s="89"/>
      <c r="B208" s="89"/>
      <c r="C208" s="101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2.75" customHeight="1">
      <c r="A209" s="89"/>
      <c r="B209" s="89"/>
      <c r="C209" s="10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2.75" customHeight="1">
      <c r="A210" s="89"/>
      <c r="B210" s="89"/>
      <c r="C210" s="10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2.75" customHeight="1">
      <c r="A211" s="89"/>
      <c r="B211" s="89"/>
      <c r="C211" s="101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2.75" customHeight="1">
      <c r="A212" s="89"/>
      <c r="B212" s="89"/>
      <c r="C212" s="101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2.75" customHeight="1">
      <c r="A213" s="89"/>
      <c r="B213" s="89"/>
      <c r="C213" s="101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2.75" customHeight="1">
      <c r="A214" s="89"/>
      <c r="B214" s="89"/>
      <c r="C214" s="101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2.75" customHeight="1">
      <c r="A215" s="89"/>
      <c r="B215" s="89"/>
      <c r="C215" s="101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2.75" customHeight="1">
      <c r="A216" s="89"/>
      <c r="B216" s="89"/>
      <c r="C216" s="101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2.75" customHeight="1">
      <c r="A217" s="89"/>
      <c r="B217" s="89"/>
      <c r="C217" s="101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2.75" customHeight="1">
      <c r="A218" s="89"/>
      <c r="B218" s="89"/>
      <c r="C218" s="101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2.75" customHeight="1">
      <c r="A219" s="89"/>
      <c r="B219" s="89"/>
      <c r="C219" s="101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2.75" customHeight="1">
      <c r="A220" s="89"/>
      <c r="B220" s="89"/>
      <c r="C220" s="101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2.75" customHeight="1">
      <c r="A221" s="89"/>
      <c r="B221" s="89"/>
      <c r="C221" s="101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2.75" customHeight="1">
      <c r="A222" s="89"/>
      <c r="B222" s="89"/>
      <c r="C222" s="101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2.75" customHeight="1">
      <c r="A223" s="89"/>
      <c r="B223" s="89"/>
      <c r="C223" s="101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2.75" customHeight="1">
      <c r="A224" s="89"/>
      <c r="B224" s="89"/>
      <c r="C224" s="101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2.75" customHeight="1">
      <c r="A225" s="89"/>
      <c r="B225" s="89"/>
      <c r="C225" s="101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2.75" customHeight="1">
      <c r="A226" s="89"/>
      <c r="B226" s="89"/>
      <c r="C226" s="10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2.75" customHeight="1">
      <c r="A227" s="89"/>
      <c r="B227" s="89"/>
      <c r="C227" s="10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2.75" customHeight="1">
      <c r="A228" s="89"/>
      <c r="B228" s="89"/>
      <c r="C228" s="101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2.75" customHeight="1">
      <c r="A229" s="89"/>
      <c r="B229" s="89"/>
      <c r="C229" s="101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2.75" customHeight="1">
      <c r="A230" s="89"/>
      <c r="B230" s="89"/>
      <c r="C230" s="101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2.75" customHeight="1">
      <c r="A231" s="89"/>
      <c r="B231" s="89"/>
      <c r="C231" s="101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2.75" customHeight="1">
      <c r="A232" s="89"/>
      <c r="B232" s="89"/>
      <c r="C232" s="101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2.75" customHeight="1">
      <c r="A233" s="89"/>
      <c r="B233" s="89"/>
      <c r="C233" s="101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2.75" customHeight="1">
      <c r="A234" s="89"/>
      <c r="B234" s="89"/>
      <c r="C234" s="101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2.75" customHeight="1">
      <c r="A235" s="89"/>
      <c r="B235" s="89"/>
      <c r="C235" s="101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2.75" customHeight="1">
      <c r="A236" s="89"/>
      <c r="B236" s="89"/>
      <c r="C236" s="101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2.75" customHeight="1">
      <c r="A237" s="89"/>
      <c r="B237" s="89"/>
      <c r="C237" s="101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2.75" customHeight="1">
      <c r="A238" s="89"/>
      <c r="B238" s="89"/>
      <c r="C238" s="101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2.75" customHeight="1">
      <c r="A239" s="89"/>
      <c r="B239" s="89"/>
      <c r="C239" s="101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2.75" customHeight="1">
      <c r="A240" s="89"/>
      <c r="B240" s="89"/>
      <c r="C240" s="101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2.75" customHeight="1">
      <c r="A241" s="89"/>
      <c r="B241" s="89"/>
      <c r="C241" s="101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2.75" customHeight="1">
      <c r="A242" s="89"/>
      <c r="B242" s="89"/>
      <c r="C242" s="101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2.75" customHeight="1">
      <c r="A243" s="89"/>
      <c r="B243" s="89"/>
      <c r="C243" s="10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2.75" customHeight="1">
      <c r="A244" s="89"/>
      <c r="B244" s="89"/>
      <c r="C244" s="10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2.75" customHeight="1">
      <c r="A245" s="89"/>
      <c r="B245" s="89"/>
      <c r="C245" s="101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2.75" customHeight="1">
      <c r="A246" s="89"/>
      <c r="B246" s="89"/>
      <c r="C246" s="101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2.75" customHeight="1">
      <c r="A247" s="89"/>
      <c r="B247" s="89"/>
      <c r="C247" s="101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2.75" customHeight="1">
      <c r="A248" s="89"/>
      <c r="B248" s="89"/>
      <c r="C248" s="101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2.75" customHeight="1">
      <c r="A249" s="89"/>
      <c r="B249" s="89"/>
      <c r="C249" s="101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2.75" customHeight="1">
      <c r="A250" s="89"/>
      <c r="B250" s="89"/>
      <c r="C250" s="101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2.75" customHeight="1">
      <c r="A251" s="89"/>
      <c r="B251" s="89"/>
      <c r="C251" s="101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2.75" customHeight="1">
      <c r="A252" s="89"/>
      <c r="B252" s="89"/>
      <c r="C252" s="101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2.75" customHeight="1">
      <c r="A253" s="89"/>
      <c r="B253" s="89"/>
      <c r="C253" s="101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2.75" customHeight="1">
      <c r="A254" s="89"/>
      <c r="B254" s="89"/>
      <c r="C254" s="101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2.75" customHeight="1">
      <c r="A255" s="89"/>
      <c r="B255" s="89"/>
      <c r="C255" s="101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2.75" customHeight="1">
      <c r="A256" s="89"/>
      <c r="B256" s="89"/>
      <c r="C256" s="101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2.75" customHeight="1">
      <c r="A257" s="89"/>
      <c r="B257" s="89"/>
      <c r="C257" s="101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2.75" customHeight="1">
      <c r="A258" s="89"/>
      <c r="B258" s="89"/>
      <c r="C258" s="101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2.75" customHeight="1">
      <c r="A259" s="89"/>
      <c r="B259" s="89"/>
      <c r="C259" s="101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2.75" customHeight="1">
      <c r="A260" s="89"/>
      <c r="B260" s="89"/>
      <c r="C260" s="101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2.75" customHeight="1">
      <c r="A261" s="89"/>
      <c r="B261" s="89"/>
      <c r="C261" s="101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2.75" customHeight="1">
      <c r="A262" s="89"/>
      <c r="B262" s="89"/>
      <c r="C262" s="101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2.75" customHeight="1">
      <c r="A263" s="89"/>
      <c r="B263" s="89"/>
      <c r="C263" s="101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2.75" customHeight="1">
      <c r="A264" s="89"/>
      <c r="B264" s="89"/>
      <c r="C264" s="101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2.75" customHeight="1">
      <c r="A265" s="89"/>
      <c r="B265" s="89"/>
      <c r="C265" s="101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2.75" customHeight="1">
      <c r="A266" s="89"/>
      <c r="B266" s="89"/>
      <c r="C266" s="101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2.75" customHeight="1">
      <c r="A267" s="89"/>
      <c r="B267" s="89"/>
      <c r="C267" s="101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2.75" customHeight="1">
      <c r="A268" s="89"/>
      <c r="B268" s="89"/>
      <c r="C268" s="101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2.75" customHeight="1">
      <c r="A269" s="89"/>
      <c r="B269" s="89"/>
      <c r="C269" s="101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2.75" customHeight="1">
      <c r="A270" s="89"/>
      <c r="B270" s="89"/>
      <c r="C270" s="101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2.75" customHeight="1">
      <c r="A271" s="89"/>
      <c r="B271" s="89"/>
      <c r="C271" s="101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2.75" customHeight="1">
      <c r="A272" s="89"/>
      <c r="B272" s="89"/>
      <c r="C272" s="101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2.75" customHeight="1">
      <c r="A273" s="89"/>
      <c r="B273" s="89"/>
      <c r="C273" s="101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2.75" customHeight="1">
      <c r="A274" s="89"/>
      <c r="B274" s="89"/>
      <c r="C274" s="101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2.75" customHeight="1">
      <c r="A275" s="89"/>
      <c r="B275" s="89"/>
      <c r="C275" s="101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2.75" customHeight="1">
      <c r="A276" s="89"/>
      <c r="B276" s="89"/>
      <c r="C276" s="101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2.75" customHeight="1">
      <c r="A277" s="89"/>
      <c r="B277" s="89"/>
      <c r="C277" s="101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2.75" customHeight="1">
      <c r="A278" s="89"/>
      <c r="B278" s="89"/>
      <c r="C278" s="101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2.75" customHeight="1">
      <c r="A279" s="89"/>
      <c r="B279" s="89"/>
      <c r="C279" s="101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2.75" customHeight="1">
      <c r="A280" s="89"/>
      <c r="B280" s="89"/>
      <c r="C280" s="101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2.75" customHeight="1">
      <c r="A281" s="89"/>
      <c r="B281" s="89"/>
      <c r="C281" s="101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2.75" customHeight="1">
      <c r="A282" s="89"/>
      <c r="B282" s="89"/>
      <c r="C282" s="101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2.75" customHeight="1">
      <c r="A283" s="89"/>
      <c r="B283" s="89"/>
      <c r="C283" s="101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2.75" customHeight="1">
      <c r="A284" s="89"/>
      <c r="B284" s="89"/>
      <c r="C284" s="101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2.75" customHeight="1">
      <c r="A285" s="89"/>
      <c r="B285" s="89"/>
      <c r="C285" s="101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2.75" customHeight="1">
      <c r="A286" s="89"/>
      <c r="B286" s="89"/>
      <c r="C286" s="101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2.75" customHeight="1">
      <c r="A287" s="89"/>
      <c r="B287" s="89"/>
      <c r="C287" s="101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2.75" customHeight="1">
      <c r="A288" s="89"/>
      <c r="B288" s="89"/>
      <c r="C288" s="101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2.75" customHeight="1">
      <c r="A289" s="89"/>
      <c r="B289" s="89"/>
      <c r="C289" s="101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2.75" customHeight="1">
      <c r="A290" s="89"/>
      <c r="B290" s="89"/>
      <c r="C290" s="101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2.75" customHeight="1">
      <c r="A291" s="89"/>
      <c r="B291" s="89"/>
      <c r="C291" s="101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2.75" customHeight="1">
      <c r="A292" s="89"/>
      <c r="B292" s="89"/>
      <c r="C292" s="101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2.75" customHeight="1">
      <c r="A293" s="89"/>
      <c r="B293" s="89"/>
      <c r="C293" s="101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2.75" customHeight="1">
      <c r="A294" s="89"/>
      <c r="B294" s="89"/>
      <c r="C294" s="101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2.75" customHeight="1">
      <c r="A295" s="89"/>
      <c r="B295" s="89"/>
      <c r="C295" s="101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2.75" customHeight="1">
      <c r="A296" s="89"/>
      <c r="B296" s="89"/>
      <c r="C296" s="101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2.75" customHeight="1">
      <c r="A297" s="89"/>
      <c r="B297" s="89"/>
      <c r="C297" s="101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2.75" customHeight="1">
      <c r="A298" s="89"/>
      <c r="B298" s="89"/>
      <c r="C298" s="101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2.75" customHeight="1">
      <c r="A299" s="89"/>
      <c r="B299" s="89"/>
      <c r="C299" s="101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2.75" customHeight="1">
      <c r="A300" s="89"/>
      <c r="B300" s="89"/>
      <c r="C300" s="101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2.75" customHeight="1">
      <c r="A301" s="89"/>
      <c r="B301" s="89"/>
      <c r="C301" s="101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2.75" customHeight="1">
      <c r="A302" s="89"/>
      <c r="B302" s="89"/>
      <c r="C302" s="101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2.75" customHeight="1">
      <c r="A303" s="89"/>
      <c r="B303" s="89"/>
      <c r="C303" s="101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2.75" customHeight="1">
      <c r="A304" s="89"/>
      <c r="B304" s="89"/>
      <c r="C304" s="101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2.75" customHeight="1">
      <c r="A305" s="89"/>
      <c r="B305" s="89"/>
      <c r="C305" s="101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2.75" customHeight="1">
      <c r="A306" s="89"/>
      <c r="B306" s="89"/>
      <c r="C306" s="101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2.75" customHeight="1">
      <c r="A307" s="89"/>
      <c r="B307" s="89"/>
      <c r="C307" s="101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2.75" customHeight="1">
      <c r="A308" s="89"/>
      <c r="B308" s="89"/>
      <c r="C308" s="101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2.75" customHeight="1">
      <c r="A309" s="89"/>
      <c r="B309" s="89"/>
      <c r="C309" s="101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2.75" customHeight="1">
      <c r="A310" s="89"/>
      <c r="B310" s="89"/>
      <c r="C310" s="101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2.75" customHeight="1">
      <c r="A311" s="89"/>
      <c r="B311" s="89"/>
      <c r="C311" s="101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2.75" customHeight="1">
      <c r="A312" s="89"/>
      <c r="B312" s="89"/>
      <c r="C312" s="101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2.75" customHeight="1">
      <c r="A313" s="89"/>
      <c r="B313" s="89"/>
      <c r="C313" s="101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2.75" customHeight="1">
      <c r="A314" s="89"/>
      <c r="B314" s="89"/>
      <c r="C314" s="101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2.75" customHeight="1">
      <c r="A315" s="89"/>
      <c r="B315" s="89"/>
      <c r="C315" s="101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2.75" customHeight="1">
      <c r="A316" s="89"/>
      <c r="B316" s="89"/>
      <c r="C316" s="101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2.75" customHeight="1">
      <c r="A317" s="89"/>
      <c r="B317" s="89"/>
      <c r="C317" s="101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2.75" customHeight="1">
      <c r="A318" s="89"/>
      <c r="B318" s="89"/>
      <c r="C318" s="101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2.75" customHeight="1">
      <c r="A319" s="89"/>
      <c r="B319" s="89"/>
      <c r="C319" s="101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2.75" customHeight="1">
      <c r="A320" s="89"/>
      <c r="B320" s="89"/>
      <c r="C320" s="101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2.75" customHeight="1">
      <c r="A321" s="89"/>
      <c r="B321" s="89"/>
      <c r="C321" s="101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2.75" customHeight="1">
      <c r="A322" s="89"/>
      <c r="B322" s="89"/>
      <c r="C322" s="101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2.75" customHeight="1">
      <c r="A323" s="89"/>
      <c r="B323" s="89"/>
      <c r="C323" s="101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2.75" customHeight="1">
      <c r="A324" s="89"/>
      <c r="B324" s="89"/>
      <c r="C324" s="101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2.75" customHeight="1">
      <c r="A325" s="89"/>
      <c r="B325" s="89"/>
      <c r="C325" s="101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2.75" customHeight="1">
      <c r="A326" s="89"/>
      <c r="B326" s="89"/>
      <c r="C326" s="101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2.75" customHeight="1">
      <c r="A327" s="89"/>
      <c r="B327" s="89"/>
      <c r="C327" s="101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2.75" customHeight="1">
      <c r="A328" s="89"/>
      <c r="B328" s="89"/>
      <c r="C328" s="101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2.75" customHeight="1">
      <c r="A329" s="89"/>
      <c r="B329" s="89"/>
      <c r="C329" s="101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2.75" customHeight="1">
      <c r="A330" s="89"/>
      <c r="B330" s="89"/>
      <c r="C330" s="101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2.75" customHeight="1">
      <c r="A331" s="89"/>
      <c r="B331" s="89"/>
      <c r="C331" s="101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2.75" customHeight="1">
      <c r="A332" s="89"/>
      <c r="B332" s="89"/>
      <c r="C332" s="101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2.75" customHeight="1">
      <c r="A333" s="89"/>
      <c r="B333" s="89"/>
      <c r="C333" s="101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2.75" customHeight="1">
      <c r="A334" s="89"/>
      <c r="B334" s="89"/>
      <c r="C334" s="101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2.75" customHeight="1">
      <c r="A335" s="89"/>
      <c r="B335" s="89"/>
      <c r="C335" s="101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2.75" customHeight="1">
      <c r="A336" s="89"/>
      <c r="B336" s="89"/>
      <c r="C336" s="101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2.75" customHeight="1">
      <c r="A337" s="89"/>
      <c r="B337" s="89"/>
      <c r="C337" s="101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2.75" customHeight="1">
      <c r="A338" s="89"/>
      <c r="B338" s="89"/>
      <c r="C338" s="101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2.75" customHeight="1">
      <c r="A339" s="89"/>
      <c r="B339" s="89"/>
      <c r="C339" s="101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2.75" customHeight="1">
      <c r="A340" s="89"/>
      <c r="B340" s="89"/>
      <c r="C340" s="101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2.75" customHeight="1">
      <c r="A341" s="89"/>
      <c r="B341" s="89"/>
      <c r="C341" s="101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2.75" customHeight="1">
      <c r="A342" s="89"/>
      <c r="B342" s="89"/>
      <c r="C342" s="101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2.75" customHeight="1">
      <c r="A343" s="89"/>
      <c r="B343" s="89"/>
      <c r="C343" s="101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2.75" customHeight="1">
      <c r="A344" s="89"/>
      <c r="B344" s="89"/>
      <c r="C344" s="101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2.75" customHeight="1">
      <c r="A345" s="89"/>
      <c r="B345" s="89"/>
      <c r="C345" s="101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2.75" customHeight="1">
      <c r="A346" s="89"/>
      <c r="B346" s="89"/>
      <c r="C346" s="101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2.75" customHeight="1">
      <c r="A347" s="89"/>
      <c r="B347" s="89"/>
      <c r="C347" s="101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2.75" customHeight="1">
      <c r="A348" s="89"/>
      <c r="B348" s="89"/>
      <c r="C348" s="101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2.75" customHeight="1">
      <c r="A349" s="89"/>
      <c r="B349" s="89"/>
      <c r="C349" s="101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2.75" customHeight="1">
      <c r="A350" s="89"/>
      <c r="B350" s="89"/>
      <c r="C350" s="101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2.75" customHeight="1">
      <c r="A351" s="89"/>
      <c r="B351" s="89"/>
      <c r="C351" s="101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2.75" customHeight="1">
      <c r="A352" s="89"/>
      <c r="B352" s="89"/>
      <c r="C352" s="101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2.75" customHeight="1">
      <c r="A353" s="89"/>
      <c r="B353" s="89"/>
      <c r="C353" s="101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2.75" customHeight="1">
      <c r="A354" s="89"/>
      <c r="B354" s="89"/>
      <c r="C354" s="101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2.75" customHeight="1">
      <c r="A355" s="89"/>
      <c r="B355" s="89"/>
      <c r="C355" s="101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2.75" customHeight="1">
      <c r="A356" s="89"/>
      <c r="B356" s="89"/>
      <c r="C356" s="101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2.75" customHeight="1">
      <c r="A357" s="89"/>
      <c r="B357" s="89"/>
      <c r="C357" s="101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2.75" customHeight="1">
      <c r="A358" s="89"/>
      <c r="B358" s="89"/>
      <c r="C358" s="101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2.75" customHeight="1">
      <c r="A359" s="89"/>
      <c r="B359" s="89"/>
      <c r="C359" s="101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2.75" customHeight="1">
      <c r="A360" s="89"/>
      <c r="B360" s="89"/>
      <c r="C360" s="101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2.75" customHeight="1">
      <c r="A361" s="89"/>
      <c r="B361" s="89"/>
      <c r="C361" s="101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2.75" customHeight="1">
      <c r="A362" s="89"/>
      <c r="B362" s="89"/>
      <c r="C362" s="101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2.75" customHeight="1">
      <c r="A363" s="89"/>
      <c r="B363" s="89"/>
      <c r="C363" s="101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2.75" customHeight="1">
      <c r="A364" s="89"/>
      <c r="B364" s="89"/>
      <c r="C364" s="101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2.75" customHeight="1">
      <c r="A365" s="89"/>
      <c r="B365" s="89"/>
      <c r="C365" s="101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2.75" customHeight="1">
      <c r="A366" s="89"/>
      <c r="B366" s="89"/>
      <c r="C366" s="101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2.75" customHeight="1">
      <c r="A367" s="89"/>
      <c r="B367" s="89"/>
      <c r="C367" s="101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2.75" customHeight="1">
      <c r="A368" s="89"/>
      <c r="B368" s="89"/>
      <c r="C368" s="101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2.75" customHeight="1">
      <c r="A369" s="89"/>
      <c r="B369" s="89"/>
      <c r="C369" s="101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2.75" customHeight="1">
      <c r="A370" s="89"/>
      <c r="B370" s="89"/>
      <c r="C370" s="101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2.75" customHeight="1">
      <c r="A371" s="89"/>
      <c r="B371" s="89"/>
      <c r="C371" s="101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2.75" customHeight="1">
      <c r="A372" s="89"/>
      <c r="B372" s="89"/>
      <c r="C372" s="101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2.75" customHeight="1">
      <c r="A373" s="89"/>
      <c r="B373" s="89"/>
      <c r="C373" s="101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2.75" customHeight="1">
      <c r="A374" s="89"/>
      <c r="B374" s="89"/>
      <c r="C374" s="101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2.75" customHeight="1">
      <c r="A375" s="89"/>
      <c r="B375" s="89"/>
      <c r="C375" s="101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2.75" customHeight="1">
      <c r="A376" s="89"/>
      <c r="B376" s="89"/>
      <c r="C376" s="101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2.75" customHeight="1">
      <c r="A377" s="89"/>
      <c r="B377" s="89"/>
      <c r="C377" s="101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2.75" customHeight="1">
      <c r="A378" s="89"/>
      <c r="B378" s="89"/>
      <c r="C378" s="101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2.75" customHeight="1">
      <c r="A379" s="89"/>
      <c r="B379" s="89"/>
      <c r="C379" s="101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2.75" customHeight="1">
      <c r="A380" s="89"/>
      <c r="B380" s="89"/>
      <c r="C380" s="101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2.75" customHeight="1">
      <c r="A381" s="89"/>
      <c r="B381" s="89"/>
      <c r="C381" s="101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2.75" customHeight="1">
      <c r="A382" s="89"/>
      <c r="B382" s="89"/>
      <c r="C382" s="101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2.75" customHeight="1">
      <c r="A383" s="89"/>
      <c r="B383" s="89"/>
      <c r="C383" s="101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2.75" customHeight="1">
      <c r="A384" s="89"/>
      <c r="B384" s="89"/>
      <c r="C384" s="101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2.75" customHeight="1">
      <c r="A385" s="89"/>
      <c r="B385" s="89"/>
      <c r="C385" s="101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2.75" customHeight="1">
      <c r="A386" s="89"/>
      <c r="B386" s="89"/>
      <c r="C386" s="101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2.75" customHeight="1">
      <c r="A387" s="89"/>
      <c r="B387" s="89"/>
      <c r="C387" s="101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2.75" customHeight="1">
      <c r="A388" s="89"/>
      <c r="B388" s="89"/>
      <c r="C388" s="101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2.75" customHeight="1">
      <c r="A389" s="89"/>
      <c r="B389" s="89"/>
      <c r="C389" s="101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2.75" customHeight="1">
      <c r="A390" s="89"/>
      <c r="B390" s="89"/>
      <c r="C390" s="101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2.75" customHeight="1">
      <c r="A391" s="89"/>
      <c r="B391" s="89"/>
      <c r="C391" s="101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2.75" customHeight="1">
      <c r="A392" s="89"/>
      <c r="B392" s="89"/>
      <c r="C392" s="101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2.75" customHeight="1">
      <c r="A393" s="89"/>
      <c r="B393" s="89"/>
      <c r="C393" s="101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2.75" customHeight="1">
      <c r="A394" s="89"/>
      <c r="B394" s="89"/>
      <c r="C394" s="101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2.75" customHeight="1">
      <c r="A395" s="89"/>
      <c r="B395" s="89"/>
      <c r="C395" s="101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2.75" customHeight="1">
      <c r="A396" s="89"/>
      <c r="B396" s="89"/>
      <c r="C396" s="101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2.75" customHeight="1">
      <c r="A397" s="89"/>
      <c r="B397" s="89"/>
      <c r="C397" s="101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2.75" customHeight="1">
      <c r="A398" s="89"/>
      <c r="B398" s="89"/>
      <c r="C398" s="101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2.75" customHeight="1">
      <c r="A399" s="89"/>
      <c r="B399" s="89"/>
      <c r="C399" s="101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2.75" customHeight="1">
      <c r="A400" s="89"/>
      <c r="B400" s="89"/>
      <c r="C400" s="101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2.75" customHeight="1">
      <c r="A401" s="89"/>
      <c r="B401" s="89"/>
      <c r="C401" s="101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2.75" customHeight="1">
      <c r="A402" s="89"/>
      <c r="B402" s="89"/>
      <c r="C402" s="101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2.75" customHeight="1">
      <c r="A403" s="89"/>
      <c r="B403" s="89"/>
      <c r="C403" s="101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2.75" customHeight="1">
      <c r="A404" s="89"/>
      <c r="B404" s="89"/>
      <c r="C404" s="101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2.75" customHeight="1">
      <c r="A405" s="89"/>
      <c r="B405" s="89"/>
      <c r="C405" s="101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2.75" customHeight="1">
      <c r="A406" s="89"/>
      <c r="B406" s="89"/>
      <c r="C406" s="101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2.75" customHeight="1">
      <c r="A407" s="89"/>
      <c r="B407" s="89"/>
      <c r="C407" s="101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2.75" customHeight="1">
      <c r="A408" s="89"/>
      <c r="B408" s="89"/>
      <c r="C408" s="101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2.75" customHeight="1">
      <c r="A409" s="89"/>
      <c r="B409" s="89"/>
      <c r="C409" s="101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2.75" customHeight="1">
      <c r="A410" s="89"/>
      <c r="B410" s="89"/>
      <c r="C410" s="101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2.75" customHeight="1">
      <c r="A411" s="89"/>
      <c r="B411" s="89"/>
      <c r="C411" s="101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2.75" customHeight="1">
      <c r="A412" s="89"/>
      <c r="B412" s="89"/>
      <c r="C412" s="101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2.75" customHeight="1">
      <c r="A413" s="89"/>
      <c r="B413" s="89"/>
      <c r="C413" s="101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2.75" customHeight="1">
      <c r="A414" s="89"/>
      <c r="B414" s="89"/>
      <c r="C414" s="101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2.75" customHeight="1">
      <c r="A415" s="89"/>
      <c r="B415" s="89"/>
      <c r="C415" s="101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2.75" customHeight="1">
      <c r="A416" s="89"/>
      <c r="B416" s="89"/>
      <c r="C416" s="101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2.75" customHeight="1">
      <c r="A417" s="89"/>
      <c r="B417" s="89"/>
      <c r="C417" s="101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2.75" customHeight="1">
      <c r="A418" s="89"/>
      <c r="B418" s="89"/>
      <c r="C418" s="101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2.75" customHeight="1">
      <c r="A419" s="89"/>
      <c r="B419" s="89"/>
      <c r="C419" s="101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2.75" customHeight="1">
      <c r="A420" s="89"/>
      <c r="B420" s="89"/>
      <c r="C420" s="101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2.75" customHeight="1">
      <c r="A421" s="89"/>
      <c r="B421" s="89"/>
      <c r="C421" s="101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2.75" customHeight="1">
      <c r="A422" s="89"/>
      <c r="B422" s="89"/>
      <c r="C422" s="101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2.75" customHeight="1">
      <c r="A423" s="89"/>
      <c r="B423" s="89"/>
      <c r="C423" s="101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2.75" customHeight="1">
      <c r="A424" s="89"/>
      <c r="B424" s="89"/>
      <c r="C424" s="101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2.75" customHeight="1">
      <c r="A425" s="89"/>
      <c r="B425" s="89"/>
      <c r="C425" s="101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2.75" customHeight="1">
      <c r="A426" s="89"/>
      <c r="B426" s="89"/>
      <c r="C426" s="101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2.75" customHeight="1">
      <c r="A427" s="89"/>
      <c r="B427" s="89"/>
      <c r="C427" s="101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2.75" customHeight="1">
      <c r="A428" s="89"/>
      <c r="B428" s="89"/>
      <c r="C428" s="101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2.75" customHeight="1">
      <c r="A429" s="89"/>
      <c r="B429" s="89"/>
      <c r="C429" s="101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2.75" customHeight="1">
      <c r="A430" s="89"/>
      <c r="B430" s="89"/>
      <c r="C430" s="101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2.75" customHeight="1">
      <c r="A431" s="89"/>
      <c r="B431" s="89"/>
      <c r="C431" s="101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2.75" customHeight="1">
      <c r="A432" s="89"/>
      <c r="B432" s="89"/>
      <c r="C432" s="101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2.75" customHeight="1">
      <c r="A433" s="89"/>
      <c r="B433" s="89"/>
      <c r="C433" s="101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2.75" customHeight="1">
      <c r="A434" s="89"/>
      <c r="B434" s="89"/>
      <c r="C434" s="101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2.75" customHeight="1">
      <c r="A435" s="89"/>
      <c r="B435" s="89"/>
      <c r="C435" s="101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2.75" customHeight="1">
      <c r="A436" s="89"/>
      <c r="B436" s="89"/>
      <c r="C436" s="101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2.75" customHeight="1">
      <c r="A437" s="89"/>
      <c r="B437" s="89"/>
      <c r="C437" s="101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2.75" customHeight="1">
      <c r="A438" s="89"/>
      <c r="B438" s="89"/>
      <c r="C438" s="101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2.75" customHeight="1">
      <c r="A439" s="89"/>
      <c r="B439" s="89"/>
      <c r="C439" s="101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2.75" customHeight="1">
      <c r="A440" s="89"/>
      <c r="B440" s="89"/>
      <c r="C440" s="101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2.75" customHeight="1">
      <c r="A441" s="89"/>
      <c r="B441" s="89"/>
      <c r="C441" s="101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2.75" customHeight="1">
      <c r="A442" s="89"/>
      <c r="B442" s="89"/>
      <c r="C442" s="101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2.75" customHeight="1">
      <c r="A443" s="89"/>
      <c r="B443" s="89"/>
      <c r="C443" s="101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2.75" customHeight="1">
      <c r="A444" s="89"/>
      <c r="B444" s="89"/>
      <c r="C444" s="101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2.75" customHeight="1">
      <c r="A445" s="89"/>
      <c r="B445" s="89"/>
      <c r="C445" s="101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2.75" customHeight="1">
      <c r="A446" s="89"/>
      <c r="B446" s="89"/>
      <c r="C446" s="101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2.75" customHeight="1">
      <c r="A447" s="89"/>
      <c r="B447" s="89"/>
      <c r="C447" s="101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2.75" customHeight="1">
      <c r="A448" s="89"/>
      <c r="B448" s="89"/>
      <c r="C448" s="101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2.75" customHeight="1">
      <c r="A449" s="89"/>
      <c r="B449" s="89"/>
      <c r="C449" s="101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2.75" customHeight="1">
      <c r="A450" s="89"/>
      <c r="B450" s="89"/>
      <c r="C450" s="101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2.75" customHeight="1">
      <c r="A451" s="89"/>
      <c r="B451" s="89"/>
      <c r="C451" s="101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2.75" customHeight="1">
      <c r="A452" s="89"/>
      <c r="B452" s="89"/>
      <c r="C452" s="101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2.75" customHeight="1">
      <c r="A453" s="89"/>
      <c r="B453" s="89"/>
      <c r="C453" s="101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2.75" customHeight="1">
      <c r="A454" s="89"/>
      <c r="B454" s="89"/>
      <c r="C454" s="101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2.75" customHeight="1">
      <c r="A455" s="89"/>
      <c r="B455" s="89"/>
      <c r="C455" s="101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2.75" customHeight="1">
      <c r="A456" s="89"/>
      <c r="B456" s="89"/>
      <c r="C456" s="101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2.75" customHeight="1">
      <c r="A457" s="89"/>
      <c r="B457" s="89"/>
      <c r="C457" s="101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2.75" customHeight="1">
      <c r="A458" s="89"/>
      <c r="B458" s="89"/>
      <c r="C458" s="101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2.75" customHeight="1">
      <c r="A459" s="89"/>
      <c r="B459" s="89"/>
      <c r="C459" s="101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2.75" customHeight="1">
      <c r="A460" s="89"/>
      <c r="B460" s="89"/>
      <c r="C460" s="101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2.75" customHeight="1">
      <c r="A461" s="89"/>
      <c r="B461" s="89"/>
      <c r="C461" s="101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2.75" customHeight="1">
      <c r="A462" s="89"/>
      <c r="B462" s="89"/>
      <c r="C462" s="101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2.75" customHeight="1">
      <c r="A463" s="89"/>
      <c r="B463" s="89"/>
      <c r="C463" s="101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2.75" customHeight="1">
      <c r="A464" s="89"/>
      <c r="B464" s="89"/>
      <c r="C464" s="101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2.75" customHeight="1">
      <c r="A465" s="89"/>
      <c r="B465" s="89"/>
      <c r="C465" s="101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2.75" customHeight="1">
      <c r="A466" s="89"/>
      <c r="B466" s="89"/>
      <c r="C466" s="101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2.75" customHeight="1">
      <c r="A467" s="89"/>
      <c r="B467" s="89"/>
      <c r="C467" s="101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2.75" customHeight="1">
      <c r="A468" s="89"/>
      <c r="B468" s="89"/>
      <c r="C468" s="101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2.75" customHeight="1">
      <c r="A469" s="89"/>
      <c r="B469" s="89"/>
      <c r="C469" s="101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2.75" customHeight="1">
      <c r="A470" s="89"/>
      <c r="B470" s="89"/>
      <c r="C470" s="101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2.75" customHeight="1">
      <c r="A471" s="89"/>
      <c r="B471" s="89"/>
      <c r="C471" s="101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2.75" customHeight="1">
      <c r="A472" s="89"/>
      <c r="B472" s="89"/>
      <c r="C472" s="101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2.75" customHeight="1">
      <c r="A473" s="89"/>
      <c r="B473" s="89"/>
      <c r="C473" s="101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2.75" customHeight="1">
      <c r="A474" s="89"/>
      <c r="B474" s="89"/>
      <c r="C474" s="101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2.75" customHeight="1">
      <c r="A475" s="89"/>
      <c r="B475" s="89"/>
      <c r="C475" s="101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2.75" customHeight="1">
      <c r="A476" s="89"/>
      <c r="B476" s="89"/>
      <c r="C476" s="101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2.75" customHeight="1">
      <c r="A477" s="89"/>
      <c r="B477" s="89"/>
      <c r="C477" s="101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2.75" customHeight="1">
      <c r="A478" s="89"/>
      <c r="B478" s="89"/>
      <c r="C478" s="101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2.75" customHeight="1">
      <c r="A479" s="89"/>
      <c r="B479" s="89"/>
      <c r="C479" s="101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2.75" customHeight="1">
      <c r="A480" s="89"/>
      <c r="B480" s="89"/>
      <c r="C480" s="101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2.75" customHeight="1">
      <c r="A481" s="89"/>
      <c r="B481" s="89"/>
      <c r="C481" s="101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2.75" customHeight="1">
      <c r="A482" s="89"/>
      <c r="B482" s="89"/>
      <c r="C482" s="101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2.75" customHeight="1">
      <c r="A483" s="89"/>
      <c r="B483" s="89"/>
      <c r="C483" s="101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2.75" customHeight="1">
      <c r="A484" s="89"/>
      <c r="B484" s="89"/>
      <c r="C484" s="101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2.75" customHeight="1">
      <c r="A485" s="89"/>
      <c r="B485" s="89"/>
      <c r="C485" s="101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2.75" customHeight="1">
      <c r="A486" s="89"/>
      <c r="B486" s="89"/>
      <c r="C486" s="101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2.75" customHeight="1">
      <c r="A487" s="89"/>
      <c r="B487" s="89"/>
      <c r="C487" s="101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2.75" customHeight="1">
      <c r="A488" s="89"/>
      <c r="B488" s="89"/>
      <c r="C488" s="101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2.75" customHeight="1">
      <c r="A489" s="89"/>
      <c r="B489" s="89"/>
      <c r="C489" s="101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2.75" customHeight="1">
      <c r="A490" s="89"/>
      <c r="B490" s="89"/>
      <c r="C490" s="101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2.75" customHeight="1">
      <c r="A491" s="89"/>
      <c r="B491" s="89"/>
      <c r="C491" s="101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2.75" customHeight="1">
      <c r="A492" s="89"/>
      <c r="B492" s="89"/>
      <c r="C492" s="101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2.75" customHeight="1">
      <c r="A493" s="89"/>
      <c r="B493" s="89"/>
      <c r="C493" s="101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2.75" customHeight="1">
      <c r="A494" s="89"/>
      <c r="B494" s="89"/>
      <c r="C494" s="101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2.75" customHeight="1">
      <c r="A495" s="89"/>
      <c r="B495" s="89"/>
      <c r="C495" s="101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2.75" customHeight="1">
      <c r="A496" s="89"/>
      <c r="B496" s="89"/>
      <c r="C496" s="101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2.75" customHeight="1">
      <c r="A497" s="89"/>
      <c r="B497" s="89"/>
      <c r="C497" s="101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2.75" customHeight="1">
      <c r="A498" s="89"/>
      <c r="B498" s="89"/>
      <c r="C498" s="101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2.75" customHeight="1">
      <c r="A499" s="89"/>
      <c r="B499" s="89"/>
      <c r="C499" s="101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2.75" customHeight="1">
      <c r="A500" s="89"/>
      <c r="B500" s="89"/>
      <c r="C500" s="101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2.75" customHeight="1">
      <c r="A501" s="89"/>
      <c r="B501" s="89"/>
      <c r="C501" s="101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2.75" customHeight="1">
      <c r="A502" s="89"/>
      <c r="B502" s="89"/>
      <c r="C502" s="101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2.75" customHeight="1">
      <c r="A503" s="89"/>
      <c r="B503" s="89"/>
      <c r="C503" s="101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2.75" customHeight="1">
      <c r="A504" s="89"/>
      <c r="B504" s="89"/>
      <c r="C504" s="101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2.75" customHeight="1">
      <c r="A505" s="89"/>
      <c r="B505" s="89"/>
      <c r="C505" s="101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2.75" customHeight="1">
      <c r="A506" s="89"/>
      <c r="B506" s="89"/>
      <c r="C506" s="101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2.75" customHeight="1">
      <c r="A507" s="89"/>
      <c r="B507" s="89"/>
      <c r="C507" s="101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2.75" customHeight="1">
      <c r="A508" s="89"/>
      <c r="B508" s="89"/>
      <c r="C508" s="101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2.75" customHeight="1">
      <c r="A509" s="89"/>
      <c r="B509" s="89"/>
      <c r="C509" s="101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2.75" customHeight="1">
      <c r="A510" s="89"/>
      <c r="B510" s="89"/>
      <c r="C510" s="101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2.75" customHeight="1">
      <c r="A511" s="89"/>
      <c r="B511" s="89"/>
      <c r="C511" s="101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2.75" customHeight="1">
      <c r="A512" s="89"/>
      <c r="B512" s="89"/>
      <c r="C512" s="101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2.75" customHeight="1">
      <c r="A513" s="89"/>
      <c r="B513" s="89"/>
      <c r="C513" s="101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2.75" customHeight="1">
      <c r="A514" s="89"/>
      <c r="B514" s="89"/>
      <c r="C514" s="101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2.75" customHeight="1">
      <c r="A515" s="89"/>
      <c r="B515" s="89"/>
      <c r="C515" s="101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2.75" customHeight="1">
      <c r="A516" s="89"/>
      <c r="B516" s="89"/>
      <c r="C516" s="101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2.75" customHeight="1">
      <c r="A517" s="89"/>
      <c r="B517" s="89"/>
      <c r="C517" s="101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2.75" customHeight="1">
      <c r="A518" s="89"/>
      <c r="B518" s="89"/>
      <c r="C518" s="101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2.75" customHeight="1">
      <c r="A519" s="89"/>
      <c r="B519" s="89"/>
      <c r="C519" s="101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2.75" customHeight="1">
      <c r="A520" s="89"/>
      <c r="B520" s="89"/>
      <c r="C520" s="101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2.75" customHeight="1">
      <c r="A521" s="89"/>
      <c r="B521" s="89"/>
      <c r="C521" s="101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2.75" customHeight="1">
      <c r="A522" s="89"/>
      <c r="B522" s="89"/>
      <c r="C522" s="101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2.75" customHeight="1">
      <c r="A523" s="89"/>
      <c r="B523" s="89"/>
      <c r="C523" s="101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2.75" customHeight="1">
      <c r="A524" s="89"/>
      <c r="B524" s="89"/>
      <c r="C524" s="101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2.75" customHeight="1">
      <c r="A525" s="89"/>
      <c r="B525" s="89"/>
      <c r="C525" s="101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2.75" customHeight="1">
      <c r="A526" s="89"/>
      <c r="B526" s="89"/>
      <c r="C526" s="101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2.75" customHeight="1">
      <c r="A527" s="89"/>
      <c r="B527" s="89"/>
      <c r="C527" s="101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2.75" customHeight="1">
      <c r="A528" s="89"/>
      <c r="B528" s="89"/>
      <c r="C528" s="101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2.75" customHeight="1">
      <c r="A529" s="89"/>
      <c r="B529" s="89"/>
      <c r="C529" s="101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2.75" customHeight="1">
      <c r="A530" s="89"/>
      <c r="B530" s="89"/>
      <c r="C530" s="101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2.75" customHeight="1">
      <c r="A531" s="89"/>
      <c r="B531" s="89"/>
      <c r="C531" s="101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2.75" customHeight="1">
      <c r="A532" s="89"/>
      <c r="B532" s="89"/>
      <c r="C532" s="101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2.75" customHeight="1">
      <c r="A533" s="89"/>
      <c r="B533" s="89"/>
      <c r="C533" s="101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2.75" customHeight="1">
      <c r="A534" s="89"/>
      <c r="B534" s="89"/>
      <c r="C534" s="101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2.75" customHeight="1">
      <c r="A535" s="89"/>
      <c r="B535" s="89"/>
      <c r="C535" s="101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2.75" customHeight="1">
      <c r="A536" s="89"/>
      <c r="B536" s="89"/>
      <c r="C536" s="101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2.75" customHeight="1">
      <c r="A537" s="89"/>
      <c r="B537" s="89"/>
      <c r="C537" s="101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2.75" customHeight="1">
      <c r="A538" s="89"/>
      <c r="B538" s="89"/>
      <c r="C538" s="101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2.75" customHeight="1">
      <c r="A539" s="89"/>
      <c r="B539" s="89"/>
      <c r="C539" s="101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2.75" customHeight="1">
      <c r="A540" s="89"/>
      <c r="B540" s="89"/>
      <c r="C540" s="101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2.75" customHeight="1">
      <c r="A541" s="89"/>
      <c r="B541" s="89"/>
      <c r="C541" s="101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2.75" customHeight="1">
      <c r="A542" s="89"/>
      <c r="B542" s="89"/>
      <c r="C542" s="101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2.75" customHeight="1">
      <c r="A543" s="89"/>
      <c r="B543" s="89"/>
      <c r="C543" s="101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2.75" customHeight="1">
      <c r="A544" s="89"/>
      <c r="B544" s="89"/>
      <c r="C544" s="101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2.75" customHeight="1">
      <c r="A545" s="89"/>
      <c r="B545" s="89"/>
      <c r="C545" s="101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2.75" customHeight="1">
      <c r="A546" s="89"/>
      <c r="B546" s="89"/>
      <c r="C546" s="101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2.75" customHeight="1">
      <c r="A547" s="89"/>
      <c r="B547" s="89"/>
      <c r="C547" s="101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2.75" customHeight="1">
      <c r="A548" s="89"/>
      <c r="B548" s="89"/>
      <c r="C548" s="101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2.75" customHeight="1">
      <c r="A549" s="89"/>
      <c r="B549" s="89"/>
      <c r="C549" s="101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2.75" customHeight="1">
      <c r="A550" s="89"/>
      <c r="B550" s="89"/>
      <c r="C550" s="101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2.75" customHeight="1">
      <c r="A551" s="89"/>
      <c r="B551" s="89"/>
      <c r="C551" s="101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2.75" customHeight="1">
      <c r="A552" s="89"/>
      <c r="B552" s="89"/>
      <c r="C552" s="101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2.75" customHeight="1">
      <c r="A553" s="89"/>
      <c r="B553" s="89"/>
      <c r="C553" s="101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2.75" customHeight="1">
      <c r="A554" s="89"/>
      <c r="B554" s="89"/>
      <c r="C554" s="101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2.75" customHeight="1">
      <c r="A555" s="89"/>
      <c r="B555" s="89"/>
      <c r="C555" s="101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2.75" customHeight="1">
      <c r="A556" s="89"/>
      <c r="B556" s="89"/>
      <c r="C556" s="101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2.75" customHeight="1">
      <c r="A557" s="89"/>
      <c r="B557" s="89"/>
      <c r="C557" s="101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2.75" customHeight="1">
      <c r="A558" s="89"/>
      <c r="B558" s="89"/>
      <c r="C558" s="101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2.75" customHeight="1">
      <c r="A559" s="89"/>
      <c r="B559" s="89"/>
      <c r="C559" s="101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2.75" customHeight="1">
      <c r="A560" s="89"/>
      <c r="B560" s="89"/>
      <c r="C560" s="101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2.75" customHeight="1">
      <c r="A561" s="89"/>
      <c r="B561" s="89"/>
      <c r="C561" s="101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2.75" customHeight="1">
      <c r="A562" s="89"/>
      <c r="B562" s="89"/>
      <c r="C562" s="101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2.75" customHeight="1">
      <c r="A563" s="89"/>
      <c r="B563" s="89"/>
      <c r="C563" s="101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2.75" customHeight="1">
      <c r="A564" s="89"/>
      <c r="B564" s="89"/>
      <c r="C564" s="101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2.75" customHeight="1">
      <c r="A565" s="89"/>
      <c r="B565" s="89"/>
      <c r="C565" s="101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2.75" customHeight="1">
      <c r="A566" s="89"/>
      <c r="B566" s="89"/>
      <c r="C566" s="101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2.75" customHeight="1">
      <c r="A567" s="89"/>
      <c r="B567" s="89"/>
      <c r="C567" s="101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2.75" customHeight="1">
      <c r="A568" s="89"/>
      <c r="B568" s="89"/>
      <c r="C568" s="101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2.75" customHeight="1">
      <c r="A569" s="89"/>
      <c r="B569" s="89"/>
      <c r="C569" s="101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2.75" customHeight="1">
      <c r="A570" s="89"/>
      <c r="B570" s="89"/>
      <c r="C570" s="101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2.75" customHeight="1">
      <c r="A571" s="89"/>
      <c r="B571" s="89"/>
      <c r="C571" s="101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2.75" customHeight="1">
      <c r="A572" s="89"/>
      <c r="B572" s="89"/>
      <c r="C572" s="101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2.75" customHeight="1">
      <c r="A573" s="89"/>
      <c r="B573" s="89"/>
      <c r="C573" s="101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2.75" customHeight="1">
      <c r="A574" s="89"/>
      <c r="B574" s="89"/>
      <c r="C574" s="101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2.75" customHeight="1">
      <c r="A575" s="89"/>
      <c r="B575" s="89"/>
      <c r="C575" s="101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2.75" customHeight="1">
      <c r="A576" s="89"/>
      <c r="B576" s="89"/>
      <c r="C576" s="101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2.75" customHeight="1">
      <c r="A577" s="89"/>
      <c r="B577" s="89"/>
      <c r="C577" s="101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2.75" customHeight="1">
      <c r="A578" s="89"/>
      <c r="B578" s="89"/>
      <c r="C578" s="101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2.75" customHeight="1">
      <c r="A579" s="89"/>
      <c r="B579" s="89"/>
      <c r="C579" s="101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2.75" customHeight="1">
      <c r="A580" s="89"/>
      <c r="B580" s="89"/>
      <c r="C580" s="101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2.75" customHeight="1">
      <c r="A581" s="89"/>
      <c r="B581" s="89"/>
      <c r="C581" s="101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2.75" customHeight="1">
      <c r="A582" s="89"/>
      <c r="B582" s="89"/>
      <c r="C582" s="101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2.75" customHeight="1">
      <c r="A583" s="89"/>
      <c r="B583" s="89"/>
      <c r="C583" s="101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2.75" customHeight="1">
      <c r="A584" s="89"/>
      <c r="B584" s="89"/>
      <c r="C584" s="101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2.75" customHeight="1">
      <c r="A585" s="89"/>
      <c r="B585" s="89"/>
      <c r="C585" s="101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2.75" customHeight="1">
      <c r="A586" s="89"/>
      <c r="B586" s="89"/>
      <c r="C586" s="101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2.75" customHeight="1">
      <c r="A587" s="89"/>
      <c r="B587" s="89"/>
      <c r="C587" s="101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2.75" customHeight="1">
      <c r="A588" s="89"/>
      <c r="B588" s="89"/>
      <c r="C588" s="101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2.75" customHeight="1">
      <c r="A589" s="89"/>
      <c r="B589" s="89"/>
      <c r="C589" s="101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2.75" customHeight="1">
      <c r="A590" s="89"/>
      <c r="B590" s="89"/>
      <c r="C590" s="101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2.75" customHeight="1">
      <c r="A591" s="89"/>
      <c r="B591" s="89"/>
      <c r="C591" s="101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2.75" customHeight="1">
      <c r="A592" s="89"/>
      <c r="B592" s="89"/>
      <c r="C592" s="101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2.75" customHeight="1">
      <c r="A593" s="89"/>
      <c r="B593" s="89"/>
      <c r="C593" s="101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2.75" customHeight="1">
      <c r="A594" s="89"/>
      <c r="B594" s="89"/>
      <c r="C594" s="101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2.75" customHeight="1">
      <c r="A595" s="89"/>
      <c r="B595" s="89"/>
      <c r="C595" s="101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2.75" customHeight="1">
      <c r="A596" s="89"/>
      <c r="B596" s="89"/>
      <c r="C596" s="101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2.75" customHeight="1">
      <c r="A597" s="89"/>
      <c r="B597" s="89"/>
      <c r="C597" s="101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2.75" customHeight="1">
      <c r="A598" s="89"/>
      <c r="B598" s="89"/>
      <c r="C598" s="101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2.75" customHeight="1">
      <c r="A599" s="89"/>
      <c r="B599" s="89"/>
      <c r="C599" s="101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2.75" customHeight="1">
      <c r="A600" s="89"/>
      <c r="B600" s="89"/>
      <c r="C600" s="101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2.75" customHeight="1">
      <c r="A601" s="89"/>
      <c r="B601" s="89"/>
      <c r="C601" s="101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2.75" customHeight="1">
      <c r="A602" s="89"/>
      <c r="B602" s="89"/>
      <c r="C602" s="101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2.75" customHeight="1">
      <c r="A603" s="89"/>
      <c r="B603" s="89"/>
      <c r="C603" s="101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2.75" customHeight="1">
      <c r="A604" s="89"/>
      <c r="B604" s="89"/>
      <c r="C604" s="101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2.75" customHeight="1">
      <c r="A605" s="89"/>
      <c r="B605" s="89"/>
      <c r="C605" s="101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2.75" customHeight="1">
      <c r="A606" s="89"/>
      <c r="B606" s="89"/>
      <c r="C606" s="101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2.75" customHeight="1">
      <c r="A607" s="89"/>
      <c r="B607" s="89"/>
      <c r="C607" s="101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2.75" customHeight="1">
      <c r="A608" s="89"/>
      <c r="B608" s="89"/>
      <c r="C608" s="101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2.75" customHeight="1">
      <c r="A609" s="89"/>
      <c r="B609" s="89"/>
      <c r="C609" s="101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2.75" customHeight="1">
      <c r="A610" s="89"/>
      <c r="B610" s="89"/>
      <c r="C610" s="101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2.75" customHeight="1">
      <c r="A611" s="89"/>
      <c r="B611" s="89"/>
      <c r="C611" s="101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2.75" customHeight="1">
      <c r="A612" s="89"/>
      <c r="B612" s="89"/>
      <c r="C612" s="101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2.75" customHeight="1">
      <c r="A613" s="89"/>
      <c r="B613" s="89"/>
      <c r="C613" s="101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2.75" customHeight="1">
      <c r="A614" s="89"/>
      <c r="B614" s="89"/>
      <c r="C614" s="101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2.75" customHeight="1">
      <c r="A615" s="89"/>
      <c r="B615" s="89"/>
      <c r="C615" s="101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2.75" customHeight="1">
      <c r="A616" s="89"/>
      <c r="B616" s="89"/>
      <c r="C616" s="101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2.75" customHeight="1">
      <c r="A617" s="89"/>
      <c r="B617" s="89"/>
      <c r="C617" s="101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2.75" customHeight="1">
      <c r="A618" s="89"/>
      <c r="B618" s="89"/>
      <c r="C618" s="101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2.75" customHeight="1">
      <c r="A619" s="89"/>
      <c r="B619" s="89"/>
      <c r="C619" s="101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2.75" customHeight="1">
      <c r="A620" s="89"/>
      <c r="B620" s="89"/>
      <c r="C620" s="101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2.75" customHeight="1">
      <c r="A621" s="89"/>
      <c r="B621" s="89"/>
      <c r="C621" s="101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2.75" customHeight="1">
      <c r="A622" s="89"/>
      <c r="B622" s="89"/>
      <c r="C622" s="101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2.75" customHeight="1">
      <c r="A623" s="89"/>
      <c r="B623" s="89"/>
      <c r="C623" s="101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2.75" customHeight="1">
      <c r="A624" s="89"/>
      <c r="B624" s="89"/>
      <c r="C624" s="101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2.75" customHeight="1">
      <c r="A625" s="89"/>
      <c r="B625" s="89"/>
      <c r="C625" s="101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2.75" customHeight="1">
      <c r="A626" s="89"/>
      <c r="B626" s="89"/>
      <c r="C626" s="101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2.75" customHeight="1">
      <c r="A627" s="89"/>
      <c r="B627" s="89"/>
      <c r="C627" s="101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2.75" customHeight="1">
      <c r="A628" s="89"/>
      <c r="B628" s="89"/>
      <c r="C628" s="101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2.75" customHeight="1">
      <c r="A629" s="89"/>
      <c r="B629" s="89"/>
      <c r="C629" s="101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2.75" customHeight="1">
      <c r="A630" s="89"/>
      <c r="B630" s="89"/>
      <c r="C630" s="101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2.75" customHeight="1">
      <c r="A631" s="89"/>
      <c r="B631" s="89"/>
      <c r="C631" s="101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2.75" customHeight="1">
      <c r="A632" s="89"/>
      <c r="B632" s="89"/>
      <c r="C632" s="101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2.75" customHeight="1">
      <c r="A633" s="89"/>
      <c r="B633" s="89"/>
      <c r="C633" s="101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2.75" customHeight="1">
      <c r="A634" s="89"/>
      <c r="B634" s="89"/>
      <c r="C634" s="101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2.75" customHeight="1">
      <c r="A635" s="89"/>
      <c r="B635" s="89"/>
      <c r="C635" s="101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2.75" customHeight="1">
      <c r="A636" s="89"/>
      <c r="B636" s="89"/>
      <c r="C636" s="101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2.75" customHeight="1">
      <c r="A637" s="89"/>
      <c r="B637" s="89"/>
      <c r="C637" s="101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2.75" customHeight="1">
      <c r="A638" s="89"/>
      <c r="B638" s="89"/>
      <c r="C638" s="101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2.75" customHeight="1">
      <c r="A639" s="89"/>
      <c r="B639" s="89"/>
      <c r="C639" s="101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2.75" customHeight="1">
      <c r="A640" s="89"/>
      <c r="B640" s="89"/>
      <c r="C640" s="101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2.75" customHeight="1">
      <c r="A641" s="89"/>
      <c r="B641" s="89"/>
      <c r="C641" s="101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2.75" customHeight="1">
      <c r="A642" s="89"/>
      <c r="B642" s="89"/>
      <c r="C642" s="101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2.75" customHeight="1">
      <c r="A643" s="89"/>
      <c r="B643" s="89"/>
      <c r="C643" s="101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2.75" customHeight="1">
      <c r="A644" s="89"/>
      <c r="B644" s="89"/>
      <c r="C644" s="101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2.75" customHeight="1">
      <c r="A645" s="89"/>
      <c r="B645" s="89"/>
      <c r="C645" s="101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2.75" customHeight="1">
      <c r="A646" s="89"/>
      <c r="B646" s="89"/>
      <c r="C646" s="101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2.75" customHeight="1">
      <c r="A647" s="89"/>
      <c r="B647" s="89"/>
      <c r="C647" s="101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2.75" customHeight="1">
      <c r="A648" s="89"/>
      <c r="B648" s="89"/>
      <c r="C648" s="101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2.75" customHeight="1">
      <c r="A649" s="89"/>
      <c r="B649" s="89"/>
      <c r="C649" s="101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2.75" customHeight="1">
      <c r="A650" s="89"/>
      <c r="B650" s="89"/>
      <c r="C650" s="101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2.75" customHeight="1">
      <c r="A651" s="89"/>
      <c r="B651" s="89"/>
      <c r="C651" s="101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2.75" customHeight="1">
      <c r="A652" s="89"/>
      <c r="B652" s="89"/>
      <c r="C652" s="101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2.75" customHeight="1">
      <c r="A653" s="89"/>
      <c r="B653" s="89"/>
      <c r="C653" s="101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2.75" customHeight="1">
      <c r="A654" s="89"/>
      <c r="B654" s="89"/>
      <c r="C654" s="101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2.75" customHeight="1">
      <c r="A655" s="89"/>
      <c r="B655" s="89"/>
      <c r="C655" s="101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2.75" customHeight="1">
      <c r="A656" s="89"/>
      <c r="B656" s="89"/>
      <c r="C656" s="101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2.75" customHeight="1">
      <c r="A657" s="89"/>
      <c r="B657" s="89"/>
      <c r="C657" s="101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2.75" customHeight="1">
      <c r="A658" s="89"/>
      <c r="B658" s="89"/>
      <c r="C658" s="101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2.75" customHeight="1">
      <c r="A659" s="89"/>
      <c r="B659" s="89"/>
      <c r="C659" s="101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2.75" customHeight="1">
      <c r="A660" s="89"/>
      <c r="B660" s="89"/>
      <c r="C660" s="101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2.75" customHeight="1">
      <c r="A661" s="89"/>
      <c r="B661" s="89"/>
      <c r="C661" s="101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2.75" customHeight="1">
      <c r="A662" s="89"/>
      <c r="B662" s="89"/>
      <c r="C662" s="101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2.75" customHeight="1">
      <c r="A663" s="89"/>
      <c r="B663" s="89"/>
      <c r="C663" s="101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2.75" customHeight="1">
      <c r="A664" s="89"/>
      <c r="B664" s="89"/>
      <c r="C664" s="101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2.75" customHeight="1">
      <c r="A665" s="89"/>
      <c r="B665" s="89"/>
      <c r="C665" s="101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2.75" customHeight="1">
      <c r="A666" s="89"/>
      <c r="B666" s="89"/>
      <c r="C666" s="101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2.75" customHeight="1">
      <c r="A667" s="89"/>
      <c r="B667" s="89"/>
      <c r="C667" s="101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2.75" customHeight="1">
      <c r="A668" s="89"/>
      <c r="B668" s="89"/>
      <c r="C668" s="101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2.75" customHeight="1">
      <c r="A669" s="89"/>
      <c r="B669" s="89"/>
      <c r="C669" s="101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2.75" customHeight="1">
      <c r="A670" s="89"/>
      <c r="B670" s="89"/>
      <c r="C670" s="101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2.75" customHeight="1">
      <c r="A671" s="89"/>
      <c r="B671" s="89"/>
      <c r="C671" s="101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2.75" customHeight="1">
      <c r="A672" s="89"/>
      <c r="B672" s="89"/>
      <c r="C672" s="101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2.75" customHeight="1">
      <c r="A673" s="89"/>
      <c r="B673" s="89"/>
      <c r="C673" s="101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2.75" customHeight="1">
      <c r="A674" s="89"/>
      <c r="B674" s="89"/>
      <c r="C674" s="101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2.75" customHeight="1">
      <c r="A675" s="89"/>
      <c r="B675" s="89"/>
      <c r="C675" s="101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2.75" customHeight="1">
      <c r="A676" s="89"/>
      <c r="B676" s="89"/>
      <c r="C676" s="101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2.75" customHeight="1">
      <c r="A677" s="89"/>
      <c r="B677" s="89"/>
      <c r="C677" s="101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2.75" customHeight="1">
      <c r="A678" s="89"/>
      <c r="B678" s="89"/>
      <c r="C678" s="101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2.75" customHeight="1">
      <c r="A679" s="89"/>
      <c r="B679" s="89"/>
      <c r="C679" s="101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2.75" customHeight="1">
      <c r="A680" s="89"/>
      <c r="B680" s="89"/>
      <c r="C680" s="101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2.75" customHeight="1">
      <c r="A681" s="89"/>
      <c r="B681" s="89"/>
      <c r="C681" s="101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2.75" customHeight="1">
      <c r="A682" s="89"/>
      <c r="B682" s="89"/>
      <c r="C682" s="101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2.75" customHeight="1">
      <c r="A683" s="89"/>
      <c r="B683" s="89"/>
      <c r="C683" s="101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2.75" customHeight="1">
      <c r="A684" s="89"/>
      <c r="B684" s="89"/>
      <c r="C684" s="101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2.75" customHeight="1">
      <c r="A685" s="89"/>
      <c r="B685" s="89"/>
      <c r="C685" s="101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2.75" customHeight="1">
      <c r="A686" s="89"/>
      <c r="B686" s="89"/>
      <c r="C686" s="101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2.75" customHeight="1">
      <c r="A687" s="89"/>
      <c r="B687" s="89"/>
      <c r="C687" s="101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2.75" customHeight="1">
      <c r="A688" s="89"/>
      <c r="B688" s="89"/>
      <c r="C688" s="101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2.75" customHeight="1">
      <c r="A689" s="89"/>
      <c r="B689" s="89"/>
      <c r="C689" s="101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2.75" customHeight="1">
      <c r="A690" s="89"/>
      <c r="B690" s="89"/>
      <c r="C690" s="101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2.75" customHeight="1">
      <c r="A691" s="89"/>
      <c r="B691" s="89"/>
      <c r="C691" s="101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2.75" customHeight="1">
      <c r="A692" s="89"/>
      <c r="B692" s="89"/>
      <c r="C692" s="101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2.75" customHeight="1">
      <c r="A693" s="89"/>
      <c r="B693" s="89"/>
      <c r="C693" s="101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2.75" customHeight="1">
      <c r="A694" s="89"/>
      <c r="B694" s="89"/>
      <c r="C694" s="101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2.75" customHeight="1">
      <c r="A695" s="89"/>
      <c r="B695" s="89"/>
      <c r="C695" s="101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2.75" customHeight="1">
      <c r="A696" s="89"/>
      <c r="B696" s="89"/>
      <c r="C696" s="101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2.75" customHeight="1">
      <c r="A697" s="89"/>
      <c r="B697" s="89"/>
      <c r="C697" s="101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2.75" customHeight="1">
      <c r="A698" s="89"/>
      <c r="B698" s="89"/>
      <c r="C698" s="101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2.75" customHeight="1">
      <c r="A699" s="89"/>
      <c r="B699" s="89"/>
      <c r="C699" s="101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2.75" customHeight="1">
      <c r="A700" s="89"/>
      <c r="B700" s="89"/>
      <c r="C700" s="101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2.75" customHeight="1">
      <c r="A701" s="89"/>
      <c r="B701" s="89"/>
      <c r="C701" s="101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2.75" customHeight="1">
      <c r="A702" s="89"/>
      <c r="B702" s="89"/>
      <c r="C702" s="101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2.75" customHeight="1">
      <c r="A703" s="89"/>
      <c r="B703" s="89"/>
      <c r="C703" s="101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2.75" customHeight="1">
      <c r="A704" s="89"/>
      <c r="B704" s="89"/>
      <c r="C704" s="101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2.75" customHeight="1">
      <c r="A705" s="89"/>
      <c r="B705" s="89"/>
      <c r="C705" s="101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2.75" customHeight="1">
      <c r="A706" s="89"/>
      <c r="B706" s="89"/>
      <c r="C706" s="101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2.75" customHeight="1">
      <c r="A707" s="89"/>
      <c r="B707" s="89"/>
      <c r="C707" s="101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2.75" customHeight="1">
      <c r="A708" s="89"/>
      <c r="B708" s="89"/>
      <c r="C708" s="101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2.75" customHeight="1">
      <c r="A709" s="89"/>
      <c r="B709" s="89"/>
      <c r="C709" s="101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2.75" customHeight="1">
      <c r="A710" s="89"/>
      <c r="B710" s="89"/>
      <c r="C710" s="101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2.75" customHeight="1">
      <c r="A711" s="89"/>
      <c r="B711" s="89"/>
      <c r="C711" s="101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2.75" customHeight="1">
      <c r="A712" s="89"/>
      <c r="B712" s="89"/>
      <c r="C712" s="101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2.75" customHeight="1">
      <c r="A713" s="89"/>
      <c r="B713" s="89"/>
      <c r="C713" s="101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2.75" customHeight="1">
      <c r="A714" s="89"/>
      <c r="B714" s="89"/>
      <c r="C714" s="101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2.75" customHeight="1">
      <c r="A715" s="89"/>
      <c r="B715" s="89"/>
      <c r="C715" s="101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2.75" customHeight="1">
      <c r="A716" s="89"/>
      <c r="B716" s="89"/>
      <c r="C716" s="101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2.75" customHeight="1">
      <c r="A717" s="89"/>
      <c r="B717" s="89"/>
      <c r="C717" s="101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2.75" customHeight="1">
      <c r="A718" s="89"/>
      <c r="B718" s="89"/>
      <c r="C718" s="101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2.75" customHeight="1">
      <c r="A719" s="89"/>
      <c r="B719" s="89"/>
      <c r="C719" s="101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2.75" customHeight="1">
      <c r="A720" s="89"/>
      <c r="B720" s="89"/>
      <c r="C720" s="101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2.75" customHeight="1">
      <c r="A721" s="89"/>
      <c r="B721" s="89"/>
      <c r="C721" s="101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2.75" customHeight="1">
      <c r="A722" s="89"/>
      <c r="B722" s="89"/>
      <c r="C722" s="101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2.75" customHeight="1">
      <c r="A723" s="89"/>
      <c r="B723" s="89"/>
      <c r="C723" s="101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2.75" customHeight="1">
      <c r="A724" s="89"/>
      <c r="B724" s="89"/>
      <c r="C724" s="101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2.75" customHeight="1">
      <c r="A725" s="89"/>
      <c r="B725" s="89"/>
      <c r="C725" s="101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2.75" customHeight="1">
      <c r="A726" s="89"/>
      <c r="B726" s="89"/>
      <c r="C726" s="101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2.75" customHeight="1">
      <c r="A727" s="89"/>
      <c r="B727" s="89"/>
      <c r="C727" s="101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2.75" customHeight="1">
      <c r="A728" s="89"/>
      <c r="B728" s="89"/>
      <c r="C728" s="101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2.75" customHeight="1">
      <c r="A729" s="89"/>
      <c r="B729" s="89"/>
      <c r="C729" s="101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2.75" customHeight="1">
      <c r="A730" s="89"/>
      <c r="B730" s="89"/>
      <c r="C730" s="101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2.75" customHeight="1">
      <c r="A731" s="89"/>
      <c r="B731" s="89"/>
      <c r="C731" s="101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2.75" customHeight="1">
      <c r="A732" s="89"/>
      <c r="B732" s="89"/>
      <c r="C732" s="101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2.75" customHeight="1">
      <c r="A733" s="89"/>
      <c r="B733" s="89"/>
      <c r="C733" s="101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2.75" customHeight="1">
      <c r="A734" s="89"/>
      <c r="B734" s="89"/>
      <c r="C734" s="101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2.75" customHeight="1">
      <c r="A735" s="89"/>
      <c r="B735" s="89"/>
      <c r="C735" s="101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2.75" customHeight="1">
      <c r="A736" s="89"/>
      <c r="B736" s="89"/>
      <c r="C736" s="101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2.75" customHeight="1">
      <c r="A737" s="89"/>
      <c r="B737" s="89"/>
      <c r="C737" s="101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2.75" customHeight="1">
      <c r="A738" s="89"/>
      <c r="B738" s="89"/>
      <c r="C738" s="101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2.75" customHeight="1">
      <c r="A739" s="89"/>
      <c r="B739" s="89"/>
      <c r="C739" s="101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2.75" customHeight="1">
      <c r="A740" s="89"/>
      <c r="B740" s="89"/>
      <c r="C740" s="101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2.75" customHeight="1">
      <c r="A741" s="89"/>
      <c r="B741" s="89"/>
      <c r="C741" s="101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2.75" customHeight="1">
      <c r="A742" s="89"/>
      <c r="B742" s="89"/>
      <c r="C742" s="101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2.75" customHeight="1">
      <c r="A743" s="89"/>
      <c r="B743" s="89"/>
      <c r="C743" s="101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2.75" customHeight="1">
      <c r="A744" s="89"/>
      <c r="B744" s="89"/>
      <c r="C744" s="101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2.75" customHeight="1">
      <c r="A745" s="89"/>
      <c r="B745" s="89"/>
      <c r="C745" s="101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2.75" customHeight="1">
      <c r="A746" s="89"/>
      <c r="B746" s="89"/>
      <c r="C746" s="101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2.75" customHeight="1">
      <c r="A747" s="89"/>
      <c r="B747" s="89"/>
      <c r="C747" s="101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2.75" customHeight="1">
      <c r="A748" s="89"/>
      <c r="B748" s="89"/>
      <c r="C748" s="101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2.75" customHeight="1">
      <c r="A749" s="89"/>
      <c r="B749" s="89"/>
      <c r="C749" s="101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2.75" customHeight="1">
      <c r="A750" s="89"/>
      <c r="B750" s="89"/>
      <c r="C750" s="101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2.75" customHeight="1">
      <c r="A751" s="89"/>
      <c r="B751" s="89"/>
      <c r="C751" s="101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2.75" customHeight="1">
      <c r="A752" s="89"/>
      <c r="B752" s="89"/>
      <c r="C752" s="101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2.75" customHeight="1">
      <c r="A753" s="89"/>
      <c r="B753" s="89"/>
      <c r="C753" s="101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2.75" customHeight="1">
      <c r="A754" s="89"/>
      <c r="B754" s="89"/>
      <c r="C754" s="101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2.75" customHeight="1">
      <c r="A755" s="89"/>
      <c r="B755" s="89"/>
      <c r="C755" s="101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2.75" customHeight="1">
      <c r="A756" s="89"/>
      <c r="B756" s="89"/>
      <c r="C756" s="101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2.75" customHeight="1">
      <c r="A757" s="89"/>
      <c r="B757" s="89"/>
      <c r="C757" s="101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2.75" customHeight="1">
      <c r="A758" s="89"/>
      <c r="B758" s="89"/>
      <c r="C758" s="101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2.75" customHeight="1">
      <c r="A759" s="89"/>
      <c r="B759" s="89"/>
      <c r="C759" s="101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2.75" customHeight="1">
      <c r="A760" s="89"/>
      <c r="B760" s="89"/>
      <c r="C760" s="101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2.75" customHeight="1">
      <c r="A761" s="89"/>
      <c r="B761" s="89"/>
      <c r="C761" s="101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2.75" customHeight="1">
      <c r="A762" s="89"/>
      <c r="B762" s="89"/>
      <c r="C762" s="101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2.75" customHeight="1">
      <c r="A763" s="89"/>
      <c r="B763" s="89"/>
      <c r="C763" s="101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2.75" customHeight="1">
      <c r="A764" s="89"/>
      <c r="B764" s="89"/>
      <c r="C764" s="101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2.75" customHeight="1">
      <c r="A765" s="89"/>
      <c r="B765" s="89"/>
      <c r="C765" s="101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2.75" customHeight="1">
      <c r="A766" s="89"/>
      <c r="B766" s="89"/>
      <c r="C766" s="101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2.75" customHeight="1">
      <c r="A767" s="89"/>
      <c r="B767" s="89"/>
      <c r="C767" s="101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2.75" customHeight="1">
      <c r="A768" s="89"/>
      <c r="B768" s="89"/>
      <c r="C768" s="101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2.75" customHeight="1">
      <c r="A769" s="89"/>
      <c r="B769" s="89"/>
      <c r="C769" s="101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2.75" customHeight="1">
      <c r="A770" s="89"/>
      <c r="B770" s="89"/>
      <c r="C770" s="101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2.75" customHeight="1">
      <c r="A771" s="89"/>
      <c r="B771" s="89"/>
      <c r="C771" s="101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2.75" customHeight="1">
      <c r="A772" s="89"/>
      <c r="B772" s="89"/>
      <c r="C772" s="101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2.75" customHeight="1">
      <c r="A773" s="89"/>
      <c r="B773" s="89"/>
      <c r="C773" s="101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2.75" customHeight="1">
      <c r="A774" s="89"/>
      <c r="B774" s="89"/>
      <c r="C774" s="101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2.75" customHeight="1">
      <c r="A775" s="89"/>
      <c r="B775" s="89"/>
      <c r="C775" s="101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2.75" customHeight="1">
      <c r="A776" s="89"/>
      <c r="B776" s="89"/>
      <c r="C776" s="101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2.75" customHeight="1">
      <c r="A777" s="89"/>
      <c r="B777" s="89"/>
      <c r="C777" s="101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2.75" customHeight="1">
      <c r="A778" s="89"/>
      <c r="B778" s="89"/>
      <c r="C778" s="101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2.75" customHeight="1">
      <c r="A779" s="89"/>
      <c r="B779" s="89"/>
      <c r="C779" s="101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2.75" customHeight="1">
      <c r="A780" s="89"/>
      <c r="B780" s="89"/>
      <c r="C780" s="101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2.75" customHeight="1">
      <c r="A781" s="89"/>
      <c r="B781" s="89"/>
      <c r="C781" s="101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2.75" customHeight="1">
      <c r="A782" s="89"/>
      <c r="B782" s="89"/>
      <c r="C782" s="101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2.75" customHeight="1">
      <c r="A783" s="89"/>
      <c r="B783" s="89"/>
      <c r="C783" s="101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2.75" customHeight="1">
      <c r="A784" s="89"/>
      <c r="B784" s="89"/>
      <c r="C784" s="101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2.75" customHeight="1">
      <c r="A785" s="89"/>
      <c r="B785" s="89"/>
      <c r="C785" s="101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2.75" customHeight="1">
      <c r="A786" s="89"/>
      <c r="B786" s="89"/>
      <c r="C786" s="101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2.75" customHeight="1">
      <c r="A787" s="89"/>
      <c r="B787" s="89"/>
      <c r="C787" s="101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2.75" customHeight="1">
      <c r="A788" s="89"/>
      <c r="B788" s="89"/>
      <c r="C788" s="101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2.75" customHeight="1">
      <c r="A789" s="89"/>
      <c r="B789" s="89"/>
      <c r="C789" s="101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2.75" customHeight="1">
      <c r="A790" s="89"/>
      <c r="B790" s="89"/>
      <c r="C790" s="101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2.75" customHeight="1">
      <c r="A791" s="89"/>
      <c r="B791" s="89"/>
      <c r="C791" s="101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2.75" customHeight="1">
      <c r="A792" s="89"/>
      <c r="B792" s="89"/>
      <c r="C792" s="101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2.75" customHeight="1">
      <c r="A793" s="89"/>
      <c r="B793" s="89"/>
      <c r="C793" s="101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2.75" customHeight="1">
      <c r="A794" s="89"/>
      <c r="B794" s="89"/>
      <c r="C794" s="101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2.75" customHeight="1">
      <c r="A795" s="89"/>
      <c r="B795" s="89"/>
      <c r="C795" s="101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2.75" customHeight="1">
      <c r="A796" s="89"/>
      <c r="B796" s="89"/>
      <c r="C796" s="101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2.75" customHeight="1">
      <c r="A797" s="89"/>
      <c r="B797" s="89"/>
      <c r="C797" s="101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2.75" customHeight="1">
      <c r="A798" s="89"/>
      <c r="B798" s="89"/>
      <c r="C798" s="101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2.75" customHeight="1">
      <c r="A799" s="89"/>
      <c r="B799" s="89"/>
      <c r="C799" s="101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2.75" customHeight="1">
      <c r="A800" s="89"/>
      <c r="B800" s="89"/>
      <c r="C800" s="101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2.75" customHeight="1">
      <c r="A801" s="89"/>
      <c r="B801" s="89"/>
      <c r="C801" s="101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2.75" customHeight="1">
      <c r="A802" s="89"/>
      <c r="B802" s="89"/>
      <c r="C802" s="101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2.75" customHeight="1">
      <c r="A803" s="89"/>
      <c r="B803" s="89"/>
      <c r="C803" s="101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2.75" customHeight="1">
      <c r="A804" s="89"/>
      <c r="B804" s="89"/>
      <c r="C804" s="101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2.75" customHeight="1">
      <c r="A805" s="89"/>
      <c r="B805" s="89"/>
      <c r="C805" s="101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2.75" customHeight="1">
      <c r="A806" s="89"/>
      <c r="B806" s="89"/>
      <c r="C806" s="101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2.75" customHeight="1">
      <c r="A807" s="89"/>
      <c r="B807" s="89"/>
      <c r="C807" s="101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2.75" customHeight="1">
      <c r="A808" s="89"/>
      <c r="B808" s="89"/>
      <c r="C808" s="101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2.75" customHeight="1">
      <c r="A809" s="89"/>
      <c r="B809" s="89"/>
      <c r="C809" s="101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2.75" customHeight="1">
      <c r="A810" s="89"/>
      <c r="B810" s="89"/>
      <c r="C810" s="101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2.75" customHeight="1">
      <c r="A811" s="89"/>
      <c r="B811" s="89"/>
      <c r="C811" s="101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2.75" customHeight="1">
      <c r="A812" s="89"/>
      <c r="B812" s="89"/>
      <c r="C812" s="101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2.75" customHeight="1">
      <c r="A813" s="89"/>
      <c r="B813" s="89"/>
      <c r="C813" s="101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2.75" customHeight="1">
      <c r="A814" s="89"/>
      <c r="B814" s="89"/>
      <c r="C814" s="101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2.75" customHeight="1">
      <c r="A815" s="89"/>
      <c r="B815" s="89"/>
      <c r="C815" s="101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2.75" customHeight="1">
      <c r="A816" s="89"/>
      <c r="B816" s="89"/>
      <c r="C816" s="101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2.75" customHeight="1">
      <c r="A817" s="89"/>
      <c r="B817" s="89"/>
      <c r="C817" s="101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2.75" customHeight="1">
      <c r="A818" s="89"/>
      <c r="B818" s="89"/>
      <c r="C818" s="101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2.75" customHeight="1">
      <c r="A819" s="89"/>
      <c r="B819" s="89"/>
      <c r="C819" s="101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2.75" customHeight="1">
      <c r="A820" s="89"/>
      <c r="B820" s="89"/>
      <c r="C820" s="101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2.75" customHeight="1">
      <c r="A821" s="89"/>
      <c r="B821" s="89"/>
      <c r="C821" s="101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2.75" customHeight="1">
      <c r="A822" s="89"/>
      <c r="B822" s="89"/>
      <c r="C822" s="101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2.75" customHeight="1">
      <c r="A823" s="89"/>
      <c r="B823" s="89"/>
      <c r="C823" s="101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2.75" customHeight="1">
      <c r="A824" s="89"/>
      <c r="B824" s="89"/>
      <c r="C824" s="101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2.75" customHeight="1">
      <c r="A825" s="89"/>
      <c r="B825" s="89"/>
      <c r="C825" s="101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2.75" customHeight="1">
      <c r="A826" s="89"/>
      <c r="B826" s="89"/>
      <c r="C826" s="101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2.75" customHeight="1">
      <c r="A827" s="89"/>
      <c r="B827" s="89"/>
      <c r="C827" s="101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2.75" customHeight="1">
      <c r="A828" s="89"/>
      <c r="B828" s="89"/>
      <c r="C828" s="101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2.75" customHeight="1">
      <c r="A829" s="89"/>
      <c r="B829" s="89"/>
      <c r="C829" s="101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2.75" customHeight="1">
      <c r="A830" s="89"/>
      <c r="B830" s="89"/>
      <c r="C830" s="101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2.75" customHeight="1">
      <c r="A831" s="89"/>
      <c r="B831" s="89"/>
      <c r="C831" s="101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2.75" customHeight="1">
      <c r="A832" s="89"/>
      <c r="B832" s="89"/>
      <c r="C832" s="101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2.75" customHeight="1">
      <c r="A833" s="89"/>
      <c r="B833" s="89"/>
      <c r="C833" s="101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2.75" customHeight="1">
      <c r="A834" s="89"/>
      <c r="B834" s="89"/>
      <c r="C834" s="101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2.75" customHeight="1">
      <c r="A835" s="89"/>
      <c r="B835" s="89"/>
      <c r="C835" s="101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2.75" customHeight="1">
      <c r="A836" s="89"/>
      <c r="B836" s="89"/>
      <c r="C836" s="101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2.75" customHeight="1">
      <c r="A837" s="89"/>
      <c r="B837" s="89"/>
      <c r="C837" s="101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2.75" customHeight="1">
      <c r="A838" s="89"/>
      <c r="B838" s="89"/>
      <c r="C838" s="101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2.75" customHeight="1">
      <c r="A839" s="89"/>
      <c r="B839" s="89"/>
      <c r="C839" s="101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2.75" customHeight="1">
      <c r="A840" s="89"/>
      <c r="B840" s="89"/>
      <c r="C840" s="101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2.75" customHeight="1">
      <c r="A841" s="89"/>
      <c r="B841" s="89"/>
      <c r="C841" s="101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2.75" customHeight="1">
      <c r="A842" s="89"/>
      <c r="B842" s="89"/>
      <c r="C842" s="101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2.75" customHeight="1">
      <c r="A843" s="89"/>
      <c r="B843" s="89"/>
      <c r="C843" s="101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2.75" customHeight="1">
      <c r="A844" s="89"/>
      <c r="B844" s="89"/>
      <c r="C844" s="101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2.75" customHeight="1">
      <c r="A845" s="89"/>
      <c r="B845" s="89"/>
      <c r="C845" s="101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2.75" customHeight="1">
      <c r="A846" s="89"/>
      <c r="B846" s="89"/>
      <c r="C846" s="101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2.75" customHeight="1">
      <c r="A847" s="89"/>
      <c r="B847" s="89"/>
      <c r="C847" s="101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2.75" customHeight="1">
      <c r="A848" s="89"/>
      <c r="B848" s="89"/>
      <c r="C848" s="101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2.75" customHeight="1">
      <c r="A849" s="89"/>
      <c r="B849" s="89"/>
      <c r="C849" s="101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2.75" customHeight="1">
      <c r="A850" s="89"/>
      <c r="B850" s="89"/>
      <c r="C850" s="101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2.75" customHeight="1">
      <c r="A851" s="89"/>
      <c r="B851" s="89"/>
      <c r="C851" s="101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2.75" customHeight="1">
      <c r="A852" s="89"/>
      <c r="B852" s="89"/>
      <c r="C852" s="101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2.75" customHeight="1">
      <c r="A853" s="89"/>
      <c r="B853" s="89"/>
      <c r="C853" s="101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2.75" customHeight="1">
      <c r="A854" s="89"/>
      <c r="B854" s="89"/>
      <c r="C854" s="101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2.75" customHeight="1">
      <c r="A855" s="89"/>
      <c r="B855" s="89"/>
      <c r="C855" s="101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2.75" customHeight="1">
      <c r="A856" s="89"/>
      <c r="B856" s="89"/>
      <c r="C856" s="101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2.75" customHeight="1">
      <c r="A857" s="89"/>
      <c r="B857" s="89"/>
      <c r="C857" s="101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2.75" customHeight="1">
      <c r="A858" s="89"/>
      <c r="B858" s="89"/>
      <c r="C858" s="101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2.75" customHeight="1">
      <c r="A859" s="89"/>
      <c r="B859" s="89"/>
      <c r="C859" s="101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2.75" customHeight="1">
      <c r="A860" s="89"/>
      <c r="B860" s="89"/>
      <c r="C860" s="101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2.75" customHeight="1">
      <c r="A861" s="89"/>
      <c r="B861" s="89"/>
      <c r="C861" s="101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2.75" customHeight="1">
      <c r="A862" s="89"/>
      <c r="B862" s="89"/>
      <c r="C862" s="101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2.75" customHeight="1">
      <c r="A863" s="89"/>
      <c r="B863" s="89"/>
      <c r="C863" s="101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2.75" customHeight="1">
      <c r="A864" s="89"/>
      <c r="B864" s="89"/>
      <c r="C864" s="101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2.75" customHeight="1">
      <c r="A865" s="89"/>
      <c r="B865" s="89"/>
      <c r="C865" s="101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2.75" customHeight="1">
      <c r="A866" s="89"/>
      <c r="B866" s="89"/>
      <c r="C866" s="101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2.75" customHeight="1">
      <c r="A867" s="89"/>
      <c r="B867" s="89"/>
      <c r="C867" s="101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2.75" customHeight="1">
      <c r="A868" s="89"/>
      <c r="B868" s="89"/>
      <c r="C868" s="101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2.75" customHeight="1">
      <c r="A869" s="89"/>
      <c r="B869" s="89"/>
      <c r="C869" s="101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2.75" customHeight="1">
      <c r="A870" s="89"/>
      <c r="B870" s="89"/>
      <c r="C870" s="101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2.75" customHeight="1">
      <c r="A871" s="89"/>
      <c r="B871" s="89"/>
      <c r="C871" s="101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2.75" customHeight="1">
      <c r="A872" s="89"/>
      <c r="B872" s="89"/>
      <c r="C872" s="101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2.75" customHeight="1">
      <c r="A873" s="89"/>
      <c r="B873" s="89"/>
      <c r="C873" s="101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2.75" customHeight="1">
      <c r="A874" s="89"/>
      <c r="B874" s="89"/>
      <c r="C874" s="101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2.75" customHeight="1">
      <c r="A875" s="89"/>
      <c r="B875" s="89"/>
      <c r="C875" s="101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2.75" customHeight="1">
      <c r="A876" s="89"/>
      <c r="B876" s="89"/>
      <c r="C876" s="101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2.75" customHeight="1">
      <c r="A877" s="89"/>
      <c r="B877" s="89"/>
      <c r="C877" s="101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2.75" customHeight="1">
      <c r="A878" s="89"/>
      <c r="B878" s="89"/>
      <c r="C878" s="101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2.75" customHeight="1">
      <c r="A879" s="89"/>
      <c r="B879" s="89"/>
      <c r="C879" s="101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2.75" customHeight="1">
      <c r="A880" s="89"/>
      <c r="B880" s="89"/>
      <c r="C880" s="101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2.75" customHeight="1">
      <c r="A881" s="89"/>
      <c r="B881" s="89"/>
      <c r="C881" s="101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2.75" customHeight="1">
      <c r="A882" s="89"/>
      <c r="B882" s="89"/>
      <c r="C882" s="101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2.75" customHeight="1">
      <c r="A883" s="89"/>
      <c r="B883" s="89"/>
      <c r="C883" s="101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2.75" customHeight="1">
      <c r="A884" s="89"/>
      <c r="B884" s="89"/>
      <c r="C884" s="101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2.75" customHeight="1">
      <c r="A885" s="89"/>
      <c r="B885" s="89"/>
      <c r="C885" s="101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2.75" customHeight="1">
      <c r="A886" s="89"/>
      <c r="B886" s="89"/>
      <c r="C886" s="101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2.75" customHeight="1">
      <c r="A887" s="89"/>
      <c r="B887" s="89"/>
      <c r="C887" s="101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2.75" customHeight="1">
      <c r="A888" s="89"/>
      <c r="B888" s="89"/>
      <c r="C888" s="101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2.75" customHeight="1">
      <c r="A889" s="89"/>
      <c r="B889" s="89"/>
      <c r="C889" s="101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2.75" customHeight="1">
      <c r="A890" s="89"/>
      <c r="B890" s="89"/>
      <c r="C890" s="101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2.75" customHeight="1">
      <c r="A891" s="89"/>
      <c r="B891" s="89"/>
      <c r="C891" s="101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2.75" customHeight="1">
      <c r="A892" s="89"/>
      <c r="B892" s="89"/>
      <c r="C892" s="101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2.75" customHeight="1">
      <c r="A893" s="89"/>
      <c r="B893" s="89"/>
      <c r="C893" s="101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2.75" customHeight="1">
      <c r="A894" s="89"/>
      <c r="B894" s="89"/>
      <c r="C894" s="101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2.75" customHeight="1">
      <c r="A895" s="89"/>
      <c r="B895" s="89"/>
      <c r="C895" s="101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2.75" customHeight="1">
      <c r="A896" s="89"/>
      <c r="B896" s="89"/>
      <c r="C896" s="101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2.75" customHeight="1">
      <c r="A897" s="89"/>
      <c r="B897" s="89"/>
      <c r="C897" s="101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2.75" customHeight="1">
      <c r="A898" s="89"/>
      <c r="B898" s="89"/>
      <c r="C898" s="101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2.75" customHeight="1">
      <c r="A899" s="89"/>
      <c r="B899" s="89"/>
      <c r="C899" s="101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2.75" customHeight="1">
      <c r="A900" s="89"/>
      <c r="B900" s="89"/>
      <c r="C900" s="101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2.75" customHeight="1">
      <c r="A901" s="89"/>
      <c r="B901" s="89"/>
      <c r="C901" s="101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2.75" customHeight="1">
      <c r="A902" s="89"/>
      <c r="B902" s="89"/>
      <c r="C902" s="101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2.75" customHeight="1">
      <c r="A903" s="89"/>
      <c r="B903" s="89"/>
      <c r="C903" s="101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2.75" customHeight="1">
      <c r="A904" s="89"/>
      <c r="B904" s="89"/>
      <c r="C904" s="101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2.75" customHeight="1">
      <c r="A905" s="89"/>
      <c r="B905" s="89"/>
      <c r="C905" s="101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2.75" customHeight="1">
      <c r="A906" s="89"/>
      <c r="B906" s="89"/>
      <c r="C906" s="101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2.75" customHeight="1">
      <c r="A907" s="89"/>
      <c r="B907" s="89"/>
      <c r="C907" s="101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2.75" customHeight="1">
      <c r="A908" s="89"/>
      <c r="B908" s="89"/>
      <c r="C908" s="101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2.75" customHeight="1">
      <c r="A909" s="89"/>
      <c r="B909" s="89"/>
      <c r="C909" s="101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2.75" customHeight="1">
      <c r="A910" s="89"/>
      <c r="B910" s="89"/>
      <c r="C910" s="101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2.75" customHeight="1">
      <c r="A911" s="89"/>
      <c r="B911" s="89"/>
      <c r="C911" s="101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2.75" customHeight="1">
      <c r="A912" s="89"/>
      <c r="B912" s="89"/>
      <c r="C912" s="101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2.75" customHeight="1">
      <c r="A913" s="89"/>
      <c r="B913" s="89"/>
      <c r="C913" s="101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2.75" customHeight="1">
      <c r="A914" s="89"/>
      <c r="B914" s="89"/>
      <c r="C914" s="101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2.75" customHeight="1">
      <c r="A915" s="89"/>
      <c r="B915" s="89"/>
      <c r="C915" s="101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2.75" customHeight="1">
      <c r="A916" s="89"/>
      <c r="B916" s="89"/>
      <c r="C916" s="101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2.75" customHeight="1">
      <c r="A917" s="89"/>
      <c r="B917" s="89"/>
      <c r="C917" s="101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2.75" customHeight="1">
      <c r="A918" s="89"/>
      <c r="B918" s="89"/>
      <c r="C918" s="101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2.75" customHeight="1">
      <c r="A919" s="89"/>
      <c r="B919" s="89"/>
      <c r="C919" s="101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2.75" customHeight="1">
      <c r="A920" s="89"/>
      <c r="B920" s="89"/>
      <c r="C920" s="101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2.75" customHeight="1">
      <c r="A921" s="89"/>
      <c r="B921" s="89"/>
      <c r="C921" s="101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2.75" customHeight="1">
      <c r="A922" s="89"/>
      <c r="B922" s="89"/>
      <c r="C922" s="101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2.75" customHeight="1">
      <c r="A923" s="89"/>
      <c r="B923" s="89"/>
      <c r="C923" s="101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2.75" customHeight="1">
      <c r="A924" s="89"/>
      <c r="B924" s="89"/>
      <c r="C924" s="101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2.75" customHeight="1">
      <c r="A925" s="89"/>
      <c r="B925" s="89"/>
      <c r="C925" s="101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2.75" customHeight="1">
      <c r="A926" s="89"/>
      <c r="B926" s="89"/>
      <c r="C926" s="101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2.75" customHeight="1">
      <c r="A927" s="89"/>
      <c r="B927" s="89"/>
      <c r="C927" s="101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2.75" customHeight="1">
      <c r="A928" s="89"/>
      <c r="B928" s="89"/>
      <c r="C928" s="101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2.75" customHeight="1">
      <c r="A929" s="89"/>
      <c r="B929" s="89"/>
      <c r="C929" s="101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2.75" customHeight="1">
      <c r="A930" s="89"/>
      <c r="B930" s="89"/>
      <c r="C930" s="101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2.75" customHeight="1">
      <c r="A931" s="89"/>
      <c r="B931" s="89"/>
      <c r="C931" s="101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2.75" customHeight="1">
      <c r="A932" s="89"/>
      <c r="B932" s="89"/>
      <c r="C932" s="101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2.75" customHeight="1">
      <c r="A933" s="89"/>
      <c r="B933" s="89"/>
      <c r="C933" s="101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2.75" customHeight="1">
      <c r="A934" s="89"/>
      <c r="B934" s="89"/>
      <c r="C934" s="101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2.75" customHeight="1">
      <c r="A935" s="89"/>
      <c r="B935" s="89"/>
      <c r="C935" s="101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2.75" customHeight="1">
      <c r="A936" s="89"/>
      <c r="B936" s="89"/>
      <c r="C936" s="101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2.75" customHeight="1">
      <c r="A937" s="89"/>
      <c r="B937" s="89"/>
      <c r="C937" s="101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2.75" customHeight="1">
      <c r="A938" s="89"/>
      <c r="B938" s="89"/>
      <c r="C938" s="101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2.75" customHeight="1">
      <c r="A939" s="89"/>
      <c r="B939" s="89"/>
      <c r="C939" s="101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2.75" customHeight="1">
      <c r="A940" s="89"/>
      <c r="B940" s="89"/>
      <c r="C940" s="101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2.75" customHeight="1">
      <c r="A941" s="89"/>
      <c r="B941" s="89"/>
      <c r="C941" s="101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2.75" customHeight="1">
      <c r="A942" s="89"/>
      <c r="B942" s="89"/>
      <c r="C942" s="101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2.75" customHeight="1">
      <c r="A943" s="89"/>
      <c r="B943" s="89"/>
      <c r="C943" s="101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2.75" customHeight="1">
      <c r="A944" s="89"/>
      <c r="B944" s="89"/>
      <c r="C944" s="101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2.75" customHeight="1">
      <c r="A945" s="89"/>
      <c r="B945" s="89"/>
      <c r="C945" s="101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2.75" customHeight="1">
      <c r="A946" s="89"/>
      <c r="B946" s="89"/>
      <c r="C946" s="101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2.75" customHeight="1">
      <c r="A947" s="89"/>
      <c r="B947" s="89"/>
      <c r="C947" s="101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2.75" customHeight="1">
      <c r="A948" s="89"/>
      <c r="B948" s="89"/>
      <c r="C948" s="101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2.75" customHeight="1">
      <c r="A949" s="89"/>
      <c r="B949" s="89"/>
      <c r="C949" s="101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2.75" customHeight="1">
      <c r="A950" s="89"/>
      <c r="B950" s="89"/>
      <c r="C950" s="101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2.75" customHeight="1">
      <c r="A951" s="89"/>
      <c r="B951" s="89"/>
      <c r="C951" s="101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2.75" customHeight="1">
      <c r="A952" s="89"/>
      <c r="B952" s="89"/>
      <c r="C952" s="101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2.75" customHeight="1">
      <c r="A953" s="89"/>
      <c r="B953" s="89"/>
      <c r="C953" s="101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2.75" customHeight="1">
      <c r="A954" s="89"/>
      <c r="B954" s="89"/>
      <c r="C954" s="101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2.75" customHeight="1">
      <c r="A955" s="89"/>
      <c r="B955" s="89"/>
      <c r="C955" s="101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2.75" customHeight="1">
      <c r="A956" s="89"/>
      <c r="B956" s="89"/>
      <c r="C956" s="101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2.75" customHeight="1">
      <c r="A957" s="89"/>
      <c r="B957" s="89"/>
      <c r="C957" s="101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2.75" customHeight="1">
      <c r="A958" s="89"/>
      <c r="B958" s="89"/>
      <c r="C958" s="101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2.75" customHeight="1">
      <c r="A959" s="89"/>
      <c r="B959" s="89"/>
      <c r="C959" s="101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2.75" customHeight="1">
      <c r="A960" s="89"/>
      <c r="B960" s="89"/>
      <c r="C960" s="101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2.75" customHeight="1">
      <c r="A961" s="89"/>
      <c r="B961" s="89"/>
      <c r="C961" s="101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2.75" customHeight="1">
      <c r="A962" s="89"/>
      <c r="B962" s="89"/>
      <c r="C962" s="101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2.75" customHeight="1">
      <c r="A963" s="89"/>
      <c r="B963" s="89"/>
      <c r="C963" s="101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2.75" customHeight="1">
      <c r="A964" s="89"/>
      <c r="B964" s="89"/>
      <c r="C964" s="101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2.75" customHeight="1">
      <c r="A965" s="89"/>
      <c r="B965" s="89"/>
      <c r="C965" s="101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2.75" customHeight="1">
      <c r="A966" s="89"/>
      <c r="B966" s="89"/>
      <c r="C966" s="101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2.75" customHeight="1">
      <c r="A967" s="89"/>
      <c r="B967" s="89"/>
      <c r="C967" s="101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2.75" customHeight="1">
      <c r="A968" s="89"/>
      <c r="B968" s="89"/>
      <c r="C968" s="101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2.75" customHeight="1">
      <c r="A969" s="89"/>
      <c r="B969" s="89"/>
      <c r="C969" s="101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2.75" customHeight="1">
      <c r="A970" s="89"/>
      <c r="B970" s="89"/>
      <c r="C970" s="101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2.75" customHeight="1">
      <c r="A971" s="89"/>
      <c r="B971" s="89"/>
      <c r="C971" s="101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2.75" customHeight="1">
      <c r="A972" s="89"/>
      <c r="B972" s="89"/>
      <c r="C972" s="101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2.75" customHeight="1">
      <c r="A973" s="89"/>
      <c r="B973" s="89"/>
      <c r="C973" s="101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2.75" customHeight="1">
      <c r="A974" s="89"/>
      <c r="B974" s="89"/>
      <c r="C974" s="101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2.75" customHeight="1">
      <c r="A975" s="89"/>
      <c r="B975" s="89"/>
      <c r="C975" s="101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2.75" customHeight="1">
      <c r="A976" s="89"/>
      <c r="B976" s="89"/>
      <c r="C976" s="101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2.75" customHeight="1">
      <c r="A977" s="89"/>
      <c r="B977" s="89"/>
      <c r="C977" s="101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2.75" customHeight="1">
      <c r="A978" s="89"/>
      <c r="B978" s="89"/>
      <c r="C978" s="101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2.75" customHeight="1">
      <c r="A979" s="89"/>
      <c r="B979" s="89"/>
      <c r="C979" s="101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2.75" customHeight="1">
      <c r="A980" s="89"/>
      <c r="B980" s="89"/>
      <c r="C980" s="101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2.75" customHeight="1">
      <c r="A981" s="89"/>
      <c r="B981" s="89"/>
      <c r="C981" s="101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2.75" customHeight="1">
      <c r="A982" s="89"/>
      <c r="B982" s="89"/>
      <c r="C982" s="101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2.75" customHeight="1">
      <c r="A983" s="89"/>
      <c r="B983" s="89"/>
      <c r="C983" s="101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2.75" customHeight="1">
      <c r="A984" s="89"/>
      <c r="B984" s="89"/>
      <c r="C984" s="101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2.75" customHeight="1">
      <c r="A985" s="89"/>
      <c r="B985" s="89"/>
      <c r="C985" s="101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2.75" customHeight="1">
      <c r="A986" s="89"/>
      <c r="B986" s="89"/>
      <c r="C986" s="101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2.75" customHeight="1">
      <c r="A987" s="89"/>
      <c r="B987" s="89"/>
      <c r="C987" s="101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2.75" customHeight="1">
      <c r="A988" s="89"/>
      <c r="B988" s="89"/>
      <c r="C988" s="101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2.75" customHeight="1">
      <c r="A989" s="89"/>
      <c r="B989" s="89"/>
      <c r="C989" s="101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2.75" customHeight="1">
      <c r="A990" s="89"/>
      <c r="B990" s="89"/>
      <c r="C990" s="101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2.75" customHeight="1">
      <c r="A991" s="89"/>
      <c r="B991" s="89"/>
      <c r="C991" s="101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2.75" customHeight="1">
      <c r="A992" s="89"/>
      <c r="B992" s="89"/>
      <c r="C992" s="101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2.75" customHeight="1">
      <c r="A993" s="89"/>
      <c r="B993" s="89"/>
      <c r="C993" s="101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2.75" customHeight="1">
      <c r="A994" s="89"/>
      <c r="B994" s="89"/>
      <c r="C994" s="101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2.75" customHeight="1">
      <c r="A995" s="89"/>
      <c r="B995" s="89"/>
      <c r="C995" s="101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2.75" customHeight="1">
      <c r="A996" s="89"/>
      <c r="B996" s="89"/>
      <c r="C996" s="101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2.75" customHeight="1">
      <c r="A997" s="89"/>
      <c r="B997" s="89"/>
      <c r="C997" s="101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2.75" customHeight="1">
      <c r="A998" s="89"/>
      <c r="B998" s="89"/>
      <c r="C998" s="101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2.75" customHeight="1">
      <c r="A999" s="89"/>
      <c r="B999" s="89"/>
      <c r="C999" s="101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2.75" customHeight="1">
      <c r="A1000" s="89"/>
      <c r="B1000" s="89"/>
      <c r="C1000" s="101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3">
    <mergeCell ref="A2:A4"/>
    <mergeCell ref="A5:A10"/>
    <mergeCell ref="A11:A1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6" width="14.43"/>
  </cols>
  <sheetData>
    <row r="2">
      <c r="C2" s="10" t="s">
        <v>250</v>
      </c>
    </row>
    <row r="3">
      <c r="D3" s="15" t="s">
        <v>4</v>
      </c>
      <c r="E3" s="15" t="s">
        <v>9</v>
      </c>
      <c r="F3" s="15" t="s">
        <v>15</v>
      </c>
      <c r="G3" s="15" t="s">
        <v>23</v>
      </c>
      <c r="H3" s="15" t="s">
        <v>135</v>
      </c>
      <c r="I3" s="102" t="s">
        <v>251</v>
      </c>
      <c r="K3" s="10" t="s">
        <v>252</v>
      </c>
    </row>
    <row r="4">
      <c r="C4" s="103" t="s">
        <v>253</v>
      </c>
      <c r="D4" s="104"/>
      <c r="E4" s="104"/>
      <c r="F4" s="104"/>
      <c r="G4" s="104"/>
      <c r="H4" s="104"/>
      <c r="I4" s="105"/>
      <c r="K4" s="15" t="s">
        <v>254</v>
      </c>
      <c r="L4" s="15" t="s">
        <v>255</v>
      </c>
    </row>
    <row r="5">
      <c r="C5" s="105"/>
      <c r="D5" s="104"/>
      <c r="E5" s="104"/>
      <c r="F5" s="104"/>
      <c r="G5" s="104"/>
      <c r="H5" s="104"/>
      <c r="I5" s="105"/>
      <c r="K5" s="106">
        <v>0.9</v>
      </c>
      <c r="L5" s="106">
        <v>0.84</v>
      </c>
    </row>
    <row r="6">
      <c r="C6" s="105"/>
      <c r="D6" s="104"/>
      <c r="E6" s="104"/>
      <c r="F6" s="104"/>
      <c r="G6" s="104"/>
      <c r="H6" s="104"/>
      <c r="I6" s="105"/>
    </row>
    <row r="7">
      <c r="C7" s="105"/>
      <c r="D7" s="104"/>
      <c r="E7" s="104"/>
      <c r="F7" s="104"/>
      <c r="G7" s="104"/>
      <c r="H7" s="104"/>
      <c r="I7" s="105"/>
    </row>
    <row r="8">
      <c r="C8" s="107"/>
      <c r="D8" s="104"/>
      <c r="E8" s="104"/>
      <c r="F8" s="104"/>
      <c r="G8" s="104"/>
      <c r="H8" s="104"/>
      <c r="I8" s="105"/>
    </row>
    <row r="9">
      <c r="C9" s="103" t="s">
        <v>256</v>
      </c>
      <c r="D9" s="108"/>
      <c r="E9" s="108"/>
      <c r="F9" s="108"/>
      <c r="G9" s="108"/>
      <c r="H9" s="108"/>
      <c r="I9" s="105"/>
    </row>
    <row r="10">
      <c r="C10" s="105"/>
      <c r="D10" s="108"/>
      <c r="E10" s="108"/>
      <c r="F10" s="108"/>
      <c r="G10" s="108"/>
      <c r="H10" s="108"/>
      <c r="I10" s="105"/>
    </row>
    <row r="11">
      <c r="C11" s="107"/>
      <c r="D11" s="108"/>
      <c r="E11" s="108"/>
      <c r="F11" s="108"/>
      <c r="G11" s="108"/>
      <c r="H11" s="108"/>
      <c r="I11" s="107"/>
    </row>
    <row r="14">
      <c r="C14" s="10" t="s">
        <v>257</v>
      </c>
    </row>
    <row r="16">
      <c r="D16" s="15" t="s">
        <v>4</v>
      </c>
      <c r="E16" s="15" t="s">
        <v>9</v>
      </c>
      <c r="F16" s="15" t="s">
        <v>15</v>
      </c>
      <c r="G16" s="15" t="s">
        <v>23</v>
      </c>
      <c r="H16" s="15" t="s">
        <v>135</v>
      </c>
    </row>
    <row r="17">
      <c r="C17" s="103" t="s">
        <v>253</v>
      </c>
      <c r="D17" s="104"/>
      <c r="E17" s="104"/>
      <c r="F17" s="104"/>
      <c r="G17" s="104"/>
      <c r="H17" s="104"/>
      <c r="J17" s="11" t="s">
        <v>258</v>
      </c>
    </row>
    <row r="18">
      <c r="C18" s="105"/>
      <c r="D18" s="104"/>
      <c r="E18" s="104"/>
      <c r="F18" s="104"/>
      <c r="G18" s="104"/>
      <c r="H18" s="104"/>
    </row>
    <row r="19">
      <c r="C19" s="105"/>
      <c r="D19" s="104"/>
      <c r="E19" s="104"/>
      <c r="F19" s="104"/>
      <c r="G19" s="104"/>
      <c r="H19" s="104"/>
    </row>
    <row r="20">
      <c r="C20" s="105"/>
      <c r="D20" s="104"/>
      <c r="E20" s="104"/>
      <c r="F20" s="104"/>
      <c r="G20" s="104"/>
      <c r="H20" s="104"/>
    </row>
    <row r="21" ht="15.75" customHeight="1">
      <c r="C21" s="107"/>
      <c r="D21" s="104"/>
      <c r="E21" s="104"/>
      <c r="F21" s="104"/>
      <c r="G21" s="104"/>
      <c r="H21" s="104"/>
    </row>
    <row r="22" ht="15.75" customHeight="1">
      <c r="C22" s="103" t="s">
        <v>256</v>
      </c>
      <c r="D22" s="108"/>
      <c r="E22" s="108"/>
      <c r="F22" s="108"/>
      <c r="G22" s="108"/>
      <c r="H22" s="108"/>
    </row>
    <row r="23" ht="15.75" customHeight="1">
      <c r="C23" s="105"/>
      <c r="D23" s="108"/>
      <c r="E23" s="108"/>
      <c r="F23" s="108"/>
      <c r="G23" s="108"/>
      <c r="H23" s="108"/>
    </row>
    <row r="24" ht="15.75" customHeight="1">
      <c r="C24" s="107"/>
      <c r="D24" s="108"/>
      <c r="E24" s="108"/>
      <c r="F24" s="108"/>
      <c r="G24" s="108"/>
      <c r="H24" s="108"/>
    </row>
    <row r="25" ht="15.75" customHeight="1"/>
    <row r="26" ht="15.75" customHeight="1">
      <c r="D26" s="11" t="s">
        <v>259</v>
      </c>
    </row>
    <row r="27" ht="15.75" customHeight="1">
      <c r="D27" s="15" t="s">
        <v>4</v>
      </c>
      <c r="E27" s="15" t="s">
        <v>9</v>
      </c>
      <c r="F27" s="15" t="s">
        <v>15</v>
      </c>
      <c r="G27" s="15" t="s">
        <v>23</v>
      </c>
      <c r="H27" s="15" t="s">
        <v>135</v>
      </c>
    </row>
    <row r="28" ht="15.75" customHeight="1">
      <c r="C28" s="103" t="s">
        <v>260</v>
      </c>
      <c r="D28" s="104"/>
      <c r="E28" s="104"/>
      <c r="F28" s="104"/>
      <c r="G28" s="104"/>
      <c r="H28" s="104"/>
      <c r="I28" s="11" t="s">
        <v>139</v>
      </c>
      <c r="J28" s="11" t="s">
        <v>261</v>
      </c>
    </row>
    <row r="29" ht="15.75" customHeight="1">
      <c r="C29" s="105"/>
      <c r="D29" s="104"/>
      <c r="E29" s="104"/>
      <c r="F29" s="104"/>
      <c r="G29" s="104"/>
      <c r="H29" s="104"/>
      <c r="I29" s="11" t="s">
        <v>139</v>
      </c>
      <c r="J29" s="11" t="s">
        <v>262</v>
      </c>
    </row>
    <row r="30" ht="15.75" customHeight="1">
      <c r="C30" s="105"/>
      <c r="D30" s="104"/>
      <c r="E30" s="104"/>
      <c r="F30" s="104"/>
      <c r="G30" s="104"/>
      <c r="H30" s="104"/>
      <c r="I30" s="11" t="s">
        <v>139</v>
      </c>
      <c r="J30" s="11" t="s">
        <v>263</v>
      </c>
    </row>
    <row r="31" ht="15.75" customHeight="1">
      <c r="C31" s="105"/>
      <c r="D31" s="104"/>
      <c r="E31" s="104"/>
      <c r="F31" s="104"/>
      <c r="G31" s="104"/>
      <c r="H31" s="104"/>
      <c r="I31" s="11" t="s">
        <v>139</v>
      </c>
      <c r="K31" s="11" t="s">
        <v>264</v>
      </c>
      <c r="L31" s="11" t="s">
        <v>265</v>
      </c>
    </row>
    <row r="32" ht="15.75" customHeight="1">
      <c r="C32" s="107"/>
      <c r="D32" s="109"/>
      <c r="E32" s="109"/>
      <c r="F32" s="109"/>
      <c r="G32" s="109"/>
      <c r="H32" s="109"/>
      <c r="I32" s="11" t="s">
        <v>266</v>
      </c>
      <c r="K32" s="110">
        <v>0.89</v>
      </c>
      <c r="L32" s="110">
        <v>0.88</v>
      </c>
    </row>
    <row r="33" ht="15.75" customHeight="1"/>
    <row r="34" ht="15.75" customHeight="1">
      <c r="D34" s="11" t="s">
        <v>267</v>
      </c>
    </row>
    <row r="35" ht="15.75" customHeight="1">
      <c r="D35" s="15" t="s">
        <v>4</v>
      </c>
      <c r="E35" s="15" t="s">
        <v>9</v>
      </c>
      <c r="F35" s="15" t="s">
        <v>15</v>
      </c>
      <c r="G35" s="15" t="s">
        <v>23</v>
      </c>
      <c r="H35" s="15" t="s">
        <v>135</v>
      </c>
    </row>
    <row r="36" ht="15.75" customHeight="1">
      <c r="D36" s="104"/>
      <c r="E36" s="104"/>
      <c r="F36" s="104"/>
      <c r="G36" s="104"/>
      <c r="H36" s="104"/>
      <c r="I36" s="11" t="s">
        <v>139</v>
      </c>
    </row>
    <row r="37" ht="15.75" customHeight="1">
      <c r="D37" s="109"/>
      <c r="E37" s="109"/>
      <c r="F37" s="109"/>
      <c r="G37" s="109"/>
      <c r="H37" s="109"/>
      <c r="I37" s="11" t="s">
        <v>266</v>
      </c>
    </row>
    <row r="38" ht="15.75" customHeight="1">
      <c r="D38" s="104"/>
      <c r="E38" s="104"/>
      <c r="F38" s="104"/>
      <c r="G38" s="104"/>
      <c r="H38" s="104"/>
      <c r="I38" s="11" t="s">
        <v>139</v>
      </c>
    </row>
    <row r="39" ht="15.75" customHeight="1">
      <c r="D39" s="104"/>
      <c r="E39" s="104"/>
      <c r="F39" s="104"/>
      <c r="G39" s="104"/>
      <c r="H39" s="104"/>
      <c r="I39" s="11" t="s">
        <v>139</v>
      </c>
    </row>
    <row r="40" ht="15.75" customHeight="1">
      <c r="D40" s="104"/>
      <c r="E40" s="104"/>
      <c r="F40" s="104"/>
      <c r="G40" s="104"/>
      <c r="H40" s="104"/>
      <c r="I40" s="11" t="s">
        <v>139</v>
      </c>
    </row>
    <row r="41" ht="15.75" customHeight="1"/>
    <row r="42" ht="15.75" customHeight="1"/>
    <row r="43" ht="15.75" customHeight="1">
      <c r="D43" s="11" t="s">
        <v>268</v>
      </c>
    </row>
    <row r="44" ht="15.75" customHeight="1">
      <c r="D44" s="15" t="s">
        <v>4</v>
      </c>
      <c r="E44" s="15" t="s">
        <v>9</v>
      </c>
      <c r="F44" s="15" t="s">
        <v>15</v>
      </c>
      <c r="G44" s="15" t="s">
        <v>23</v>
      </c>
      <c r="H44" s="15" t="s">
        <v>135</v>
      </c>
    </row>
    <row r="45" ht="15.75" customHeight="1">
      <c r="D45" s="104"/>
      <c r="E45" s="104"/>
      <c r="F45" s="104"/>
      <c r="G45" s="104"/>
      <c r="H45" s="104"/>
      <c r="I45" s="11" t="s">
        <v>139</v>
      </c>
    </row>
    <row r="46" ht="15.75" customHeight="1">
      <c r="D46" s="104"/>
      <c r="E46" s="104"/>
      <c r="F46" s="104"/>
      <c r="G46" s="104"/>
      <c r="H46" s="104"/>
      <c r="I46" s="11" t="s">
        <v>139</v>
      </c>
    </row>
    <row r="47" ht="15.75" customHeight="1">
      <c r="D47" s="104"/>
      <c r="E47" s="104"/>
      <c r="F47" s="104"/>
      <c r="G47" s="104"/>
      <c r="H47" s="104"/>
      <c r="I47" s="11" t="s">
        <v>139</v>
      </c>
    </row>
    <row r="48" ht="15.75" customHeight="1">
      <c r="D48" s="109"/>
      <c r="E48" s="109"/>
      <c r="F48" s="109"/>
      <c r="G48" s="109"/>
      <c r="H48" s="109"/>
      <c r="I48" s="11" t="s">
        <v>266</v>
      </c>
    </row>
    <row r="49" ht="15.75" customHeight="1">
      <c r="D49" s="104"/>
      <c r="E49" s="104"/>
      <c r="F49" s="104"/>
      <c r="G49" s="104"/>
      <c r="H49" s="104"/>
      <c r="I49" s="11" t="s">
        <v>139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I11"/>
    <mergeCell ref="C4:C8"/>
    <mergeCell ref="C9:C11"/>
    <mergeCell ref="C17:C21"/>
    <mergeCell ref="C22:C24"/>
    <mergeCell ref="C28:C3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4.43"/>
    <col customWidth="1" min="3" max="3" width="12.0"/>
    <col customWidth="1" min="4" max="4" width="14.86"/>
    <col customWidth="1" min="5" max="9" width="9.14"/>
    <col customWidth="1" min="10" max="10" width="16.57"/>
    <col customWidth="1" min="11" max="11" width="45.29"/>
    <col customWidth="1" min="12" max="12" width="9.14"/>
    <col customWidth="1" min="13" max="13" width="13.29"/>
    <col customWidth="1" min="14" max="14" width="9.14"/>
    <col customWidth="1" min="15" max="26" width="8.71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1" t="s">
        <v>122</v>
      </c>
      <c r="C2" s="111" t="s">
        <v>4</v>
      </c>
      <c r="D2" s="111" t="s">
        <v>9</v>
      </c>
      <c r="E2" s="111" t="s">
        <v>15</v>
      </c>
      <c r="F2" s="112" t="s">
        <v>269</v>
      </c>
      <c r="G2" s="113" t="s">
        <v>270</v>
      </c>
      <c r="H2" s="11">
        <v>3.0</v>
      </c>
      <c r="I2" s="11"/>
      <c r="J2" s="11"/>
      <c r="K2" s="114" t="s">
        <v>271</v>
      </c>
      <c r="L2" s="115" t="s">
        <v>272</v>
      </c>
      <c r="M2" s="11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>
        <f t="shared" ref="A3:A12" si="1">C3-B3</f>
        <v>0</v>
      </c>
      <c r="B3" s="11">
        <f t="shared" ref="B3:B9" si="2">C3</f>
        <v>22</v>
      </c>
      <c r="C3" s="117">
        <v>22.0</v>
      </c>
      <c r="D3" s="117">
        <v>153.0</v>
      </c>
      <c r="E3" s="117">
        <v>253.0</v>
      </c>
      <c r="F3" s="117">
        <v>247.0</v>
      </c>
      <c r="G3" s="118" t="s">
        <v>273</v>
      </c>
      <c r="H3" s="113">
        <v>10.0</v>
      </c>
      <c r="I3" s="11"/>
      <c r="J3" s="11"/>
      <c r="K3" s="15" t="s">
        <v>274</v>
      </c>
      <c r="L3" s="11" t="s">
        <v>274</v>
      </c>
      <c r="M3" s="119" t="s">
        <v>275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>
        <f t="shared" si="1"/>
        <v>0</v>
      </c>
      <c r="B4" s="11">
        <f t="shared" si="2"/>
        <v>15</v>
      </c>
      <c r="C4" s="117">
        <v>15.0</v>
      </c>
      <c r="D4" s="117">
        <v>160.0</v>
      </c>
      <c r="E4" s="117">
        <v>338.0</v>
      </c>
      <c r="F4" s="117">
        <v>286.0</v>
      </c>
      <c r="G4" s="11"/>
      <c r="H4" s="11"/>
      <c r="I4" s="11"/>
      <c r="J4" s="11"/>
      <c r="K4" s="15" t="s">
        <v>276</v>
      </c>
      <c r="L4" s="11" t="s">
        <v>276</v>
      </c>
      <c r="M4" s="12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>
        <f t="shared" si="1"/>
        <v>0</v>
      </c>
      <c r="B5" s="11">
        <f t="shared" si="2"/>
        <v>21</v>
      </c>
      <c r="C5" s="111">
        <v>21.0</v>
      </c>
      <c r="D5" s="111">
        <v>119.0</v>
      </c>
      <c r="E5" s="111">
        <v>255.0</v>
      </c>
      <c r="F5" s="11">
        <v>111.0</v>
      </c>
      <c r="G5" s="11" t="s">
        <v>277</v>
      </c>
      <c r="H5" s="11"/>
      <c r="I5" s="11"/>
      <c r="J5" s="11"/>
      <c r="K5" s="15" t="s">
        <v>278</v>
      </c>
      <c r="L5" s="11" t="s">
        <v>278</v>
      </c>
      <c r="M5" s="12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>
        <f t="shared" si="1"/>
        <v>0</v>
      </c>
      <c r="B6" s="11">
        <f t="shared" si="2"/>
        <v>22</v>
      </c>
      <c r="C6" s="117">
        <v>22.0</v>
      </c>
      <c r="D6" s="117">
        <v>137.0</v>
      </c>
      <c r="E6" s="117">
        <v>372.0</v>
      </c>
      <c r="F6" s="117">
        <v>349.0</v>
      </c>
      <c r="G6" s="11" t="s">
        <v>279</v>
      </c>
      <c r="H6" s="11"/>
      <c r="I6" s="11"/>
      <c r="J6" s="11"/>
      <c r="K6" s="15" t="s">
        <v>23</v>
      </c>
      <c r="L6" s="121" t="s">
        <v>23</v>
      </c>
      <c r="M6" s="122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>
        <f t="shared" si="1"/>
        <v>0</v>
      </c>
      <c r="B7" s="11">
        <f t="shared" si="2"/>
        <v>27</v>
      </c>
      <c r="C7" s="117">
        <v>27.0</v>
      </c>
      <c r="D7" s="117">
        <v>114.0</v>
      </c>
      <c r="E7" s="117">
        <v>209.0</v>
      </c>
      <c r="F7" s="117">
        <v>343.0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>
        <f t="shared" si="1"/>
        <v>0</v>
      </c>
      <c r="B8" s="11">
        <f t="shared" si="2"/>
        <v>28</v>
      </c>
      <c r="C8" s="111">
        <v>28.0</v>
      </c>
      <c r="D8" s="111">
        <v>119.0</v>
      </c>
      <c r="E8" s="111">
        <v>398.0</v>
      </c>
      <c r="F8" s="11">
        <v>457.0</v>
      </c>
      <c r="G8" s="11"/>
      <c r="H8" s="11"/>
      <c r="I8" s="11"/>
      <c r="J8" s="11"/>
      <c r="K8" s="11"/>
      <c r="L8" s="11"/>
      <c r="M8" s="11">
        <v>10000.0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>
        <f t="shared" si="1"/>
        <v>0</v>
      </c>
      <c r="B9" s="11">
        <f t="shared" si="2"/>
        <v>28</v>
      </c>
      <c r="C9" s="117">
        <v>28.0</v>
      </c>
      <c r="D9" s="117">
        <v>146.0</v>
      </c>
      <c r="E9" s="117">
        <v>300.0</v>
      </c>
      <c r="F9" s="117">
        <v>363.0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>
        <f t="shared" si="1"/>
        <v>-974</v>
      </c>
      <c r="B10" s="11">
        <v>1000.0</v>
      </c>
      <c r="C10" s="111">
        <v>26.0</v>
      </c>
      <c r="D10" s="111">
        <v>161.0</v>
      </c>
      <c r="E10" s="111">
        <v>373.0</v>
      </c>
      <c r="F10" s="11">
        <v>451.0</v>
      </c>
      <c r="G10" s="11"/>
      <c r="H10" s="11"/>
      <c r="I10" s="11"/>
      <c r="J10" s="11"/>
      <c r="K10" s="11"/>
      <c r="L10" s="11"/>
      <c r="M10" s="11" t="s">
        <v>280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>
        <f t="shared" si="1"/>
        <v>-179</v>
      </c>
      <c r="B11" s="11">
        <v>200.0</v>
      </c>
      <c r="C11" s="111">
        <v>21.0</v>
      </c>
      <c r="D11" s="111">
        <v>161.0</v>
      </c>
      <c r="E11" s="111">
        <v>322.0</v>
      </c>
      <c r="F11" s="11">
        <v>308.0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>
        <f t="shared" si="1"/>
        <v>-19982</v>
      </c>
      <c r="B12" s="11">
        <v>20000.0</v>
      </c>
      <c r="C12" s="111">
        <v>18.0</v>
      </c>
      <c r="D12" s="111">
        <v>108.0</v>
      </c>
      <c r="E12" s="111">
        <v>334.0</v>
      </c>
      <c r="F12" s="11">
        <v>306.0</v>
      </c>
      <c r="G12" s="11"/>
      <c r="H12" s="11"/>
      <c r="I12" s="11"/>
      <c r="J12" s="11"/>
      <c r="K12" s="11"/>
      <c r="L12" s="11"/>
      <c r="M12" s="11" t="s">
        <v>281</v>
      </c>
      <c r="N12" s="11" t="s">
        <v>282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>
        <v>1.0</v>
      </c>
      <c r="N13" s="11">
        <v>100.0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0" t="s">
        <v>283</v>
      </c>
      <c r="C14" s="10" t="s">
        <v>284</v>
      </c>
      <c r="D14" s="11"/>
      <c r="E14" s="11"/>
      <c r="F14" s="11"/>
      <c r="G14" s="11"/>
      <c r="H14" s="11"/>
      <c r="I14" s="11"/>
      <c r="J14" s="11"/>
      <c r="K14" s="11"/>
      <c r="L14" s="11"/>
      <c r="M14" s="11">
        <v>2.0</v>
      </c>
      <c r="N14" s="11">
        <v>80.0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23" t="s">
        <v>4</v>
      </c>
      <c r="C15" s="124" t="s">
        <v>9</v>
      </c>
      <c r="D15" s="124" t="s">
        <v>15</v>
      </c>
      <c r="E15" s="124" t="s">
        <v>18</v>
      </c>
      <c r="F15" s="124" t="s">
        <v>21</v>
      </c>
      <c r="G15" s="124" t="s">
        <v>24</v>
      </c>
      <c r="H15" s="124" t="s">
        <v>26</v>
      </c>
      <c r="I15" s="124" t="s">
        <v>285</v>
      </c>
      <c r="J15" s="124" t="s">
        <v>286</v>
      </c>
      <c r="K15" s="125" t="s">
        <v>287</v>
      </c>
      <c r="L15" s="126" t="s">
        <v>122</v>
      </c>
      <c r="M15" s="11">
        <v>3.0</v>
      </c>
      <c r="N15" s="11">
        <v>150.0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>
        <v>1.0</v>
      </c>
      <c r="B16" s="123">
        <v>1.0</v>
      </c>
      <c r="C16" s="124"/>
      <c r="D16" s="124"/>
      <c r="E16" s="124"/>
      <c r="F16" s="124"/>
      <c r="G16" s="124"/>
      <c r="H16" s="124"/>
      <c r="I16" s="124"/>
      <c r="J16" s="124"/>
      <c r="K16" s="105"/>
      <c r="L16" s="11"/>
      <c r="M16" s="11">
        <v>4.0</v>
      </c>
      <c r="N16" s="11">
        <v>120.0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>
        <v>2.0</v>
      </c>
      <c r="B17" s="123">
        <v>1.0</v>
      </c>
      <c r="C17" s="124"/>
      <c r="D17" s="124"/>
      <c r="E17" s="124"/>
      <c r="F17" s="124"/>
      <c r="G17" s="124"/>
      <c r="H17" s="124"/>
      <c r="I17" s="124"/>
      <c r="J17" s="124"/>
      <c r="K17" s="105"/>
      <c r="L17" s="11"/>
      <c r="M17" s="11" t="s">
        <v>23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>
        <v>3.0</v>
      </c>
      <c r="B18" s="123">
        <v>0.0</v>
      </c>
      <c r="C18" s="124"/>
      <c r="D18" s="124"/>
      <c r="E18" s="124"/>
      <c r="F18" s="124"/>
      <c r="G18" s="124"/>
      <c r="H18" s="124"/>
      <c r="I18" s="124"/>
      <c r="J18" s="124"/>
      <c r="K18" s="105"/>
      <c r="L18" s="11"/>
      <c r="M18" s="11">
        <v>10000.0</v>
      </c>
      <c r="N18" s="11">
        <v>100.0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>
        <v>4.0</v>
      </c>
      <c r="B19" s="123">
        <v>1.0</v>
      </c>
      <c r="C19" s="124"/>
      <c r="D19" s="124"/>
      <c r="E19" s="124"/>
      <c r="F19" s="124"/>
      <c r="G19" s="124"/>
      <c r="H19" s="124"/>
      <c r="I19" s="124"/>
      <c r="J19" s="124"/>
      <c r="K19" s="105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23</v>
      </c>
      <c r="B20" s="123">
        <v>1.0</v>
      </c>
      <c r="C20" s="124"/>
      <c r="D20" s="124"/>
      <c r="E20" s="124"/>
      <c r="F20" s="124"/>
      <c r="G20" s="124"/>
      <c r="H20" s="124"/>
      <c r="I20" s="124"/>
      <c r="J20" s="124"/>
      <c r="K20" s="10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>
        <v>10000.0</v>
      </c>
      <c r="B21" s="123">
        <v>0.0</v>
      </c>
      <c r="C21" s="124"/>
      <c r="D21" s="124"/>
      <c r="E21" s="124"/>
      <c r="F21" s="124"/>
      <c r="G21" s="124"/>
      <c r="H21" s="124"/>
      <c r="I21" s="124"/>
      <c r="J21" s="124"/>
      <c r="K21" s="10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27" t="s">
        <v>288</v>
      </c>
      <c r="D23" s="127">
        <v>200.0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27" t="s">
        <v>289</v>
      </c>
      <c r="D24" s="128">
        <v>10000.0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 t="s">
        <v>290</v>
      </c>
      <c r="D26" s="11">
        <v>1000.0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29" t="s">
        <v>291</v>
      </c>
      <c r="I27" s="11"/>
      <c r="J27" s="11"/>
      <c r="K27" s="130">
        <v>44986.0</v>
      </c>
      <c r="L27" s="11">
        <f>1/3*200</f>
        <v>66.66666667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 t="s">
        <v>77</v>
      </c>
      <c r="C28" s="123" t="s">
        <v>4</v>
      </c>
      <c r="D28" s="124" t="s">
        <v>9</v>
      </c>
      <c r="E28" s="124" t="s">
        <v>18</v>
      </c>
      <c r="F28" s="124" t="s">
        <v>24</v>
      </c>
      <c r="G28" s="124" t="s">
        <v>23</v>
      </c>
      <c r="H28" s="124" t="s">
        <v>292</v>
      </c>
      <c r="I28" s="11"/>
      <c r="J28" s="131" t="s">
        <v>293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32" t="s">
        <v>294</v>
      </c>
      <c r="C29" s="15">
        <v>1.0</v>
      </c>
      <c r="D29" s="15"/>
      <c r="E29" s="15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05"/>
      <c r="C30" s="15">
        <v>100.0</v>
      </c>
      <c r="D30" s="15"/>
      <c r="E30" s="15"/>
      <c r="F30" s="15"/>
      <c r="G30" s="15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05"/>
      <c r="C31" s="104">
        <v>120.0</v>
      </c>
      <c r="D31" s="104"/>
      <c r="E31" s="104"/>
      <c r="F31" s="104"/>
      <c r="G31" s="104"/>
      <c r="H31" s="104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05"/>
      <c r="C32" s="15" t="s">
        <v>23</v>
      </c>
      <c r="D32" s="15"/>
      <c r="E32" s="15"/>
      <c r="F32" s="15"/>
      <c r="G32" s="15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07"/>
      <c r="C33" s="15">
        <v>7500.0</v>
      </c>
      <c r="D33" s="15"/>
      <c r="E33" s="15"/>
      <c r="F33" s="15"/>
      <c r="G33" s="15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33"/>
      <c r="C34" s="11"/>
      <c r="D34" s="129" t="s">
        <v>295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 t="s">
        <v>78</v>
      </c>
      <c r="C35" s="123" t="s">
        <v>4</v>
      </c>
      <c r="D35" s="124" t="s">
        <v>15</v>
      </c>
      <c r="E35" s="124" t="s">
        <v>21</v>
      </c>
      <c r="F35" s="124" t="s">
        <v>296</v>
      </c>
      <c r="G35" s="124" t="s">
        <v>23</v>
      </c>
      <c r="H35" s="124" t="s">
        <v>286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32" t="s">
        <v>297</v>
      </c>
      <c r="C36" s="15">
        <v>2.0</v>
      </c>
      <c r="D36" s="15"/>
      <c r="E36" s="15"/>
      <c r="F36" s="15"/>
      <c r="G36" s="15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05"/>
      <c r="C37" s="104">
        <v>120.0</v>
      </c>
      <c r="D37" s="104"/>
      <c r="E37" s="104"/>
      <c r="F37" s="104"/>
      <c r="G37" s="104"/>
      <c r="H37" s="104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05"/>
      <c r="C38" s="15">
        <v>7500.0</v>
      </c>
      <c r="D38" s="15"/>
      <c r="E38" s="15"/>
      <c r="F38" s="15"/>
      <c r="G38" s="15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05"/>
      <c r="C39" s="15" t="s">
        <v>23</v>
      </c>
      <c r="D39" s="15"/>
      <c r="E39" s="15"/>
      <c r="F39" s="15"/>
      <c r="G39" s="15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07"/>
      <c r="C40" s="15">
        <v>10000.0</v>
      </c>
      <c r="D40" s="15"/>
      <c r="E40" s="15"/>
      <c r="F40" s="15"/>
      <c r="G40" s="15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34" t="s">
        <v>298</v>
      </c>
      <c r="C41" s="11"/>
      <c r="D41" s="11"/>
      <c r="E41" s="11"/>
      <c r="F41" s="11"/>
      <c r="G41" s="11"/>
      <c r="H41" s="11"/>
      <c r="I41" s="11"/>
      <c r="J41" s="135" t="s">
        <v>110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03" t="s">
        <v>77</v>
      </c>
      <c r="C42" s="103" t="s">
        <v>78</v>
      </c>
      <c r="D42" s="103" t="s">
        <v>79</v>
      </c>
      <c r="E42" s="103" t="s">
        <v>299</v>
      </c>
      <c r="F42" s="103" t="s">
        <v>300</v>
      </c>
      <c r="G42" s="103" t="s">
        <v>301</v>
      </c>
      <c r="H42" s="103" t="s">
        <v>23</v>
      </c>
      <c r="I42" s="136" t="s">
        <v>302</v>
      </c>
      <c r="J42" s="137" t="s">
        <v>112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 t="s">
        <v>303</v>
      </c>
      <c r="B43" s="138">
        <v>1.0</v>
      </c>
      <c r="C43" s="139">
        <v>0.0</v>
      </c>
      <c r="D43" s="139">
        <v>1.0</v>
      </c>
      <c r="E43" s="139">
        <v>0.0</v>
      </c>
      <c r="F43" s="139">
        <v>1.0</v>
      </c>
      <c r="G43" s="139">
        <v>1.0</v>
      </c>
      <c r="H43" s="139"/>
      <c r="I43" s="34">
        <v>1.0</v>
      </c>
      <c r="J43" s="140">
        <v>1.0</v>
      </c>
      <c r="K43" s="11" t="s">
        <v>304</v>
      </c>
      <c r="L43" s="11" t="s">
        <v>305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 t="s">
        <v>306</v>
      </c>
      <c r="B44" s="141">
        <v>0.0</v>
      </c>
      <c r="C44" s="142">
        <v>0.0</v>
      </c>
      <c r="D44" s="142">
        <v>0.0</v>
      </c>
      <c r="E44" s="142">
        <v>0.0</v>
      </c>
      <c r="F44" s="142">
        <v>0.0</v>
      </c>
      <c r="G44" s="142">
        <v>0.0</v>
      </c>
      <c r="H44" s="142"/>
      <c r="I44" s="49">
        <v>0.0</v>
      </c>
      <c r="J44" s="143">
        <v>0.0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 t="s">
        <v>307</v>
      </c>
      <c r="B45" s="11">
        <v>110.0</v>
      </c>
      <c r="C45" s="11">
        <v>100.0</v>
      </c>
      <c r="D45" s="11">
        <v>120.0</v>
      </c>
      <c r="E45" s="11"/>
      <c r="F45" s="11"/>
      <c r="G45" s="11"/>
      <c r="H45" s="11"/>
      <c r="I45" s="11"/>
      <c r="J45" s="144">
        <f>AVERAGE(B45:I45)</f>
        <v>110</v>
      </c>
      <c r="K45" s="11" t="s">
        <v>308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 t="s">
        <v>309</v>
      </c>
      <c r="E48" s="11"/>
      <c r="F48" s="11"/>
      <c r="G48" s="11" t="s">
        <v>310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 t="s">
        <v>311</v>
      </c>
      <c r="E50" s="11">
        <v>20.0</v>
      </c>
      <c r="F50" s="11" t="s">
        <v>312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 t="s">
        <v>313</v>
      </c>
      <c r="E51" s="11">
        <v>1000.0</v>
      </c>
      <c r="F51" s="11" t="s">
        <v>314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 t="s">
        <v>315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>
        <v>1000.0</v>
      </c>
      <c r="E55" s="11" t="s">
        <v>316</v>
      </c>
      <c r="F55" s="11"/>
      <c r="G55" s="145" t="s">
        <v>317</v>
      </c>
      <c r="H55" s="145" t="s">
        <v>318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46">
        <f>2/3*1000</f>
        <v>666.6666667</v>
      </c>
      <c r="E56" s="11"/>
      <c r="F56" s="11"/>
      <c r="G56" s="11" t="s">
        <v>319</v>
      </c>
      <c r="H56" s="11" t="s">
        <v>320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46">
        <f>D55-D56</f>
        <v>333.3333333</v>
      </c>
      <c r="E57" s="11" t="s">
        <v>320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6">
    <mergeCell ref="M3:M6"/>
    <mergeCell ref="K15:K21"/>
    <mergeCell ref="D27:H27"/>
    <mergeCell ref="B29:B33"/>
    <mergeCell ref="D34:H34"/>
    <mergeCell ref="B36:B40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2">
      <c r="B2" s="10" t="s">
        <v>118</v>
      </c>
      <c r="C2" s="11" t="s">
        <v>321</v>
      </c>
    </row>
    <row r="4">
      <c r="B4" s="14" t="s">
        <v>322</v>
      </c>
    </row>
    <row r="7">
      <c r="A7" s="16" t="s">
        <v>323</v>
      </c>
    </row>
    <row r="20">
      <c r="E20" s="16" t="s">
        <v>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G46" s="147"/>
    </row>
    <row r="47" ht="15.75" customHeight="1">
      <c r="H47" s="148"/>
    </row>
    <row r="48" ht="15.75" customHeight="1">
      <c r="I48" s="148"/>
      <c r="K48" s="149"/>
    </row>
    <row r="49" ht="15.75" customHeight="1">
      <c r="J49" s="149"/>
    </row>
    <row r="50" ht="15.75" customHeight="1"/>
    <row r="51" ht="15.75" customHeight="1">
      <c r="J51" s="148"/>
    </row>
    <row r="52" ht="15.75" customHeight="1"/>
    <row r="53" ht="15.75" customHeight="1">
      <c r="J53" s="148"/>
    </row>
    <row r="54" ht="15.75" customHeight="1"/>
    <row r="55" ht="15.75" customHeight="1">
      <c r="J55" s="148"/>
    </row>
    <row r="56" ht="15.75" customHeight="1">
      <c r="K56" s="150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hidden="1" min="2" max="6" width="8.71"/>
    <col customWidth="1" min="7" max="7" width="13.71"/>
    <col customWidth="1" min="8" max="8" width="4.57"/>
    <col customWidth="1" min="9" max="9" width="11.86"/>
    <col customWidth="1" min="10" max="10" width="9.0"/>
    <col customWidth="1" min="11" max="11" width="16.0"/>
    <col customWidth="1" min="12" max="13" width="8.71"/>
    <col customWidth="1" min="14" max="17" width="12.0"/>
    <col customWidth="1" min="18" max="18" width="17.0"/>
  </cols>
  <sheetData>
    <row r="2">
      <c r="L2" s="151" t="s">
        <v>325</v>
      </c>
      <c r="M2" s="152"/>
      <c r="N2" s="152"/>
      <c r="Q2" s="11" t="s">
        <v>326</v>
      </c>
    </row>
    <row r="3">
      <c r="Q3" s="11" t="s">
        <v>327</v>
      </c>
    </row>
    <row r="4">
      <c r="G4" s="10" t="s">
        <v>328</v>
      </c>
      <c r="M4" s="10" t="s">
        <v>329</v>
      </c>
    </row>
    <row r="6">
      <c r="H6" s="11" t="s">
        <v>330</v>
      </c>
      <c r="N6" s="11" t="s">
        <v>331</v>
      </c>
      <c r="O6" s="11" t="s">
        <v>332</v>
      </c>
      <c r="P6" s="11" t="s">
        <v>333</v>
      </c>
      <c r="Q6" s="11" t="s">
        <v>334</v>
      </c>
    </row>
    <row r="7">
      <c r="G7" s="153" t="s">
        <v>77</v>
      </c>
      <c r="H7" s="154">
        <v>0.05</v>
      </c>
      <c r="I7" s="153" t="s">
        <v>335</v>
      </c>
      <c r="J7" s="153" t="s">
        <v>336</v>
      </c>
      <c r="M7" s="11" t="s">
        <v>77</v>
      </c>
      <c r="N7" s="110">
        <v>0.15</v>
      </c>
      <c r="O7" s="110">
        <v>0.01</v>
      </c>
      <c r="P7" s="110">
        <v>0.1</v>
      </c>
      <c r="Q7" s="110">
        <v>0.2</v>
      </c>
      <c r="R7" s="155" t="s">
        <v>337</v>
      </c>
    </row>
    <row r="8">
      <c r="G8" s="156" t="s">
        <v>78</v>
      </c>
      <c r="H8" s="157">
        <v>0.5</v>
      </c>
      <c r="I8" s="156" t="s">
        <v>338</v>
      </c>
      <c r="J8" s="156" t="s">
        <v>339</v>
      </c>
      <c r="K8" s="11" t="s">
        <v>340</v>
      </c>
      <c r="M8" s="11" t="s">
        <v>78</v>
      </c>
      <c r="N8" s="158">
        <v>0.5</v>
      </c>
      <c r="O8" s="158">
        <v>0.49</v>
      </c>
      <c r="P8" s="158">
        <v>0.48</v>
      </c>
      <c r="Q8" s="158">
        <v>0.5</v>
      </c>
      <c r="R8" s="159" t="s">
        <v>341</v>
      </c>
    </row>
    <row r="12">
      <c r="G12" s="17" t="s">
        <v>342</v>
      </c>
    </row>
    <row r="14">
      <c r="H14" s="10" t="s">
        <v>343</v>
      </c>
      <c r="N14" s="11" t="s">
        <v>331</v>
      </c>
      <c r="O14" s="11" t="s">
        <v>332</v>
      </c>
      <c r="P14" s="11" t="s">
        <v>333</v>
      </c>
      <c r="Q14" s="11" t="s">
        <v>334</v>
      </c>
    </row>
    <row r="15">
      <c r="G15" s="11" t="s">
        <v>79</v>
      </c>
      <c r="H15" s="110">
        <v>0.07</v>
      </c>
      <c r="I15" s="17" t="s">
        <v>336</v>
      </c>
      <c r="N15" s="110">
        <v>0.06</v>
      </c>
      <c r="O15" s="110">
        <v>0.07</v>
      </c>
      <c r="P15" s="160">
        <v>0.065</v>
      </c>
      <c r="Q15" s="160">
        <v>0.072</v>
      </c>
      <c r="R15" s="17" t="s">
        <v>341</v>
      </c>
    </row>
    <row r="18">
      <c r="G18" s="10" t="s">
        <v>344</v>
      </c>
    </row>
    <row r="20">
      <c r="G20" s="161" t="s">
        <v>345</v>
      </c>
      <c r="H20" s="161"/>
      <c r="I20" s="161"/>
    </row>
    <row r="21" ht="15.75" customHeight="1"/>
    <row r="22" ht="15.75" customHeight="1">
      <c r="G22" s="153" t="s">
        <v>77</v>
      </c>
      <c r="H22" s="154">
        <v>0.05</v>
      </c>
      <c r="I22" s="153" t="s">
        <v>335</v>
      </c>
      <c r="J22" s="153" t="s">
        <v>336</v>
      </c>
      <c r="M22" s="11" t="s">
        <v>77</v>
      </c>
      <c r="N22" s="110">
        <v>0.15</v>
      </c>
      <c r="O22" s="110">
        <v>0.01</v>
      </c>
      <c r="P22" s="110">
        <v>0.1</v>
      </c>
      <c r="Q22" s="110">
        <v>0.2</v>
      </c>
      <c r="R22" s="155" t="s">
        <v>337</v>
      </c>
    </row>
    <row r="23" ht="15.75" customHeight="1"/>
    <row r="24" ht="15.75" customHeight="1">
      <c r="G24" s="162" t="s">
        <v>346</v>
      </c>
      <c r="H24" s="163"/>
      <c r="I24" s="163"/>
      <c r="J24" s="164"/>
      <c r="M24" s="165" t="s">
        <v>347</v>
      </c>
      <c r="N24" s="163"/>
      <c r="O24" s="163"/>
      <c r="P24" s="163"/>
      <c r="Q24" s="164"/>
    </row>
    <row r="25" ht="15.75" customHeight="1"/>
    <row r="26" ht="15.75" customHeight="1">
      <c r="G26" s="10" t="s">
        <v>348</v>
      </c>
    </row>
    <row r="27" ht="15.75" customHeight="1"/>
    <row r="28" ht="15.75" customHeight="1">
      <c r="G28" s="11" t="s">
        <v>349</v>
      </c>
      <c r="J28" s="11" t="s">
        <v>350</v>
      </c>
    </row>
    <row r="29" ht="15.75" customHeight="1">
      <c r="G29" s="11" t="s">
        <v>351</v>
      </c>
      <c r="J29" s="11" t="s">
        <v>352</v>
      </c>
    </row>
    <row r="30" ht="15.75" customHeight="1">
      <c r="G30" s="11" t="s">
        <v>353</v>
      </c>
      <c r="J30" s="11" t="s">
        <v>354</v>
      </c>
    </row>
    <row r="31" ht="15.75" customHeight="1"/>
    <row r="32" ht="15.75" customHeight="1"/>
    <row r="33" ht="15.75" customHeight="1"/>
    <row r="34" ht="15.75" customHeight="1">
      <c r="G34" s="166" t="s">
        <v>355</v>
      </c>
      <c r="H34" s="167"/>
      <c r="I34" s="167"/>
    </row>
    <row r="35" ht="15.75" customHeight="1"/>
    <row r="36" ht="15.75" customHeight="1">
      <c r="G36" s="156" t="s">
        <v>78</v>
      </c>
      <c r="H36" s="157">
        <v>0.5</v>
      </c>
      <c r="I36" s="156" t="s">
        <v>338</v>
      </c>
      <c r="J36" s="156" t="s">
        <v>339</v>
      </c>
      <c r="K36" s="11" t="s">
        <v>340</v>
      </c>
      <c r="M36" s="11" t="s">
        <v>78</v>
      </c>
      <c r="N36" s="158">
        <v>0.5</v>
      </c>
      <c r="O36" s="158">
        <v>0.49</v>
      </c>
      <c r="P36" s="158">
        <v>0.48</v>
      </c>
      <c r="Q36" s="158">
        <v>0.5</v>
      </c>
      <c r="R36" s="159" t="s">
        <v>341</v>
      </c>
    </row>
    <row r="37" ht="15.75" customHeight="1"/>
    <row r="38" ht="15.75" customHeight="1">
      <c r="G38" s="11" t="s">
        <v>356</v>
      </c>
    </row>
    <row r="39" ht="15.75" customHeight="1"/>
    <row r="40" ht="15.75" customHeight="1">
      <c r="G40" s="11" t="s">
        <v>357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4:J24"/>
    <mergeCell ref="M24:Q24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57"/>
    <col customWidth="1" min="3" max="3" width="31.0"/>
    <col customWidth="1" min="4" max="4" width="24.29"/>
    <col customWidth="1" min="5" max="6" width="14.43"/>
  </cols>
  <sheetData>
    <row r="2">
      <c r="A2" s="17" t="s">
        <v>358</v>
      </c>
      <c r="B2" s="11" t="s">
        <v>359</v>
      </c>
    </row>
    <row r="4">
      <c r="A4" s="17" t="s">
        <v>360</v>
      </c>
      <c r="B4" s="11" t="s">
        <v>283</v>
      </c>
    </row>
    <row r="6">
      <c r="A6" s="161" t="s">
        <v>361</v>
      </c>
      <c r="B6" s="11" t="s">
        <v>362</v>
      </c>
    </row>
    <row r="7">
      <c r="B7" s="11" t="s">
        <v>363</v>
      </c>
    </row>
    <row r="8">
      <c r="B8" s="168" t="s">
        <v>364</v>
      </c>
      <c r="C8" s="169" t="s">
        <v>365</v>
      </c>
      <c r="D8" s="170" t="s">
        <v>366</v>
      </c>
      <c r="E8" s="11" t="s">
        <v>23</v>
      </c>
      <c r="F8" s="15" t="s">
        <v>367</v>
      </c>
    </row>
    <row r="10">
      <c r="B10" s="11" t="s">
        <v>368</v>
      </c>
    </row>
    <row r="12">
      <c r="B12" s="11" t="s">
        <v>369</v>
      </c>
    </row>
    <row r="16">
      <c r="A16" s="17" t="s">
        <v>358</v>
      </c>
      <c r="B16" s="11" t="s">
        <v>35</v>
      </c>
      <c r="C16" s="11" t="s">
        <v>370</v>
      </c>
    </row>
    <row r="18">
      <c r="A18" s="17" t="s">
        <v>360</v>
      </c>
      <c r="B18" s="152" t="s">
        <v>371</v>
      </c>
    </row>
    <row r="19">
      <c r="B19" s="11" t="s">
        <v>372</v>
      </c>
    </row>
    <row r="20">
      <c r="B20" s="11" t="s">
        <v>373</v>
      </c>
    </row>
    <row r="21" ht="15.75" customHeight="1"/>
    <row r="22" ht="15.75" customHeight="1">
      <c r="A22" s="161" t="s">
        <v>361</v>
      </c>
      <c r="B22" s="11" t="s">
        <v>374</v>
      </c>
    </row>
    <row r="23" ht="15.75" customHeight="1">
      <c r="B23" s="11" t="s">
        <v>363</v>
      </c>
    </row>
    <row r="24" ht="15.75" customHeight="1">
      <c r="B24" s="11" t="s">
        <v>375</v>
      </c>
      <c r="C24" s="171" t="s">
        <v>376</v>
      </c>
      <c r="D24" s="156" t="s">
        <v>377</v>
      </c>
      <c r="E24" s="172" t="s">
        <v>378</v>
      </c>
    </row>
    <row r="25" ht="15.75" customHeight="1">
      <c r="B25" s="171" t="s">
        <v>379</v>
      </c>
      <c r="C25" s="156" t="s">
        <v>380</v>
      </c>
      <c r="D25" s="172" t="s">
        <v>381</v>
      </c>
    </row>
    <row r="26" ht="15.75" customHeight="1"/>
    <row r="27" ht="15.75" customHeight="1">
      <c r="B27" s="11" t="s">
        <v>382</v>
      </c>
    </row>
    <row r="28" ht="15.75" customHeight="1">
      <c r="B28" s="11" t="s">
        <v>383</v>
      </c>
    </row>
    <row r="29" ht="15.75" customHeight="1"/>
    <row r="30" ht="15.75" customHeight="1">
      <c r="B30" s="11" t="s">
        <v>384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0.14"/>
    <col customWidth="1" min="3" max="3" width="29.57"/>
    <col customWidth="1" min="4" max="4" width="14.43"/>
    <col customWidth="1" min="5" max="5" width="4.14"/>
    <col customWidth="1" min="6" max="6" width="2.71"/>
    <col customWidth="1" min="8" max="8" width="22.86"/>
  </cols>
  <sheetData>
    <row r="2">
      <c r="B2" s="11" t="s">
        <v>385</v>
      </c>
      <c r="C2" s="11" t="s">
        <v>9</v>
      </c>
      <c r="D2" s="11" t="s">
        <v>15</v>
      </c>
      <c r="E2" s="11" t="s">
        <v>23</v>
      </c>
    </row>
    <row r="4">
      <c r="B4" s="11" t="s">
        <v>386</v>
      </c>
      <c r="G4" s="10" t="s">
        <v>387</v>
      </c>
    </row>
    <row r="5">
      <c r="B5" s="10" t="s">
        <v>388</v>
      </c>
      <c r="C5" s="10"/>
      <c r="D5" s="10" t="s">
        <v>389</v>
      </c>
      <c r="G5" s="11" t="s">
        <v>390</v>
      </c>
    </row>
    <row r="6">
      <c r="B6" s="11" t="s">
        <v>391</v>
      </c>
      <c r="C6" s="11" t="s">
        <v>392</v>
      </c>
      <c r="D6" s="173" t="s">
        <v>393</v>
      </c>
      <c r="G6" s="11" t="s">
        <v>391</v>
      </c>
      <c r="H6" s="11" t="s">
        <v>392</v>
      </c>
      <c r="I6" s="173" t="s">
        <v>393</v>
      </c>
      <c r="J6" s="11" t="s">
        <v>103</v>
      </c>
    </row>
    <row r="7">
      <c r="D7" s="173" t="s">
        <v>394</v>
      </c>
      <c r="I7" s="173" t="s">
        <v>394</v>
      </c>
    </row>
    <row r="8">
      <c r="D8" s="173" t="s">
        <v>395</v>
      </c>
      <c r="I8" s="173" t="s">
        <v>395</v>
      </c>
    </row>
    <row r="9">
      <c r="D9" s="173" t="s">
        <v>396</v>
      </c>
      <c r="I9" s="173" t="s">
        <v>396</v>
      </c>
    </row>
    <row r="10">
      <c r="D10" s="173" t="s">
        <v>23</v>
      </c>
      <c r="I10" s="173" t="s">
        <v>23</v>
      </c>
    </row>
    <row r="11">
      <c r="D11" s="173"/>
      <c r="I11" s="173"/>
    </row>
    <row r="14">
      <c r="B14" s="11" t="s">
        <v>397</v>
      </c>
      <c r="C14" s="11" t="s">
        <v>398</v>
      </c>
      <c r="D14" s="11" t="s">
        <v>389</v>
      </c>
      <c r="G14" s="11" t="s">
        <v>397</v>
      </c>
      <c r="H14" s="11" t="s">
        <v>398</v>
      </c>
      <c r="I14" s="11" t="s">
        <v>389</v>
      </c>
      <c r="J14" s="11" t="s">
        <v>104</v>
      </c>
    </row>
    <row r="15">
      <c r="D15" s="173" t="s">
        <v>393</v>
      </c>
      <c r="I15" s="173" t="s">
        <v>393</v>
      </c>
    </row>
    <row r="16">
      <c r="D16" s="173" t="s">
        <v>394</v>
      </c>
      <c r="I16" s="173" t="s">
        <v>394</v>
      </c>
    </row>
    <row r="17">
      <c r="D17" s="173" t="s">
        <v>395</v>
      </c>
      <c r="I17" s="173" t="s">
        <v>395</v>
      </c>
    </row>
    <row r="18">
      <c r="D18" s="173" t="s">
        <v>396</v>
      </c>
      <c r="I18" s="173" t="s">
        <v>396</v>
      </c>
    </row>
    <row r="19">
      <c r="D19" s="173" t="s">
        <v>23</v>
      </c>
      <c r="I19" s="173" t="s">
        <v>23</v>
      </c>
    </row>
    <row r="21" ht="15.75" customHeight="1">
      <c r="D21" s="11" t="s">
        <v>389</v>
      </c>
      <c r="I21" s="11" t="s">
        <v>389</v>
      </c>
    </row>
    <row r="22" ht="15.75" customHeight="1">
      <c r="B22" s="11" t="s">
        <v>399</v>
      </c>
      <c r="C22" s="11" t="s">
        <v>400</v>
      </c>
      <c r="D22" s="173" t="s">
        <v>393</v>
      </c>
      <c r="G22" s="11" t="s">
        <v>399</v>
      </c>
      <c r="H22" s="11" t="s">
        <v>400</v>
      </c>
      <c r="I22" s="173" t="s">
        <v>393</v>
      </c>
      <c r="J22" s="11" t="s">
        <v>106</v>
      </c>
    </row>
    <row r="23" ht="15.75" customHeight="1">
      <c r="D23" s="173" t="s">
        <v>394</v>
      </c>
      <c r="I23" s="173" t="s">
        <v>394</v>
      </c>
    </row>
    <row r="24" ht="15.75" customHeight="1">
      <c r="D24" s="173" t="s">
        <v>395</v>
      </c>
      <c r="I24" s="173" t="s">
        <v>395</v>
      </c>
    </row>
    <row r="25" ht="15.75" customHeight="1">
      <c r="D25" s="173" t="s">
        <v>396</v>
      </c>
      <c r="I25" s="173" t="s">
        <v>396</v>
      </c>
    </row>
    <row r="26" ht="15.75" customHeight="1">
      <c r="D26" s="173" t="s">
        <v>23</v>
      </c>
      <c r="I26" s="173" t="s">
        <v>23</v>
      </c>
    </row>
    <row r="27" ht="15.75" customHeight="1"/>
    <row r="28" ht="15.75" customHeight="1"/>
    <row r="29" ht="15.75" customHeight="1">
      <c r="B29" s="11" t="s">
        <v>401</v>
      </c>
      <c r="G29" s="11" t="s">
        <v>401</v>
      </c>
      <c r="H29" s="11" t="s">
        <v>402</v>
      </c>
      <c r="I29" s="17"/>
      <c r="J29" s="11" t="s">
        <v>403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0.14"/>
    <col customWidth="1" min="3" max="3" width="37.14"/>
    <col customWidth="1" min="4" max="6" width="9.14"/>
    <col customWidth="1" min="7" max="26" width="8.71"/>
  </cols>
  <sheetData>
    <row r="1" ht="12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2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2.75" customHeight="1">
      <c r="A3" s="89"/>
      <c r="B3" s="174" t="s">
        <v>404</v>
      </c>
      <c r="C3" s="175" t="s">
        <v>405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2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2.75" customHeight="1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2.7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2.75" customHeight="1">
      <c r="A7" s="89"/>
      <c r="B7" s="89"/>
      <c r="C7" s="89" t="s">
        <v>406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2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2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2.75" customHeight="1">
      <c r="A10" s="89"/>
      <c r="B10" s="89"/>
      <c r="C10" s="89" t="s">
        <v>407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2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2.75" customHeight="1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2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2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2.75" customHeight="1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2.75" customHeight="1">
      <c r="A16" s="89"/>
      <c r="B16" s="89"/>
      <c r="C16" s="89" t="s">
        <v>408</v>
      </c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2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2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2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2.75" customHeight="1">
      <c r="A20" s="89"/>
      <c r="B20" s="176" t="s">
        <v>409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2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2.75" customHeight="1">
      <c r="A22" s="89"/>
      <c r="B22" s="176" t="s">
        <v>410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2.75" customHeight="1">
      <c r="A23" s="89"/>
      <c r="B23" s="176" t="s">
        <v>411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2.75" customHeight="1">
      <c r="A24" s="89"/>
      <c r="B24" s="89" t="s">
        <v>412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2.75" customHeight="1">
      <c r="A25" s="89"/>
      <c r="B25" s="89" t="s">
        <v>413</v>
      </c>
      <c r="C25" s="89"/>
      <c r="D25" s="89" t="s">
        <v>414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2.75" customHeight="1">
      <c r="A26" s="89"/>
      <c r="B26" s="89" t="s">
        <v>415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2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2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2.75" customHeight="1">
      <c r="A29" s="89"/>
      <c r="B29" s="176" t="s">
        <v>416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2.75" customHeight="1">
      <c r="A30" s="89"/>
      <c r="B30" s="176" t="s">
        <v>417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2.75" customHeight="1">
      <c r="A31" s="89"/>
      <c r="B31" s="89" t="s">
        <v>418</v>
      </c>
      <c r="C31" s="89"/>
      <c r="D31" s="89" t="s">
        <v>419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2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2.75" customHeight="1">
      <c r="A33" s="89"/>
      <c r="B33" s="176" t="s">
        <v>420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2.75" customHeight="1">
      <c r="A34" s="89"/>
      <c r="B34" s="176" t="s">
        <v>421</v>
      </c>
      <c r="C34" s="89"/>
      <c r="D34" s="89" t="s">
        <v>422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2.75" customHeight="1">
      <c r="A35" s="89"/>
      <c r="B35" s="89" t="s">
        <v>423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2.75" customHeight="1">
      <c r="A36" s="89"/>
      <c r="B36" s="89" t="s">
        <v>424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2.75" customHeight="1">
      <c r="A37" s="89"/>
      <c r="B37" s="89" t="s">
        <v>425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2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2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2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2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2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2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2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2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2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2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2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2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2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2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2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2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2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2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2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2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2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2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2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2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2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2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2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2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2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2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2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2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2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2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2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2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2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2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2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2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2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2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2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2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2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2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2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2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2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2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2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2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2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2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2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2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2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2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2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2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2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2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2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2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2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2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2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2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2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2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2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2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2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2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2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2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2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2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2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2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2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2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2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2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2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2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2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2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2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2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2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2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2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2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2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2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2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2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2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2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2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2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2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2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2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2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2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2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2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2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2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2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2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2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2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2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2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2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2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2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2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2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2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2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2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2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2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2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2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2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2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2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2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2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2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2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2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2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2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2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2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2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2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2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2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2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2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2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2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2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2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2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2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2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2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2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2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2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2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2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2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2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2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2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2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2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2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2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2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2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2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2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2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2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2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2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2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2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2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2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2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2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2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2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2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2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2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2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2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2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2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2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2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2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2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2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2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2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2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2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2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2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2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2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2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2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2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2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2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2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2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2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2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2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2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2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2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2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2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2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2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2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2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2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2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2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2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2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2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2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2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2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2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2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2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2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2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2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2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2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2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2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2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2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2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2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2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2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2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2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2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2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2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2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2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2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2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2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2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2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2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2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2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2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2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2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2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2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2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2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2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2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2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2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2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2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2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2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2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2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2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2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2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2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2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2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2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2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2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2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2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2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2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2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2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2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2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2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2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2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2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2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2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2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2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2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2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2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2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2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2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2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2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2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2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2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2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2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2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2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2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2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2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2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2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2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2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2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2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2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2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2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2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2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2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2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2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2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2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2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2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2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2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2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2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2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2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2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2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2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2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2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2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2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2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2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2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2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2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2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2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2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2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2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2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2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2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2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2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2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2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2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2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2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2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2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2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2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2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2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2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2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2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2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2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2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2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2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2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2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2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2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2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2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2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2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2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2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2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2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2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2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2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2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2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2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2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2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2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2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2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2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2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2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2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2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2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2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2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2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2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2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2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2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2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2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2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2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2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2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2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2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2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2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2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2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2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2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2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2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2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2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2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2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2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2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2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2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2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2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2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2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2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2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2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2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2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2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2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2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2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2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2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2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2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2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2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2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2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2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2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2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2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2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2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2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2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2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2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2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2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2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2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2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2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2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2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2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2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2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2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2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2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2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2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2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2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2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2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2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2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2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2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2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2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2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2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2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2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2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2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2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2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2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2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2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2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2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2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2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2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2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2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2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2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2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2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2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2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2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2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2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2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2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2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2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2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2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2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2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2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2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2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2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2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2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2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2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2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2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2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2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2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2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2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2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2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2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2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2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2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2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2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2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2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2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2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2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2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2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2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2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2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2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2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2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2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2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2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2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2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2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2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2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2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2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2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2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2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2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2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2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2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2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2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2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2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2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2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2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2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2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2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2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2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2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2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2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2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2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2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2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2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2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2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2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2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2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2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2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2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2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2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2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2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2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2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2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2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2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2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2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2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2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2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2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2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2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2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2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2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2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2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2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2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2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2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2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2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2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2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2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2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2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2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2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2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2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2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2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2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2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2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2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2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2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2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2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2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2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2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2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2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2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2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2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2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2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2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2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2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2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2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2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2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2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2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2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2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2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2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2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2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2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2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2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2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2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2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2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2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2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2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2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2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2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2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2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2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2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2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2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2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2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2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2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2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2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2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2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2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2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2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2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2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2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2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2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2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2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2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2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2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2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2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2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2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2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2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2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2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2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2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2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2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2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2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2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2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2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2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2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2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2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2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2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2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2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2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2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2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2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2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2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2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2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2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2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2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2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2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2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2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2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2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2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2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2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2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2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2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2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2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2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2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2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2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2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2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2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2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2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2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2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2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2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2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2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2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2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2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2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2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2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2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2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2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2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2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2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2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2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2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2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2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2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2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2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2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2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2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2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2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2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2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2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2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2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2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2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2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2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2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2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2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2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2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2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2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2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2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2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2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2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2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2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2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2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2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2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2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2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2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2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2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2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2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2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2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2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2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2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2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2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2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2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2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2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2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2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2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2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2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2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2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2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2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2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2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2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2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2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2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2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2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2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2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2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2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2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2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2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2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2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2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2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2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2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2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2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2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2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2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2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2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2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2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2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2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2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2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2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2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2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2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2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2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2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2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2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2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2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2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2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2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2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2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2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2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2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2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2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2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2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2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2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2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2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2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2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2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2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2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2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2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2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2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2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2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2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2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2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2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2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2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2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2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2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2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2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2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2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2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9.14"/>
    <col customWidth="1" min="4" max="4" width="22.14"/>
    <col customWidth="1" min="5" max="5" width="69.57"/>
    <col customWidth="1" min="6" max="6" width="9.14"/>
    <col customWidth="1" min="7" max="7" width="16.14"/>
    <col customWidth="1" min="8" max="8" width="21.86"/>
    <col customWidth="1" min="9" max="10" width="9.14"/>
    <col customWidth="1" min="11" max="11" width="16.57"/>
    <col customWidth="1" min="12" max="26" width="8.71"/>
  </cols>
  <sheetData>
    <row r="1" ht="12.75" customHeight="1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2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2.75" customHeight="1">
      <c r="A3" s="89"/>
      <c r="B3" s="89" t="s">
        <v>202</v>
      </c>
      <c r="C3" s="89" t="s">
        <v>203</v>
      </c>
      <c r="D3" s="89">
        <v>2.0</v>
      </c>
      <c r="E3" s="89" t="s">
        <v>204</v>
      </c>
      <c r="F3" s="89" t="s">
        <v>205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2.75" customHeight="1">
      <c r="A4" s="89"/>
      <c r="B4" s="89" t="s">
        <v>206</v>
      </c>
      <c r="C4" s="89" t="s">
        <v>203</v>
      </c>
      <c r="D4" s="89">
        <v>1.0</v>
      </c>
      <c r="E4" s="89" t="s">
        <v>207</v>
      </c>
      <c r="F4" s="89" t="s">
        <v>208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2.75" customHeight="1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2.7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2.7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2.75" customHeight="1">
      <c r="A8" s="89"/>
      <c r="B8" s="89" t="s">
        <v>202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2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2.75" customHeight="1">
      <c r="A10" s="89"/>
      <c r="B10" s="89" t="s">
        <v>426</v>
      </c>
      <c r="C10" s="89"/>
      <c r="D10" s="89"/>
      <c r="E10" s="89"/>
      <c r="F10" s="89"/>
      <c r="G10" s="89"/>
      <c r="H10" s="177" t="s">
        <v>427</v>
      </c>
      <c r="I10" s="163"/>
      <c r="J10" s="163"/>
      <c r="K10" s="164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2.75" customHeight="1">
      <c r="A11" s="89"/>
      <c r="B11" s="89" t="s">
        <v>4</v>
      </c>
      <c r="C11" s="89" t="s">
        <v>9</v>
      </c>
      <c r="D11" s="89" t="s">
        <v>15</v>
      </c>
      <c r="E11" s="89" t="s">
        <v>18</v>
      </c>
      <c r="F11" s="89" t="s">
        <v>21</v>
      </c>
      <c r="G11" s="89" t="s">
        <v>23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2.75" customHeight="1">
      <c r="A12" s="89">
        <v>1.0</v>
      </c>
      <c r="B12" s="175"/>
      <c r="C12" s="178"/>
      <c r="D12" s="179"/>
      <c r="E12" s="175"/>
      <c r="F12" s="175"/>
      <c r="G12" s="89"/>
      <c r="H12" s="176" t="s">
        <v>428</v>
      </c>
      <c r="I12" s="89"/>
      <c r="J12" s="89"/>
      <c r="K12" s="176" t="s">
        <v>429</v>
      </c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2.75" customHeight="1">
      <c r="A13" s="89">
        <v>2.0</v>
      </c>
      <c r="B13" s="175"/>
      <c r="C13" s="178"/>
      <c r="D13" s="179"/>
      <c r="E13" s="175"/>
      <c r="F13" s="17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2.75" customHeight="1">
      <c r="A14" s="89">
        <v>2.0</v>
      </c>
      <c r="B14" s="175"/>
      <c r="C14" s="178"/>
      <c r="D14" s="179"/>
      <c r="E14" s="175"/>
      <c r="F14" s="175"/>
      <c r="G14" s="89"/>
      <c r="H14" s="180" t="s">
        <v>430</v>
      </c>
      <c r="I14" s="89"/>
      <c r="J14" s="89"/>
      <c r="K14" s="180" t="s">
        <v>431</v>
      </c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2.75" customHeight="1">
      <c r="A15" s="89">
        <v>4.0</v>
      </c>
      <c r="B15" s="175"/>
      <c r="C15" s="178"/>
      <c r="D15" s="181"/>
      <c r="E15" s="175"/>
      <c r="F15" s="17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2.75" customHeight="1">
      <c r="A16" s="89" t="s">
        <v>23</v>
      </c>
      <c r="B16" s="175"/>
      <c r="C16" s="178"/>
      <c r="D16" s="181"/>
      <c r="E16" s="175"/>
      <c r="F16" s="175"/>
      <c r="G16" s="89"/>
      <c r="H16" s="176" t="s">
        <v>432</v>
      </c>
      <c r="I16" s="89"/>
      <c r="J16" s="89"/>
      <c r="K16" s="176" t="s">
        <v>432</v>
      </c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2.75" customHeight="1">
      <c r="A17" s="89"/>
      <c r="B17" s="175"/>
      <c r="C17" s="182"/>
      <c r="D17" s="181"/>
      <c r="E17" s="175"/>
      <c r="F17" s="175"/>
      <c r="G17" s="89"/>
      <c r="H17" s="89" t="s">
        <v>433</v>
      </c>
      <c r="I17" s="89"/>
      <c r="J17" s="89"/>
      <c r="K17" s="89" t="s">
        <v>434</v>
      </c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2.75" customHeight="1">
      <c r="A18" s="89"/>
      <c r="B18" s="175"/>
      <c r="C18" s="182"/>
      <c r="D18" s="181"/>
      <c r="E18" s="175"/>
      <c r="F18" s="175"/>
      <c r="G18" s="89"/>
      <c r="H18" s="89" t="s">
        <v>435</v>
      </c>
      <c r="I18" s="89"/>
      <c r="J18" s="89"/>
      <c r="K18" s="89" t="s">
        <v>436</v>
      </c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2.75" customHeight="1">
      <c r="A19" s="89"/>
      <c r="B19" s="175"/>
      <c r="C19" s="182"/>
      <c r="D19" s="181"/>
      <c r="E19" s="175"/>
      <c r="F19" s="175"/>
      <c r="G19" s="89"/>
      <c r="H19" s="89" t="s">
        <v>437</v>
      </c>
      <c r="I19" s="89"/>
      <c r="J19" s="89"/>
      <c r="K19" s="89" t="s">
        <v>384</v>
      </c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2.75" customHeight="1">
      <c r="A20" s="89"/>
      <c r="B20" s="175"/>
      <c r="C20" s="182"/>
      <c r="D20" s="181"/>
      <c r="E20" s="175"/>
      <c r="F20" s="175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2.75" customHeight="1">
      <c r="A21" s="89">
        <v>19.0</v>
      </c>
      <c r="B21" s="175"/>
      <c r="C21" s="182"/>
      <c r="D21" s="181"/>
      <c r="E21" s="175"/>
      <c r="F21" s="175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2.75" customHeight="1">
      <c r="A22" s="89">
        <v>20.0</v>
      </c>
      <c r="B22" s="175"/>
      <c r="C22" s="182"/>
      <c r="D22" s="181"/>
      <c r="E22" s="175"/>
      <c r="F22" s="175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2.75" customHeight="1">
      <c r="A23" s="89"/>
      <c r="B23" s="89"/>
      <c r="C23" s="89"/>
      <c r="D23" s="89"/>
      <c r="E23" s="89"/>
      <c r="F23" s="89"/>
      <c r="G23" s="89"/>
      <c r="H23" s="177" t="s">
        <v>216</v>
      </c>
      <c r="I23" s="163"/>
      <c r="J23" s="163"/>
      <c r="K23" s="164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2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2.75" customHeight="1">
      <c r="A25" s="89"/>
      <c r="B25" s="89" t="s">
        <v>438</v>
      </c>
      <c r="C25" s="89"/>
      <c r="D25" s="89"/>
      <c r="E25" s="89"/>
      <c r="F25" s="89"/>
      <c r="G25" s="89"/>
      <c r="H25" s="176" t="s">
        <v>428</v>
      </c>
      <c r="I25" s="89"/>
      <c r="J25" s="89"/>
      <c r="K25" s="176" t="s">
        <v>429</v>
      </c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2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2.75" customHeight="1">
      <c r="A27" s="89"/>
      <c r="B27" s="89"/>
      <c r="C27" s="89"/>
      <c r="D27" s="89"/>
      <c r="E27" s="89"/>
      <c r="F27" s="89"/>
      <c r="G27" s="89"/>
      <c r="H27" s="180" t="s">
        <v>439</v>
      </c>
      <c r="I27" s="89"/>
      <c r="J27" s="89"/>
      <c r="K27" s="180" t="s">
        <v>440</v>
      </c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2.75" customHeight="1">
      <c r="A28" s="89"/>
      <c r="B28" s="89" t="s">
        <v>4</v>
      </c>
      <c r="C28" s="89" t="s">
        <v>9</v>
      </c>
      <c r="D28" s="89" t="s">
        <v>15</v>
      </c>
      <c r="E28" s="89" t="s">
        <v>18</v>
      </c>
      <c r="F28" s="89" t="s">
        <v>21</v>
      </c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2.75" customHeight="1">
      <c r="A29" s="89"/>
      <c r="B29" s="175"/>
      <c r="C29" s="178"/>
      <c r="D29" s="179"/>
      <c r="E29" s="175"/>
      <c r="F29" s="175"/>
      <c r="G29" s="89"/>
      <c r="H29" s="176" t="s">
        <v>432</v>
      </c>
      <c r="I29" s="89"/>
      <c r="J29" s="89"/>
      <c r="K29" s="176" t="s">
        <v>432</v>
      </c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2.75" customHeight="1">
      <c r="A30" s="89"/>
      <c r="B30" s="175"/>
      <c r="C30" s="183"/>
      <c r="D30" s="179"/>
      <c r="E30" s="175"/>
      <c r="F30" s="175"/>
      <c r="G30" s="89"/>
      <c r="H30" s="89" t="s">
        <v>433</v>
      </c>
      <c r="I30" s="89"/>
      <c r="J30" s="89"/>
      <c r="K30" s="89" t="s">
        <v>434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2.75" customHeight="1">
      <c r="A31" s="89"/>
      <c r="B31" s="175"/>
      <c r="C31" s="184"/>
      <c r="D31" s="179"/>
      <c r="E31" s="175"/>
      <c r="F31" s="175"/>
      <c r="G31" s="89"/>
      <c r="H31" s="89" t="s">
        <v>435</v>
      </c>
      <c r="I31" s="89"/>
      <c r="J31" s="89"/>
      <c r="K31" s="89" t="s">
        <v>436</v>
      </c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2.75" customHeight="1">
      <c r="A32" s="89"/>
      <c r="B32" s="175"/>
      <c r="C32" s="185"/>
      <c r="D32" s="181"/>
      <c r="E32" s="175"/>
      <c r="F32" s="175"/>
      <c r="G32" s="89"/>
      <c r="H32" s="89" t="s">
        <v>437</v>
      </c>
      <c r="I32" s="89"/>
      <c r="J32" s="89"/>
      <c r="K32" s="89" t="s">
        <v>384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2.75" customHeight="1">
      <c r="A33" s="89"/>
      <c r="B33" s="175"/>
      <c r="C33" s="186"/>
      <c r="D33" s="181"/>
      <c r="E33" s="175"/>
      <c r="F33" s="175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2.75" customHeight="1">
      <c r="A34" s="89"/>
      <c r="B34" s="175"/>
      <c r="C34" s="182"/>
      <c r="D34" s="181"/>
      <c r="E34" s="175"/>
      <c r="F34" s="175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2.75" customHeight="1">
      <c r="A35" s="89"/>
      <c r="B35" s="175"/>
      <c r="C35" s="182"/>
      <c r="D35" s="181"/>
      <c r="E35" s="175"/>
      <c r="F35" s="175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2.75" customHeight="1">
      <c r="A36" s="89"/>
      <c r="B36" s="175"/>
      <c r="C36" s="182"/>
      <c r="D36" s="181"/>
      <c r="E36" s="175"/>
      <c r="F36" s="175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2.75" customHeight="1">
      <c r="A37" s="89"/>
      <c r="B37" s="175"/>
      <c r="C37" s="182"/>
      <c r="D37" s="181"/>
      <c r="E37" s="175"/>
      <c r="F37" s="175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2.75" customHeight="1">
      <c r="A38" s="89"/>
      <c r="B38" s="175"/>
      <c r="C38" s="182"/>
      <c r="D38" s="181"/>
      <c r="E38" s="175"/>
      <c r="F38" s="175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2.75" customHeight="1">
      <c r="A39" s="89"/>
      <c r="B39" s="175"/>
      <c r="C39" s="182"/>
      <c r="D39" s="181"/>
      <c r="E39" s="175"/>
      <c r="F39" s="175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2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2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2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2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2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2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2.75" customHeight="1">
      <c r="A46" s="89"/>
      <c r="B46" s="89"/>
      <c r="C46" s="89"/>
      <c r="D46" s="89"/>
      <c r="E46" s="89" t="s">
        <v>441</v>
      </c>
      <c r="F46" s="89" t="s">
        <v>287</v>
      </c>
      <c r="G46" s="89" t="s">
        <v>442</v>
      </c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2.75" customHeight="1">
      <c r="A47" s="89"/>
      <c r="B47" s="89"/>
      <c r="C47" s="89"/>
      <c r="D47" s="89"/>
      <c r="E47" s="175">
        <v>1.0</v>
      </c>
      <c r="F47" s="175"/>
      <c r="G47" s="175"/>
      <c r="H47" s="187" t="s">
        <v>443</v>
      </c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2.75" customHeight="1">
      <c r="A48" s="89"/>
      <c r="B48" s="89"/>
      <c r="C48" s="89"/>
      <c r="D48" s="89"/>
      <c r="E48" s="175">
        <v>2.0</v>
      </c>
      <c r="F48" s="175"/>
      <c r="G48" s="175"/>
      <c r="H48" s="188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2.75" customHeight="1">
      <c r="A49" s="89"/>
      <c r="B49" s="89"/>
      <c r="C49" s="89"/>
      <c r="D49" s="89"/>
      <c r="E49" s="175">
        <v>3.0</v>
      </c>
      <c r="F49" s="175"/>
      <c r="G49" s="175"/>
      <c r="H49" s="188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2.75" customHeight="1">
      <c r="A50" s="89"/>
      <c r="B50" s="89"/>
      <c r="C50" s="89"/>
      <c r="D50" s="89"/>
      <c r="E50" s="175">
        <v>4.0</v>
      </c>
      <c r="F50" s="175"/>
      <c r="G50" s="175"/>
      <c r="H50" s="188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2.75" customHeight="1">
      <c r="A51" s="89"/>
      <c r="B51" s="89"/>
      <c r="C51" s="89"/>
      <c r="D51" s="89"/>
      <c r="E51" s="175">
        <v>5.0</v>
      </c>
      <c r="F51" s="175"/>
      <c r="G51" s="175"/>
      <c r="H51" s="188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2.75" customHeight="1">
      <c r="A52" s="89"/>
      <c r="B52" s="89"/>
      <c r="C52" s="89"/>
      <c r="D52" s="89"/>
      <c r="E52" s="175">
        <v>6.0</v>
      </c>
      <c r="F52" s="175"/>
      <c r="G52" s="175"/>
      <c r="H52" s="188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2.75" customHeight="1">
      <c r="A53" s="89"/>
      <c r="B53" s="89"/>
      <c r="C53" s="89"/>
      <c r="D53" s="89"/>
      <c r="E53" s="175">
        <v>7.0</v>
      </c>
      <c r="F53" s="175"/>
      <c r="G53" s="175"/>
      <c r="H53" s="188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2.75" customHeight="1">
      <c r="A54" s="89"/>
      <c r="B54" s="89"/>
      <c r="C54" s="89"/>
      <c r="D54" s="89"/>
      <c r="E54" s="175">
        <v>8.0</v>
      </c>
      <c r="F54" s="175"/>
      <c r="G54" s="175"/>
      <c r="H54" s="188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2.75" customHeight="1">
      <c r="A55" s="89"/>
      <c r="B55" s="89"/>
      <c r="C55" s="89"/>
      <c r="D55" s="89"/>
      <c r="E55" s="175">
        <v>9.0</v>
      </c>
      <c r="F55" s="175"/>
      <c r="G55" s="175"/>
      <c r="H55" s="188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2.75" customHeight="1">
      <c r="A56" s="89"/>
      <c r="B56" s="89"/>
      <c r="C56" s="89"/>
      <c r="D56" s="89"/>
      <c r="E56" s="175">
        <v>10.0</v>
      </c>
      <c r="F56" s="175"/>
      <c r="G56" s="175"/>
      <c r="H56" s="188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2.75" customHeight="1">
      <c r="A57" s="89"/>
      <c r="B57" s="89"/>
      <c r="C57" s="89"/>
      <c r="D57" s="89"/>
      <c r="E57" s="175">
        <v>11.0</v>
      </c>
      <c r="F57" s="175"/>
      <c r="G57" s="175"/>
      <c r="H57" s="188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2.75" customHeight="1">
      <c r="A58" s="89"/>
      <c r="B58" s="89"/>
      <c r="C58" s="89"/>
      <c r="D58" s="89"/>
      <c r="E58" s="175">
        <v>12.0</v>
      </c>
      <c r="F58" s="175"/>
      <c r="G58" s="175"/>
      <c r="H58" s="188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2.75" customHeight="1">
      <c r="A59" s="89"/>
      <c r="B59" s="89"/>
      <c r="C59" s="89"/>
      <c r="D59" s="89"/>
      <c r="E59" s="175">
        <v>13.0</v>
      </c>
      <c r="F59" s="175"/>
      <c r="G59" s="175"/>
      <c r="H59" s="188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2.75" customHeight="1">
      <c r="A60" s="89"/>
      <c r="B60" s="89"/>
      <c r="C60" s="89"/>
      <c r="D60" s="89"/>
      <c r="E60" s="175">
        <v>14.0</v>
      </c>
      <c r="F60" s="175"/>
      <c r="G60" s="175"/>
      <c r="H60" s="188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2.75" customHeight="1">
      <c r="A61" s="89"/>
      <c r="B61" s="89"/>
      <c r="C61" s="89"/>
      <c r="D61" s="89"/>
      <c r="E61" s="175">
        <v>15.0</v>
      </c>
      <c r="F61" s="175"/>
      <c r="G61" s="175"/>
      <c r="H61" s="188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2.75" customHeight="1">
      <c r="A62" s="89"/>
      <c r="B62" s="89"/>
      <c r="C62" s="89"/>
      <c r="D62" s="89"/>
      <c r="E62" s="175">
        <v>16.0</v>
      </c>
      <c r="F62" s="175"/>
      <c r="G62" s="175"/>
      <c r="H62" s="188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2.75" customHeight="1">
      <c r="A63" s="89"/>
      <c r="B63" s="89"/>
      <c r="C63" s="89"/>
      <c r="D63" s="89"/>
      <c r="E63" s="175">
        <v>17.0</v>
      </c>
      <c r="F63" s="175"/>
      <c r="G63" s="175"/>
      <c r="H63" s="188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2.75" customHeight="1">
      <c r="A64" s="89"/>
      <c r="B64" s="89"/>
      <c r="C64" s="89"/>
      <c r="D64" s="89"/>
      <c r="E64" s="175">
        <v>18.0</v>
      </c>
      <c r="F64" s="175"/>
      <c r="G64" s="175"/>
      <c r="H64" s="188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2.75" customHeight="1">
      <c r="A65" s="89"/>
      <c r="B65" s="89"/>
      <c r="C65" s="89"/>
      <c r="D65" s="89"/>
      <c r="E65" s="175">
        <v>19.0</v>
      </c>
      <c r="F65" s="175"/>
      <c r="G65" s="175"/>
      <c r="H65" s="188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2.75" customHeight="1">
      <c r="A66" s="89"/>
      <c r="B66" s="89"/>
      <c r="C66" s="89"/>
      <c r="D66" s="89"/>
      <c r="E66" s="175">
        <v>20.0</v>
      </c>
      <c r="F66" s="175"/>
      <c r="G66" s="175"/>
      <c r="H66" s="188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2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2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2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2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2.75" customHeight="1">
      <c r="A71" s="89"/>
      <c r="B71" s="89"/>
      <c r="C71" s="89"/>
      <c r="D71" s="89"/>
      <c r="E71" s="89" t="s">
        <v>444</v>
      </c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2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2.75" customHeight="1">
      <c r="A73" s="89"/>
      <c r="B73" s="89"/>
      <c r="C73" s="89"/>
      <c r="D73" s="89"/>
      <c r="E73" s="175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2.75" customHeight="1">
      <c r="A74" s="89"/>
      <c r="B74" s="89"/>
      <c r="C74" s="89"/>
      <c r="D74" s="89"/>
      <c r="E74" s="175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2.75" customHeight="1">
      <c r="A75" s="89"/>
      <c r="B75" s="89"/>
      <c r="C75" s="89"/>
      <c r="D75" s="89"/>
      <c r="E75" s="175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2.75" customHeight="1">
      <c r="A76" s="89"/>
      <c r="B76" s="89"/>
      <c r="C76" s="89"/>
      <c r="D76" s="89"/>
      <c r="E76" s="175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2.75" customHeight="1">
      <c r="A77" s="89"/>
      <c r="B77" s="89"/>
      <c r="C77" s="89"/>
      <c r="D77" s="89"/>
      <c r="E77" s="175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2.75" customHeight="1">
      <c r="A78" s="89"/>
      <c r="B78" s="89"/>
      <c r="C78" s="89"/>
      <c r="D78" s="89"/>
      <c r="E78" s="175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2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2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2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2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2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2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2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2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2.75" customHeight="1">
      <c r="A87" s="89"/>
      <c r="B87" s="89"/>
      <c r="C87" s="89"/>
      <c r="D87" s="89"/>
      <c r="E87" s="189"/>
      <c r="F87" s="190">
        <v>1.0</v>
      </c>
      <c r="G87" s="190" t="s">
        <v>445</v>
      </c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2.75" customHeight="1">
      <c r="A88" s="89"/>
      <c r="B88" s="89"/>
      <c r="C88" s="89"/>
      <c r="D88" s="89"/>
      <c r="E88" s="189"/>
      <c r="F88" s="190">
        <v>1.0</v>
      </c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2.75" customHeight="1">
      <c r="A89" s="89"/>
      <c r="B89" s="89"/>
      <c r="C89" s="89"/>
      <c r="D89" s="89"/>
      <c r="E89" s="191"/>
      <c r="F89" s="190">
        <v>0.0</v>
      </c>
      <c r="G89" s="190" t="s">
        <v>446</v>
      </c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2.75" customHeight="1">
      <c r="A90" s="89"/>
      <c r="B90" s="89"/>
      <c r="C90" s="89"/>
      <c r="D90" s="89"/>
      <c r="E90" s="191"/>
      <c r="F90" s="190">
        <v>0.0</v>
      </c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2.75" customHeight="1">
      <c r="A91" s="89"/>
      <c r="B91" s="89"/>
      <c r="C91" s="89"/>
      <c r="D91" s="89"/>
      <c r="E91" s="191"/>
      <c r="F91" s="190">
        <v>0.0</v>
      </c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2.75" customHeight="1">
      <c r="A92" s="89"/>
      <c r="B92" s="89"/>
      <c r="C92" s="89"/>
      <c r="D92" s="89"/>
      <c r="E92" s="191"/>
      <c r="F92" s="190">
        <v>0.0</v>
      </c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2.75" customHeight="1">
      <c r="A93" s="89"/>
      <c r="B93" s="89"/>
      <c r="C93" s="89"/>
      <c r="D93" s="89"/>
      <c r="E93" s="191"/>
      <c r="F93" s="190">
        <v>0.0</v>
      </c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2.75" customHeight="1">
      <c r="A94" s="89"/>
      <c r="B94" s="89"/>
      <c r="C94" s="89"/>
      <c r="D94" s="89"/>
      <c r="E94" s="191"/>
      <c r="F94" s="190">
        <v>0.0</v>
      </c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2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2.75" customHeight="1">
      <c r="A96" s="89"/>
      <c r="B96" s="89"/>
      <c r="C96" s="89"/>
      <c r="D96" s="89"/>
      <c r="E96" s="190" t="s">
        <v>447</v>
      </c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2.75" customHeight="1">
      <c r="A97" s="89"/>
      <c r="B97" s="89"/>
      <c r="C97" s="89"/>
      <c r="D97" s="89"/>
      <c r="E97" s="190" t="s">
        <v>448</v>
      </c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2.75" customHeight="1">
      <c r="A98" s="89"/>
      <c r="B98" s="89"/>
      <c r="C98" s="89"/>
      <c r="D98" s="190" t="s">
        <v>449</v>
      </c>
      <c r="E98" s="189"/>
      <c r="F98" s="190">
        <v>1.0</v>
      </c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2.75" customHeight="1">
      <c r="A99" s="89"/>
      <c r="B99" s="89"/>
      <c r="C99" s="89"/>
      <c r="D99" s="89"/>
      <c r="E99" s="190" t="s">
        <v>450</v>
      </c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2.75" customHeight="1">
      <c r="A100" s="89"/>
      <c r="B100" s="89"/>
      <c r="C100" s="89"/>
      <c r="D100" s="89"/>
      <c r="E100" s="190" t="s">
        <v>451</v>
      </c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2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2.75" customHeight="1">
      <c r="A102" s="89"/>
      <c r="B102" s="89"/>
      <c r="C102" s="89"/>
      <c r="D102" s="89"/>
      <c r="E102" s="192">
        <v>1.1</v>
      </c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2.75" customHeight="1">
      <c r="A103" s="89"/>
      <c r="B103" s="89"/>
      <c r="C103" s="89"/>
      <c r="D103" s="89"/>
      <c r="E103" s="192">
        <v>1.2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2.75" customHeight="1">
      <c r="A104" s="89"/>
      <c r="B104" s="89"/>
      <c r="C104" s="89"/>
      <c r="D104" s="89"/>
      <c r="E104" s="192">
        <v>1.3</v>
      </c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2.75" customHeight="1">
      <c r="A105" s="89"/>
      <c r="B105" s="89"/>
      <c r="C105" s="89"/>
      <c r="D105" s="89"/>
      <c r="E105" s="192">
        <v>1.4</v>
      </c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2.75" customHeight="1">
      <c r="A106" s="89"/>
      <c r="B106" s="89"/>
      <c r="C106" s="89"/>
      <c r="D106" s="89"/>
      <c r="E106" s="192">
        <v>1.5</v>
      </c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2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2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2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2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2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2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2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2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2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2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2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2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2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2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2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2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2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2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2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2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2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2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2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2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2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2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2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2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2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2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2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2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2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2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2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2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2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2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2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2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2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2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2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2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2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2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2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2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2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2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2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2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2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2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2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2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2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2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2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2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2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2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2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2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2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2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2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2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2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2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2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2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2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2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2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2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2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2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2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2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2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2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2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2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2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2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2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2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2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2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2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2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2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2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2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2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2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2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2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2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2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2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2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2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2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2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2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2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2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2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2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2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2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2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2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2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2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2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2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2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2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2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2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2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2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2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2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2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2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2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2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2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2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2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2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2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2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2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2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2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2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2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2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2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2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2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2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2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2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2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2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2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2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2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2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2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2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2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2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2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2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2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2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2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2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2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2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2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2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2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2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2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2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2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2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2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2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2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2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2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2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2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2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2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2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2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2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2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2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2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2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2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2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2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2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2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2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2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2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2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2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2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2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2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2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2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2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2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2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2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2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2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2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2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2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2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2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2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2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2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2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2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2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2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2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2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2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2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2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2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2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2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2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2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2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2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2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2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2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2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2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2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2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2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2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2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2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2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2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2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2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2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2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2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2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2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2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2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2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2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2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2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2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2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2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2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2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2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2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2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2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2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2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2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2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2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2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2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2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2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2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2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2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2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2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2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2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2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2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2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2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2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2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2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2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2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2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2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2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2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2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2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2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2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2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2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2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2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2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2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2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2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2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2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2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2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2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2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2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2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2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2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2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2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2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2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2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2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2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2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2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2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2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2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2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2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2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2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2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2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2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2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2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2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2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2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2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2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2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2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2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2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2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2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2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2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2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2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2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2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2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2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2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2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2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2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2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2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2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2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2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2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2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2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2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2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2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2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2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2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2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2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2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2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2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2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2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2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2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2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2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2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2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2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2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2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2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2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2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2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2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2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2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2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2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2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2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2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2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2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2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2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2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2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2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2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2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2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2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2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2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2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2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2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2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2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2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2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2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2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2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2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2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2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2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2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2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2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2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2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2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2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2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2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2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2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2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2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2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2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2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2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2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2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2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2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2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2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2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2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2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2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2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2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2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2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2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2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2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2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2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2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2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2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2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2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2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2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2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2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2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2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2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2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2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2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2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2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2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2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2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2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2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2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2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2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2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2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2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2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2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2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2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2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2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2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2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2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2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2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2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2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2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2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2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2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2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2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2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2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2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2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2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2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2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2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2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2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2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2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2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2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2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2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2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2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2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2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2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2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2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2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2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2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2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2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2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2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2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2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2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2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2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2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2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2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2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2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2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2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2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2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2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2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2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2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2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2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2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2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2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2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2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2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2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2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2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2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2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2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2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2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2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2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2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2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2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2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2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2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2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2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2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2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2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2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2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2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2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2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2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2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2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2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2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2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2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2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2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2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2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2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2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2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2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2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2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2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2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2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2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2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2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2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2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2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2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2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2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2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2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2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2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2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2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2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2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2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2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2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2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2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2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2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2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2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2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2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2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2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2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2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2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2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2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2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2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2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2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2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2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2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2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2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2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2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2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2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2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2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2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2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2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2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2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2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2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2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2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2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2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2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2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2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2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2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2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2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2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2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2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2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2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2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2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2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2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2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2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2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2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2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2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2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2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2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2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2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2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2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2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2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2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2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2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2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2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2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2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2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2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2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2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2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2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2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2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2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2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2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2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2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2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2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2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2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2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2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2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2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2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2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2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2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2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2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2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2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2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2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2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2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2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2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2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2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2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2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2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2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2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2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2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2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2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2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2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2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2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2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2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2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2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2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2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2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2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2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2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2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2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2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2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2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2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2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2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2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2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2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2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2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2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2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2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2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2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2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2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2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2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2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2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2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2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2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2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2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2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2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2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2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2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2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2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2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2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2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2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2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2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2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2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2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2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2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2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2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2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2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2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2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2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2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2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2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2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2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2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2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2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2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2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2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2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2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2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2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2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2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2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2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2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2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2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2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2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2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2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2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2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2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2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2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2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2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2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2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2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2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2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2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2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2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2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2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2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2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2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2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2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2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2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2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ht="12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ht="12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ht="12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ht="12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ht="12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ht="12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ht="12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ht="12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ht="12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ht="12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3">
    <mergeCell ref="H10:K10"/>
    <mergeCell ref="H23:K23"/>
    <mergeCell ref="H47:H6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2023-05-13T06:36:30Z</dcterms:created>
  <dc:creator>IVY Kolkata</dc:creator>
</cp:coreProperties>
</file>