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80" windowHeight="1237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I18" i="1" l="1"/>
  <c r="I16" i="1"/>
  <c r="I17" i="1"/>
  <c r="I13" i="1"/>
  <c r="I15" i="1"/>
  <c r="H30" i="1"/>
  <c r="K29" i="1"/>
  <c r="I29" i="1"/>
  <c r="I28" i="1"/>
  <c r="H29" i="1"/>
  <c r="H28" i="1"/>
  <c r="F11" i="1" l="1"/>
  <c r="G11" i="1"/>
  <c r="H11" i="1"/>
  <c r="J11" i="1"/>
  <c r="K11" i="1"/>
  <c r="L11" i="1"/>
  <c r="M11" i="1"/>
  <c r="N11" i="1"/>
  <c r="E11" i="1"/>
  <c r="E13" i="1"/>
  <c r="E16" i="1" s="1"/>
  <c r="F13" i="1"/>
  <c r="F17" i="1" s="1"/>
  <c r="G13" i="1"/>
  <c r="G15" i="1" s="1"/>
  <c r="H13" i="1"/>
  <c r="H16" i="1" s="1"/>
  <c r="J13" i="1"/>
  <c r="J17" i="1" s="1"/>
  <c r="K13" i="1"/>
  <c r="K17" i="1" s="1"/>
  <c r="L13" i="1"/>
  <c r="L15" i="1" s="1"/>
  <c r="M13" i="1"/>
  <c r="M17" i="1" s="1"/>
  <c r="N13" i="1"/>
  <c r="N17" i="1" s="1"/>
  <c r="K21" i="1"/>
  <c r="E21" i="1"/>
  <c r="F19" i="1"/>
  <c r="F21" i="1" s="1"/>
  <c r="G19" i="1"/>
  <c r="G20" i="1" s="1"/>
  <c r="H19" i="1"/>
  <c r="H21" i="1" s="1"/>
  <c r="J19" i="1"/>
  <c r="J21" i="1" s="1"/>
  <c r="K19" i="1"/>
  <c r="K20" i="1" s="1"/>
  <c r="L19" i="1"/>
  <c r="L20" i="1" s="1"/>
  <c r="M19" i="1"/>
  <c r="M21" i="1" s="1"/>
  <c r="N19" i="1"/>
  <c r="N20" i="1" s="1"/>
  <c r="E19" i="1"/>
  <c r="E20" i="1" s="1"/>
  <c r="K16" i="1"/>
  <c r="F16" i="1"/>
  <c r="G16" i="1"/>
  <c r="N9" i="1"/>
  <c r="L9" i="1"/>
  <c r="M9" i="1"/>
  <c r="K9" i="1"/>
  <c r="J9" i="1"/>
  <c r="L16" i="1" l="1"/>
  <c r="L18" i="1" s="1"/>
  <c r="N21" i="1"/>
  <c r="J20" i="1"/>
  <c r="F15" i="1"/>
  <c r="H17" i="1"/>
  <c r="M15" i="1"/>
  <c r="H15" i="1"/>
  <c r="E15" i="1"/>
  <c r="K15" i="1"/>
  <c r="M16" i="1"/>
  <c r="N15" i="1"/>
  <c r="J15" i="1"/>
  <c r="F20" i="1"/>
  <c r="L21" i="1"/>
  <c r="G21" i="1"/>
  <c r="M20" i="1"/>
  <c r="H20" i="1"/>
  <c r="E17" i="1"/>
  <c r="G18" i="1"/>
  <c r="L17" i="1"/>
  <c r="G17" i="1"/>
  <c r="N16" i="1"/>
  <c r="N18" i="1" s="1"/>
  <c r="J16" i="1"/>
  <c r="J18" i="1" s="1"/>
  <c r="E18" i="1"/>
  <c r="M18" i="1"/>
  <c r="H18" i="1"/>
  <c r="K18" i="1"/>
  <c r="F18" i="1"/>
</calcChain>
</file>

<file path=xl/sharedStrings.xml><?xml version="1.0" encoding="utf-8"?>
<sst xmlns="http://schemas.openxmlformats.org/spreadsheetml/2006/main" count="48" uniqueCount="45">
  <si>
    <t>水星</t>
    <phoneticPr fontId="1" type="noConversion"/>
  </si>
  <si>
    <t>金星</t>
    <phoneticPr fontId="1" type="noConversion"/>
  </si>
  <si>
    <t>地球</t>
    <phoneticPr fontId="1" type="noConversion"/>
  </si>
  <si>
    <t>火星</t>
    <phoneticPr fontId="1" type="noConversion"/>
  </si>
  <si>
    <t>木星</t>
    <phoneticPr fontId="1" type="noConversion"/>
  </si>
  <si>
    <t>土星</t>
    <phoneticPr fontId="1" type="noConversion"/>
  </si>
  <si>
    <t>天王星</t>
    <phoneticPr fontId="1" type="noConversion"/>
  </si>
  <si>
    <t>海王星</t>
    <phoneticPr fontId="1" type="noConversion"/>
  </si>
  <si>
    <t>58/15/30</t>
    <phoneticPr fontId="1" type="noConversion"/>
  </si>
  <si>
    <t>116/18/0</t>
    <phoneticPr fontId="1" type="noConversion"/>
  </si>
  <si>
    <t>1/0/40</t>
    <phoneticPr fontId="1" type="noConversion"/>
  </si>
  <si>
    <t>1/0/0</t>
    <phoneticPr fontId="1" type="noConversion"/>
  </si>
  <si>
    <t>12y</t>
    <phoneticPr fontId="1" type="noConversion"/>
  </si>
  <si>
    <t>0/9/56</t>
    <phoneticPr fontId="1" type="noConversion"/>
  </si>
  <si>
    <t>29y</t>
    <phoneticPr fontId="1" type="noConversion"/>
  </si>
  <si>
    <t>0/10/42</t>
    <phoneticPr fontId="1" type="noConversion"/>
  </si>
  <si>
    <t>0/17/14</t>
    <phoneticPr fontId="1" type="noConversion"/>
  </si>
  <si>
    <t>687d</t>
    <phoneticPr fontId="1" type="noConversion"/>
  </si>
  <si>
    <t>365d</t>
    <phoneticPr fontId="1" type="noConversion"/>
  </si>
  <si>
    <t>225d</t>
    <phoneticPr fontId="1" type="noConversion"/>
  </si>
  <si>
    <t>88d</t>
    <phoneticPr fontId="1" type="noConversion"/>
  </si>
  <si>
    <t>165y</t>
    <phoneticPr fontId="1" type="noConversion"/>
  </si>
  <si>
    <t>0/16/6</t>
    <phoneticPr fontId="1" type="noConversion"/>
  </si>
  <si>
    <t>半徑(km)</t>
    <phoneticPr fontId="1" type="noConversion"/>
  </si>
  <si>
    <t>距日(km)</t>
    <phoneticPr fontId="1" type="noConversion"/>
  </si>
  <si>
    <t>h/w</t>
    <phoneticPr fontId="1" type="noConversion"/>
  </si>
  <si>
    <t>top</t>
    <phoneticPr fontId="1" type="noConversion"/>
  </si>
  <si>
    <t>84y</t>
    <phoneticPr fontId="1" type="noConversion"/>
  </si>
  <si>
    <t>冥王星</t>
    <phoneticPr fontId="1" type="noConversion"/>
  </si>
  <si>
    <t>248y</t>
    <phoneticPr fontId="1" type="noConversion"/>
  </si>
  <si>
    <t>6/9/2</t>
    <phoneticPr fontId="1" type="noConversion"/>
  </si>
  <si>
    <t>AU</t>
    <phoneticPr fontId="1" type="noConversion"/>
  </si>
  <si>
    <t>left</t>
    <phoneticPr fontId="1" type="noConversion"/>
  </si>
  <si>
    <t>track_an</t>
    <phoneticPr fontId="1" type="noConversion"/>
  </si>
  <si>
    <t>track_an_delay</t>
    <phoneticPr fontId="1" type="noConversion"/>
  </si>
  <si>
    <t>太陽直徑(1px)</t>
    <phoneticPr fontId="1" type="noConversion"/>
  </si>
  <si>
    <t>距日(px)</t>
    <phoneticPr fontId="1" type="noConversion"/>
  </si>
  <si>
    <t>rotate_an(1天=0.01秒)</t>
    <phoneticPr fontId="1" type="noConversion"/>
  </si>
  <si>
    <t>公轉(天)</t>
    <phoneticPr fontId="1" type="noConversion"/>
  </si>
  <si>
    <t>公轉</t>
    <phoneticPr fontId="1" type="noConversion"/>
  </si>
  <si>
    <t>AU(km)</t>
    <phoneticPr fontId="1" type="noConversion"/>
  </si>
  <si>
    <t>自轉(日/時/分)</t>
    <phoneticPr fontId="1" type="noConversion"/>
  </si>
  <si>
    <t>小行星帶</t>
    <phoneticPr fontId="1" type="noConversion"/>
  </si>
  <si>
    <t>-</t>
    <phoneticPr fontId="1" type="noConversion"/>
  </si>
  <si>
    <t>距日距離：太陽直徑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</si>
</sst>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30"/>
  <sheetViews>
    <sheetView tabSelected="1" topLeftCell="F1" workbookViewId="0">
      <selection activeCell="I17" sqref="I17"/>
    </sheetView>
  </sheetViews>
  <sheetFormatPr defaultRowHeight="15.75" x14ac:dyDescent="0.25"/>
  <cols>
    <col min="1" max="2" width="8.88671875" style="1"/>
    <col min="3" max="3" width="12.88671875" style="1" bestFit="1" customWidth="1"/>
    <col min="4" max="4" width="20.109375" style="1" bestFit="1" customWidth="1"/>
    <col min="5" max="5" width="17.44140625" style="1" bestFit="1" customWidth="1"/>
    <col min="6" max="9" width="12.77734375" style="1" bestFit="1" customWidth="1"/>
    <col min="10" max="13" width="13.6640625" style="1" bestFit="1" customWidth="1"/>
    <col min="14" max="16384" width="8.88671875" style="1"/>
  </cols>
  <sheetData>
    <row r="2" spans="4:14" x14ac:dyDescent="0.25">
      <c r="D2" s="1" t="s">
        <v>35</v>
      </c>
      <c r="E2" s="2">
        <v>1391400</v>
      </c>
    </row>
    <row r="3" spans="4:14" x14ac:dyDescent="0.25">
      <c r="D3" s="1" t="s">
        <v>40</v>
      </c>
      <c r="E3" s="2">
        <v>149600000</v>
      </c>
    </row>
    <row r="5" spans="4:14" x14ac:dyDescent="0.25">
      <c r="E5" s="1" t="s">
        <v>0</v>
      </c>
      <c r="F5" s="1" t="s">
        <v>1</v>
      </c>
      <c r="G5" s="1" t="s">
        <v>2</v>
      </c>
      <c r="H5" s="1" t="s">
        <v>3</v>
      </c>
      <c r="I5" s="1" t="s">
        <v>42</v>
      </c>
      <c r="J5" s="1" t="s">
        <v>4</v>
      </c>
      <c r="K5" s="1" t="s">
        <v>5</v>
      </c>
      <c r="L5" s="1" t="s">
        <v>6</v>
      </c>
      <c r="M5" s="1" t="s">
        <v>7</v>
      </c>
      <c r="N5" s="1" t="s">
        <v>28</v>
      </c>
    </row>
    <row r="6" spans="4:14" x14ac:dyDescent="0.25">
      <c r="D6" s="1" t="s">
        <v>24</v>
      </c>
      <c r="E6" s="2">
        <v>57910000</v>
      </c>
      <c r="F6" s="2">
        <v>108200000</v>
      </c>
      <c r="G6" s="2">
        <v>149600000</v>
      </c>
      <c r="H6" s="2">
        <v>227900000</v>
      </c>
      <c r="I6" s="2">
        <v>284240000</v>
      </c>
      <c r="J6" s="2">
        <v>778500000</v>
      </c>
      <c r="K6" s="2">
        <v>1429000000</v>
      </c>
      <c r="L6" s="2">
        <v>2871000000</v>
      </c>
      <c r="M6" s="2">
        <v>4498000000</v>
      </c>
      <c r="N6" s="2">
        <v>7400000000</v>
      </c>
    </row>
    <row r="7" spans="4:14" x14ac:dyDescent="0.25">
      <c r="D7" s="1" t="s">
        <v>23</v>
      </c>
      <c r="E7" s="2">
        <v>2440</v>
      </c>
      <c r="F7" s="2">
        <v>6052</v>
      </c>
      <c r="G7" s="2">
        <v>6371</v>
      </c>
      <c r="H7" s="2">
        <v>3390</v>
      </c>
      <c r="I7" s="1">
        <v>97240000</v>
      </c>
      <c r="J7" s="2">
        <v>69911</v>
      </c>
      <c r="K7" s="2">
        <v>58232</v>
      </c>
      <c r="L7" s="2">
        <v>25362</v>
      </c>
      <c r="M7" s="2">
        <v>24622</v>
      </c>
      <c r="N7" s="2">
        <v>1187</v>
      </c>
    </row>
    <row r="8" spans="4:14" x14ac:dyDescent="0.25">
      <c r="D8" s="1" t="s">
        <v>39</v>
      </c>
      <c r="E8" s="1" t="s">
        <v>20</v>
      </c>
      <c r="F8" s="1" t="s">
        <v>19</v>
      </c>
      <c r="G8" s="1" t="s">
        <v>18</v>
      </c>
      <c r="H8" s="1" t="s">
        <v>17</v>
      </c>
      <c r="I8" s="1" t="s">
        <v>43</v>
      </c>
      <c r="J8" s="1" t="s">
        <v>12</v>
      </c>
      <c r="K8" s="1" t="s">
        <v>14</v>
      </c>
      <c r="L8" s="1" t="s">
        <v>27</v>
      </c>
      <c r="M8" s="1" t="s">
        <v>21</v>
      </c>
      <c r="N8" s="1" t="s">
        <v>29</v>
      </c>
    </row>
    <row r="9" spans="4:14" x14ac:dyDescent="0.25">
      <c r="D9" s="1" t="s">
        <v>38</v>
      </c>
      <c r="E9" s="1">
        <v>88</v>
      </c>
      <c r="F9" s="1">
        <v>225</v>
      </c>
      <c r="G9" s="1">
        <v>365</v>
      </c>
      <c r="H9" s="1">
        <v>687</v>
      </c>
      <c r="I9" s="1" t="s">
        <v>43</v>
      </c>
      <c r="J9" s="1">
        <f>12*365</f>
        <v>4380</v>
      </c>
      <c r="K9" s="1">
        <f>29*365</f>
        <v>10585</v>
      </c>
      <c r="L9" s="1">
        <f>365*84</f>
        <v>30660</v>
      </c>
      <c r="M9" s="1">
        <f>165*365</f>
        <v>60225</v>
      </c>
      <c r="N9" s="1">
        <f>248*365</f>
        <v>90520</v>
      </c>
    </row>
    <row r="10" spans="4:14" x14ac:dyDescent="0.25">
      <c r="D10" s="1" t="s">
        <v>41</v>
      </c>
      <c r="E10" s="1" t="s">
        <v>8</v>
      </c>
      <c r="F10" s="1" t="s">
        <v>9</v>
      </c>
      <c r="G10" s="1" t="s">
        <v>11</v>
      </c>
      <c r="H10" s="1" t="s">
        <v>10</v>
      </c>
      <c r="I10" s="1" t="s">
        <v>43</v>
      </c>
      <c r="J10" s="1" t="s">
        <v>13</v>
      </c>
      <c r="K10" s="1" t="s">
        <v>15</v>
      </c>
      <c r="L10" s="1" t="s">
        <v>16</v>
      </c>
      <c r="M10" s="1" t="s">
        <v>22</v>
      </c>
      <c r="N10" s="4" t="s">
        <v>30</v>
      </c>
    </row>
    <row r="11" spans="4:14" x14ac:dyDescent="0.25">
      <c r="D11" s="1" t="s">
        <v>31</v>
      </c>
      <c r="E11" s="1">
        <f t="shared" ref="E11:M11" si="0">E6/$E$3</f>
        <v>0.38709893048128341</v>
      </c>
      <c r="F11" s="1">
        <f t="shared" si="0"/>
        <v>0.7232620320855615</v>
      </c>
      <c r="G11" s="1">
        <f t="shared" si="0"/>
        <v>1</v>
      </c>
      <c r="H11" s="1">
        <f t="shared" si="0"/>
        <v>1.5233957219251337</v>
      </c>
      <c r="I11" s="1" t="s">
        <v>43</v>
      </c>
      <c r="J11" s="1">
        <f>J6/$E$3</f>
        <v>5.2038770053475938</v>
      </c>
      <c r="K11" s="1">
        <f>K6/$E$3</f>
        <v>9.5521390374331556</v>
      </c>
      <c r="L11" s="1">
        <f>L6/$E$3</f>
        <v>19.191176470588236</v>
      </c>
      <c r="M11" s="1">
        <f>M6/$E$3</f>
        <v>30.066844919786096</v>
      </c>
      <c r="N11" s="1">
        <f>N6/$E$3</f>
        <v>49.465240641711233</v>
      </c>
    </row>
    <row r="13" spans="4:14" x14ac:dyDescent="0.25">
      <c r="D13" s="1" t="s">
        <v>44</v>
      </c>
      <c r="E13" s="1">
        <f t="shared" ref="E13:M13" si="1">E6/$E$2</f>
        <v>41.619951128359922</v>
      </c>
      <c r="F13" s="1">
        <f t="shared" si="1"/>
        <v>77.763403765991086</v>
      </c>
      <c r="G13" s="1">
        <f t="shared" si="1"/>
        <v>107.5176081644387</v>
      </c>
      <c r="H13" s="1">
        <f t="shared" si="1"/>
        <v>163.79186430932873</v>
      </c>
      <c r="I13" s="1">
        <f t="shared" si="1"/>
        <v>204.28345551243353</v>
      </c>
      <c r="J13" s="1">
        <f>J6/$E$2</f>
        <v>559.5084087968952</v>
      </c>
      <c r="K13" s="1">
        <f>K6/$E$2</f>
        <v>1027.0231421589765</v>
      </c>
      <c r="L13" s="1">
        <f>L6/$E$2</f>
        <v>2063.3893919793013</v>
      </c>
      <c r="M13" s="1">
        <f>M6/$E$2</f>
        <v>3232.7152508265058</v>
      </c>
      <c r="N13" s="1">
        <f>N6/$E$2</f>
        <v>5318.3843610751765</v>
      </c>
    </row>
    <row r="15" spans="4:14" x14ac:dyDescent="0.25">
      <c r="D15" s="1" t="s">
        <v>36</v>
      </c>
      <c r="E15" s="3">
        <f t="shared" ref="E15:M15" si="2">ROUND(E13,2)</f>
        <v>41.62</v>
      </c>
      <c r="F15" s="3">
        <f t="shared" si="2"/>
        <v>77.760000000000005</v>
      </c>
      <c r="G15" s="3">
        <f t="shared" si="2"/>
        <v>107.52</v>
      </c>
      <c r="H15" s="3">
        <f t="shared" si="2"/>
        <v>163.79</v>
      </c>
      <c r="I15" s="3">
        <f t="shared" si="2"/>
        <v>204.28</v>
      </c>
      <c r="J15" s="3">
        <f>ROUND(J13,2)</f>
        <v>559.51</v>
      </c>
      <c r="K15" s="3">
        <f>ROUND(K13,2)</f>
        <v>1027.02</v>
      </c>
      <c r="L15" s="3">
        <f>ROUND(L13,2)</f>
        <v>2063.39</v>
      </c>
      <c r="M15" s="3">
        <f>ROUND(M13,2)</f>
        <v>3232.72</v>
      </c>
      <c r="N15" s="3">
        <f>ROUND(N13,2)</f>
        <v>5318.38</v>
      </c>
    </row>
    <row r="16" spans="4:14" x14ac:dyDescent="0.25">
      <c r="D16" s="1" t="s">
        <v>25</v>
      </c>
      <c r="E16" s="1">
        <f t="shared" ref="E16:M16" si="3">ROUNDDOWN((E13+15)*2,1)</f>
        <v>113.2</v>
      </c>
      <c r="F16" s="1">
        <f t="shared" si="3"/>
        <v>185.5</v>
      </c>
      <c r="G16" s="1">
        <f t="shared" si="3"/>
        <v>245</v>
      </c>
      <c r="H16" s="1">
        <f t="shared" si="3"/>
        <v>357.5</v>
      </c>
      <c r="I16" s="1">
        <f t="shared" ref="I16" si="4">ROUNDDOWN((I13+15)*2,1)</f>
        <v>438.5</v>
      </c>
      <c r="J16" s="1">
        <f>ROUNDDOWN((J13+15)*2,1)</f>
        <v>1149</v>
      </c>
      <c r="K16" s="1">
        <f>ROUNDDOWN((K13+15)*2,1)</f>
        <v>2084</v>
      </c>
      <c r="L16" s="1">
        <f>ROUNDDOWN((L13+15)*2,1)</f>
        <v>4156.7</v>
      </c>
      <c r="M16" s="1">
        <f>ROUNDDOWN((M13+15)*2,1)</f>
        <v>6495.4</v>
      </c>
      <c r="N16" s="1">
        <f>ROUNDDOWN((N13+15)*2,1)</f>
        <v>10666.7</v>
      </c>
    </row>
    <row r="17" spans="4:14" x14ac:dyDescent="0.25">
      <c r="D17" s="1" t="s">
        <v>26</v>
      </c>
      <c r="E17" s="1">
        <f t="shared" ref="E17:M17" si="5">ROUNDDOWN(E13,1)</f>
        <v>41.6</v>
      </c>
      <c r="F17" s="1">
        <f t="shared" si="5"/>
        <v>77.7</v>
      </c>
      <c r="G17" s="1">
        <f t="shared" si="5"/>
        <v>107.5</v>
      </c>
      <c r="H17" s="1">
        <f t="shared" si="5"/>
        <v>163.69999999999999</v>
      </c>
      <c r="I17" s="1">
        <f t="shared" ref="I17" si="6">ROUNDDOWN(I13,1)</f>
        <v>204.2</v>
      </c>
      <c r="J17" s="1">
        <f>ROUNDDOWN(J13,1)</f>
        <v>559.5</v>
      </c>
      <c r="K17" s="1">
        <f>ROUNDDOWN(K13,1)</f>
        <v>1027</v>
      </c>
      <c r="L17" s="1">
        <f>ROUNDDOWN(L13,1)</f>
        <v>2063.3000000000002</v>
      </c>
      <c r="M17" s="1">
        <f>ROUNDDOWN(M13,1)</f>
        <v>3232.7</v>
      </c>
      <c r="N17" s="1">
        <f>ROUNDDOWN(N13,1)</f>
        <v>5318.3</v>
      </c>
    </row>
    <row r="18" spans="4:14" x14ac:dyDescent="0.25">
      <c r="D18" s="1" t="s">
        <v>32</v>
      </c>
      <c r="E18" s="1">
        <f>(E16+4)/2</f>
        <v>58.6</v>
      </c>
      <c r="F18" s="1">
        <f t="shared" ref="F18:L18" si="7">(F16+4)/2</f>
        <v>94.75</v>
      </c>
      <c r="G18" s="1">
        <f t="shared" si="7"/>
        <v>124.5</v>
      </c>
      <c r="H18" s="1">
        <f t="shared" si="7"/>
        <v>180.75</v>
      </c>
      <c r="I18" s="1">
        <f>(I16+280)/2</f>
        <v>359.25</v>
      </c>
      <c r="J18" s="1">
        <f>(J16+4)/2</f>
        <v>576.5</v>
      </c>
      <c r="K18" s="1">
        <f>(K16+4)/2</f>
        <v>1044</v>
      </c>
      <c r="L18" s="1">
        <f>(L16+4)/2</f>
        <v>2080.35</v>
      </c>
      <c r="M18" s="1">
        <f>(M16+4)/2</f>
        <v>3249.7</v>
      </c>
      <c r="N18" s="1">
        <f t="shared" ref="N18" si="8">(N16+4)/2</f>
        <v>5335.35</v>
      </c>
    </row>
    <row r="19" spans="4:14" x14ac:dyDescent="0.25">
      <c r="D19" s="1" t="s">
        <v>37</v>
      </c>
      <c r="E19" s="1">
        <f t="shared" ref="E19:M19" si="9">E9/100</f>
        <v>0.88</v>
      </c>
      <c r="F19" s="1">
        <f t="shared" si="9"/>
        <v>2.25</v>
      </c>
      <c r="G19" s="1">
        <f t="shared" si="9"/>
        <v>3.65</v>
      </c>
      <c r="H19" s="1">
        <f t="shared" si="9"/>
        <v>6.87</v>
      </c>
      <c r="J19" s="1">
        <f>J9/100</f>
        <v>43.8</v>
      </c>
      <c r="K19" s="1">
        <f>K9/100</f>
        <v>105.85</v>
      </c>
      <c r="L19" s="1">
        <f>L9/100</f>
        <v>306.60000000000002</v>
      </c>
      <c r="M19" s="1">
        <f>M9/100</f>
        <v>602.25</v>
      </c>
      <c r="N19" s="1">
        <f>N9/100</f>
        <v>905.2</v>
      </c>
    </row>
    <row r="20" spans="4:14" x14ac:dyDescent="0.25">
      <c r="D20" s="1" t="s">
        <v>33</v>
      </c>
      <c r="E20" s="1">
        <f>E19*2</f>
        <v>1.76</v>
      </c>
      <c r="F20" s="1">
        <f t="shared" ref="F20:M20" si="10">F19*2</f>
        <v>4.5</v>
      </c>
      <c r="G20" s="1">
        <f t="shared" si="10"/>
        <v>7.3</v>
      </c>
      <c r="H20" s="1">
        <f t="shared" si="10"/>
        <v>13.74</v>
      </c>
      <c r="J20" s="1">
        <f>J19*2</f>
        <v>87.6</v>
      </c>
      <c r="K20" s="1">
        <f>K19*2</f>
        <v>211.7</v>
      </c>
      <c r="L20" s="1">
        <f>L19*2</f>
        <v>613.20000000000005</v>
      </c>
      <c r="M20" s="1">
        <f>M19*2</f>
        <v>1204.5</v>
      </c>
      <c r="N20" s="1">
        <f>N19*2</f>
        <v>1810.4</v>
      </c>
    </row>
    <row r="21" spans="4:14" x14ac:dyDescent="0.25">
      <c r="D21" s="1" t="s">
        <v>34</v>
      </c>
      <c r="E21" s="1">
        <f>E19/2</f>
        <v>0.44</v>
      </c>
      <c r="F21" s="1">
        <f t="shared" ref="F21:M21" si="11">F19/2</f>
        <v>1.125</v>
      </c>
      <c r="G21" s="1">
        <f t="shared" si="11"/>
        <v>1.825</v>
      </c>
      <c r="H21" s="1">
        <f t="shared" si="11"/>
        <v>3.4350000000000001</v>
      </c>
      <c r="J21" s="1">
        <f>J19/2</f>
        <v>21.9</v>
      </c>
      <c r="K21" s="1">
        <f>K19/2</f>
        <v>52.924999999999997</v>
      </c>
      <c r="L21" s="1">
        <f>L19/2</f>
        <v>153.30000000000001</v>
      </c>
      <c r="M21" s="1">
        <f>M19/2</f>
        <v>301.125</v>
      </c>
      <c r="N21" s="1">
        <f>N19/2</f>
        <v>452.6</v>
      </c>
    </row>
    <row r="28" spans="4:14" x14ac:dyDescent="0.25">
      <c r="E28" s="2"/>
      <c r="G28" s="1">
        <v>1.9</v>
      </c>
      <c r="H28" s="1">
        <f>$E$3*G28</f>
        <v>284240000</v>
      </c>
      <c r="I28" s="1">
        <f>H28/$E$2</f>
        <v>204.28345551243353</v>
      </c>
      <c r="J28" s="1">
        <v>204</v>
      </c>
    </row>
    <row r="29" spans="4:14" x14ac:dyDescent="0.25">
      <c r="E29" s="2"/>
      <c r="G29" s="1">
        <v>3.2</v>
      </c>
      <c r="H29" s="1">
        <f>$E$3*G29</f>
        <v>478720000</v>
      </c>
      <c r="I29" s="1">
        <f>H29/$E$2</f>
        <v>344.05634612620383</v>
      </c>
      <c r="J29" s="1">
        <v>344</v>
      </c>
      <c r="K29" s="1">
        <f>J29-J28</f>
        <v>140</v>
      </c>
    </row>
    <row r="30" spans="4:14" x14ac:dyDescent="0.25">
      <c r="H30" s="1">
        <f>(H29-H28)/2</f>
        <v>97240000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pk98</dc:creator>
  <cp:lastModifiedBy>pk98</cp:lastModifiedBy>
  <dcterms:created xsi:type="dcterms:W3CDTF">2017-08-29T07:31:29Z</dcterms:created>
  <dcterms:modified xsi:type="dcterms:W3CDTF">2017-08-30T18:15:56Z</dcterms:modified>
</cp:coreProperties>
</file>