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0460E57-F796-412B-8D7A-9DF492CADE29}" xr6:coauthVersionLast="47" xr6:coauthVersionMax="47" xr10:uidLastSave="{00000000-0000-0000-0000-000000000000}"/>
  <bookViews>
    <workbookView xWindow="15540" yWindow="165" windowWidth="12510" windowHeight="15495" activeTab="4" xr2:uid="{00000000-000D-0000-FFFF-FFFF00000000}"/>
  </bookViews>
  <sheets>
    <sheet name="ma" sheetId="3" r:id="rId1"/>
    <sheet name="vix" sheetId="4" r:id="rId2"/>
    <sheet name="2H_mp" sheetId="5" r:id="rId3"/>
    <sheet name="atr" sheetId="10" r:id="rId4"/>
    <sheet name="P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0" l="1"/>
  <c r="E7" i="10"/>
  <c r="E6" i="10"/>
  <c r="D13" i="9"/>
  <c r="E13" i="9"/>
  <c r="C13" i="9"/>
  <c r="D5" i="9"/>
  <c r="E5" i="9"/>
  <c r="C5" i="9"/>
  <c r="D11" i="9"/>
  <c r="E11" i="9"/>
  <c r="C11" i="9"/>
  <c r="E7" i="9"/>
  <c r="D7" i="9"/>
  <c r="C7" i="9"/>
  <c r="C19" i="9"/>
  <c r="C9" i="9"/>
  <c r="E9" i="9"/>
  <c r="E8" i="9"/>
  <c r="D9" i="9"/>
  <c r="D8" i="9"/>
  <c r="E2" i="9"/>
  <c r="D2" i="9"/>
  <c r="C2" i="9"/>
  <c r="C8" i="9"/>
  <c r="E9" i="5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12" i="9" l="1"/>
  <c r="D12" i="9"/>
  <c r="E12" i="9"/>
  <c r="C21" i="5"/>
  <c r="E14" i="9" l="1"/>
  <c r="E15" i="9"/>
  <c r="E16" i="9"/>
  <c r="D16" i="9"/>
  <c r="D14" i="9"/>
  <c r="D15" i="9"/>
  <c r="C15" i="9"/>
  <c r="C16" i="9"/>
  <c r="C14" i="9"/>
</calcChain>
</file>

<file path=xl/sharedStrings.xml><?xml version="1.0" encoding="utf-8"?>
<sst xmlns="http://schemas.openxmlformats.org/spreadsheetml/2006/main" count="63" uniqueCount="57">
  <si>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</si>
  <si>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</si>
  <si>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</si>
  <si>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</si>
  <si>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</si>
  <si>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</si>
  <si>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</si>
  <si>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</si>
  <si>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</si>
  <si>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</si>
  <si>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</si>
  <si>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</si>
  <si>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</si>
  <si>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</si>
  <si>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</si>
  <si>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</si>
  <si>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</si>
  <si>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</si>
  <si>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</si>
  <si>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</si>
  <si>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</si>
  <si>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</si>
  <si>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</si>
  <si>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</si>
  <si>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</si>
  <si>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</si>
  <si>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</si>
  <si>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</si>
  <si>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</si>
  <si>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</si>
  <si>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</si>
  <si>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</si>
  <si>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</si>
  <si>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</si>
  <si>
    <t>CP</t>
  </si>
  <si>
    <t>fet</t>
  </si>
  <si>
    <t>lpt</t>
  </si>
  <si>
    <t>body_risk</t>
  </si>
  <si>
    <t>tail_risk</t>
  </si>
  <si>
    <t>atr_risk</t>
  </si>
  <si>
    <t>half</t>
  </si>
  <si>
    <t>atr_half</t>
  </si>
  <si>
    <t>half_body_risk</t>
  </si>
  <si>
    <t>margin</t>
  </si>
  <si>
    <t>calculated with % move of half body to CP</t>
  </si>
  <si>
    <t>result</t>
  </si>
  <si>
    <t>futures_pos</t>
  </si>
  <si>
    <t>amount_of_pos</t>
  </si>
  <si>
    <t>max_stop%</t>
  </si>
  <si>
    <t>ach 3/26</t>
  </si>
  <si>
    <t>open</t>
  </si>
  <si>
    <t>ticks_from_the_open</t>
  </si>
  <si>
    <t>price_movemnt_by_atr_in_percent</t>
  </si>
  <si>
    <t>atr_price_movemnt_in_percent</t>
  </si>
  <si>
    <t>lp</t>
  </si>
  <si>
    <t>размер позиции при риске 1% от баланса</t>
  </si>
  <si>
    <t>макс риск 1/4 от АТР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</si>
</sst>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4" fillId="4" borderId="1" xfId="2"/>
    <xf numFmtId="166" fontId="0" fillId="0" borderId="0" xfId="0" applyNumberFormat="1"/>
    <xf numFmtId="164" fontId="5" fillId="0" borderId="0" xfId="0" applyNumberFormat="1" applyFont="1"/>
    <xf numFmtId="0" fontId="3" fillId="3" borderId="0" xfId="1"/>
    <xf numFmtId="1" fontId="0" fillId="0" borderId="0" xfId="0" applyNumberFormat="1"/>
    <xf numFmtId="0" fontId="6" fillId="0" borderId="0" xfId="0" applyFont="1"/>
    <xf numFmtId="0" fontId="1" fillId="0" borderId="0" xfId="0" applyFont="1" applyAlignment="1">
      <alignment vertical="center"/>
    </xf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13" name="Control 9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6" r:id="rId16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16" name="Control 12"/>
      </mc:Fallback>
    </mc:AlternateContent>
    <mc:AlternateContent xmlns:mc="http://schemas.openxmlformats.org/markup-compatibility/2006">
      <mc:Choice Requires="x14">
        <control shapeId="1037" r:id="rId17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17" name="Control 13"/>
      </mc:Fallback>
    </mc:AlternateContent>
    <mc:AlternateContent xmlns:mc="http://schemas.openxmlformats.org/markup-compatibility/2006">
      <mc:Choice Requires="x14">
        <control shapeId="1038" r:id="rId18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18" name="Control 14"/>
      </mc:Fallback>
    </mc:AlternateContent>
    <mc:AlternateContent xmlns:mc="http://schemas.openxmlformats.org/markup-compatibility/2006">
      <mc:Choice Requires="x14">
        <control shapeId="1039" r:id="rId1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19" name="Control 15"/>
      </mc:Fallback>
    </mc:AlternateContent>
    <mc:AlternateContent xmlns:mc="http://schemas.openxmlformats.org/markup-compatibility/2006">
      <mc:Choice Requires="x14">
        <control shapeId="1040" r:id="rId20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0" name="Control 16"/>
      </mc:Fallback>
    </mc:AlternateContent>
    <mc:AlternateContent xmlns:mc="http://schemas.openxmlformats.org/markup-compatibility/2006">
      <mc:Choice Requires="x14">
        <control shapeId="1041" r:id="rId21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1" name="Control 17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5" r:id="rId25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5" name="Control 21"/>
      </mc:Fallback>
    </mc:AlternateContent>
    <mc:AlternateContent xmlns:mc="http://schemas.openxmlformats.org/markup-compatibility/2006">
      <mc:Choice Requires="x14">
        <control shapeId="1046" r:id="rId26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6" name="Control 22"/>
      </mc:Fallback>
    </mc:AlternateContent>
    <mc:AlternateContent xmlns:mc="http://schemas.openxmlformats.org/markup-compatibility/2006">
      <mc:Choice Requires="x14">
        <control shapeId="1047" r:id="rId27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7" name="Control 23"/>
      </mc:Fallback>
    </mc:AlternateContent>
    <mc:AlternateContent xmlns:mc="http://schemas.openxmlformats.org/markup-compatibility/2006">
      <mc:Choice Requires="x14">
        <control shapeId="1048" r:id="rId28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8" name="Control 24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50" r:id="rId30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30" name="Control 26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2" r:id="rId32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32" name="Control 28"/>
      </mc:Fallback>
    </mc:AlternateContent>
    <mc:AlternateContent xmlns:mc="http://schemas.openxmlformats.org/markup-compatibility/2006">
      <mc:Choice Requires="x14">
        <control shapeId="1053" r:id="rId33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33" name="Control 29"/>
      </mc:Fallback>
    </mc:AlternateContent>
    <mc:AlternateContent xmlns:mc="http://schemas.openxmlformats.org/markup-compatibility/2006">
      <mc:Choice Requires="x14">
        <control shapeId="1054" r:id="rId3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34" name="Control 30"/>
      </mc:Fallback>
    </mc:AlternateContent>
    <mc:AlternateContent xmlns:mc="http://schemas.openxmlformats.org/markup-compatibility/2006">
      <mc:Choice Requires="x14">
        <control shapeId="1055" r:id="rId35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35" name="Control 31"/>
      </mc:Fallback>
    </mc:AlternateContent>
    <mc:AlternateContent xmlns:mc="http://schemas.openxmlformats.org/markup-compatibility/2006">
      <mc:Choice Requires="x14">
        <control shapeId="1056" r:id="rId36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36" name="Control 32"/>
      </mc:Fallback>
    </mc:AlternateContent>
    <mc:AlternateContent xmlns:mc="http://schemas.openxmlformats.org/markup-compatibility/2006">
      <mc:Choice Requires="x14">
        <control shapeId="1057" r:id="rId37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37" name="Control 33"/>
      </mc:Fallback>
    </mc:AlternateContent>
    <mc:AlternateContent xmlns:mc="http://schemas.openxmlformats.org/markup-compatibility/2006">
      <mc:Choice Requires="x14">
        <control shapeId="1058" r:id="rId38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38" name="Control 34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60" r:id="rId40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40" name="Control 36"/>
      </mc:Fallback>
    </mc:AlternateContent>
    <mc:AlternateContent xmlns:mc="http://schemas.openxmlformats.org/markup-compatibility/2006">
      <mc:Choice Requires="x14">
        <control shapeId="1061" r:id="rId41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41" name="Control 37"/>
      </mc:Fallback>
    </mc:AlternateContent>
    <mc:AlternateContent xmlns:mc="http://schemas.openxmlformats.org/markup-compatibility/2006">
      <mc:Choice Requires="x14">
        <control shapeId="1062" r:id="rId42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42" name="Control 38"/>
      </mc:Fallback>
    </mc:AlternateContent>
    <mc:AlternateContent xmlns:mc="http://schemas.openxmlformats.org/markup-compatibility/2006">
      <mc:Choice Requires="x14">
        <control shapeId="1063" r:id="rId43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3" name="Control 3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91"/>
  <sheetViews>
    <sheetView topLeftCell="A43" zoomScaleNormal="100" workbookViewId="0">
      <selection activeCell="H71" sqref="H71"/>
    </sheetView>
  </sheetViews>
  <sheetFormatPr defaultRowHeight="15" x14ac:dyDescent="0.25"/>
  <cols>
    <col min="1" max="1" width="10" customWidth="1"/>
    <col min="5" max="5" width="9.140625" customWidth="1"/>
  </cols>
  <sheetData>
    <row r="1" spans="1:28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  <c r="AA1">
        <v>1</v>
      </c>
      <c r="AB1">
        <v>1</v>
      </c>
    </row>
    <row r="2" spans="1:28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R2" s="3"/>
      <c r="AB2">
        <v>1</v>
      </c>
    </row>
    <row r="3" spans="1:28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  <c r="R3" s="3"/>
      <c r="AB3">
        <v>1</v>
      </c>
    </row>
    <row r="4" spans="1:28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  <c r="R4" s="3"/>
      <c r="AB4">
        <v>1</v>
      </c>
    </row>
    <row r="5" spans="1:28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  <c r="R5" s="3"/>
      <c r="AB5">
        <v>1</v>
      </c>
    </row>
    <row r="6" spans="1:28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  <c r="R6" s="3"/>
      <c r="AB6">
        <v>1</v>
      </c>
    </row>
    <row r="7" spans="1:28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  <c r="R7" s="3"/>
      <c r="AB7">
        <v>1</v>
      </c>
    </row>
    <row r="8" spans="1:28" x14ac:dyDescent="0.25">
      <c r="AB8">
        <v>1</v>
      </c>
    </row>
    <row r="9" spans="1:28" x14ac:dyDescent="0.25">
      <c r="A9" t="s">
        <v>21</v>
      </c>
      <c r="D9" t="s">
        <v>22</v>
      </c>
      <c r="E9" s="8">
        <f>0.0044/0.036726*100</f>
        <v>11.980613189565975</v>
      </c>
      <c r="AB9">
        <v>1</v>
      </c>
    </row>
    <row r="10" spans="1:28" x14ac:dyDescent="0.25">
      <c r="A10" t="s">
        <v>27</v>
      </c>
      <c r="D10" t="s">
        <v>23</v>
      </c>
      <c r="E10" s="8">
        <f>C20/C18*100</f>
        <v>11.231824865218092</v>
      </c>
      <c r="AB10">
        <v>1</v>
      </c>
    </row>
    <row r="11" spans="1:28" x14ac:dyDescent="0.25">
      <c r="B11" t="s">
        <v>33</v>
      </c>
      <c r="C11" t="s">
        <v>32</v>
      </c>
      <c r="AB11">
        <v>1</v>
      </c>
    </row>
    <row r="12" spans="1:28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  <c r="AB12">
        <v>1</v>
      </c>
    </row>
    <row r="13" spans="1:28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  <c r="AB13">
        <v>1</v>
      </c>
    </row>
    <row r="14" spans="1:28" x14ac:dyDescent="0.25">
      <c r="AB14">
        <v>1</v>
      </c>
    </row>
    <row r="15" spans="1:28" x14ac:dyDescent="0.25">
      <c r="A15" t="s">
        <v>14</v>
      </c>
      <c r="AB15">
        <v>1</v>
      </c>
    </row>
    <row r="16" spans="1:28" x14ac:dyDescent="0.25">
      <c r="A16" t="s">
        <v>15</v>
      </c>
      <c r="B16" t="s">
        <v>17</v>
      </c>
      <c r="C16">
        <v>3.7532999999999997E-2</v>
      </c>
      <c r="AB16">
        <v>1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  <c r="AB17">
        <v>1</v>
      </c>
    </row>
    <row r="18" spans="1:41" x14ac:dyDescent="0.25">
      <c r="B18" t="s">
        <v>25</v>
      </c>
      <c r="C18">
        <v>3.6726000000000002E-2</v>
      </c>
      <c r="AB18">
        <v>1</v>
      </c>
    </row>
    <row r="19" spans="1:41" x14ac:dyDescent="0.25">
      <c r="AB19">
        <v>1</v>
      </c>
    </row>
    <row r="20" spans="1:41" x14ac:dyDescent="0.25">
      <c r="A20" t="s">
        <v>19</v>
      </c>
      <c r="B20" t="s">
        <v>20</v>
      </c>
      <c r="C20">
        <f>C16-C17</f>
        <v>4.1249999999999967E-3</v>
      </c>
      <c r="AB20">
        <v>1</v>
      </c>
    </row>
    <row r="21" spans="1:41" x14ac:dyDescent="0.25">
      <c r="A21" t="s">
        <v>31</v>
      </c>
      <c r="C21">
        <f>C20/E12</f>
        <v>37.499999999999964</v>
      </c>
      <c r="AB21">
        <v>1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AB22">
        <v>1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B23">
        <v>2</v>
      </c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B24">
        <v>4</v>
      </c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B25">
        <v>5</v>
      </c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B26">
        <v>5</v>
      </c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B27">
        <v>6</v>
      </c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B28">
        <v>6</v>
      </c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B29">
        <v>7</v>
      </c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B30">
        <v>8</v>
      </c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B31">
        <v>8</v>
      </c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B32">
        <v>9</v>
      </c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B33">
        <v>8</v>
      </c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B34">
        <v>7</v>
      </c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B35">
        <v>7</v>
      </c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B36">
        <v>8</v>
      </c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B37">
        <v>9</v>
      </c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B38">
        <v>7</v>
      </c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B39">
        <v>7</v>
      </c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B40">
        <v>7</v>
      </c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B41">
        <v>7</v>
      </c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B42">
        <v>7</v>
      </c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B43">
        <v>6</v>
      </c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B44">
        <v>6</v>
      </c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B45">
        <v>6</v>
      </c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B46">
        <v>5</v>
      </c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B47">
        <v>2</v>
      </c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B48">
        <v>2</v>
      </c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B49">
        <v>2</v>
      </c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B50">
        <v>1</v>
      </c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B51">
        <v>1</v>
      </c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B52">
        <v>1</v>
      </c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B53">
        <v>1</v>
      </c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V54">
        <v>12</v>
      </c>
      <c r="W54">
        <v>2</v>
      </c>
      <c r="X54">
        <v>3</v>
      </c>
      <c r="AB54">
        <v>1</v>
      </c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W55">
        <v>8</v>
      </c>
      <c r="X55">
        <v>6</v>
      </c>
      <c r="AB55">
        <v>1</v>
      </c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W56">
        <v>2</v>
      </c>
      <c r="X56">
        <v>3</v>
      </c>
      <c r="AB56">
        <v>1</v>
      </c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B57">
        <v>1</v>
      </c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B58">
        <v>1</v>
      </c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B59">
        <v>1</v>
      </c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B60">
        <v>1</v>
      </c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  <row r="68" spans="1:1" x14ac:dyDescent="0.25">
      <c r="A68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</sheetData>
  <sortState xmlns:xlrd2="http://schemas.microsoft.com/office/spreadsheetml/2017/richdata2" ref="A70:B91">
    <sortCondition descending="1" ref="A70:A91"/>
  </sortState>
  <conditionalFormatting sqref="AC23:AC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conditionalFormatting sqref="AB1:A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{45B49F18-ED4C-4721-AFE6-9B0DFEAC0556}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  <x14:conditionalFormatting xmlns:xm="http://schemas.microsoft.com/office/excel/2006/main">
          <x14:cfRule type="dataBar" id="{45B49F18-ED4C-4721-AFE6-9B0DFEAC0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2A5D-9324-4BBB-AE15-AEC51BCFCE56}">
  <dimension ref="A1:E8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49</v>
      </c>
    </row>
    <row r="2" spans="1:5" x14ac:dyDescent="0.25">
      <c r="A2" t="s">
        <v>54</v>
      </c>
      <c r="B2">
        <v>4.6460000000000001E-2</v>
      </c>
    </row>
    <row r="3" spans="1:5" x14ac:dyDescent="0.25">
      <c r="A3" t="s">
        <v>50</v>
      </c>
      <c r="B3">
        <v>4.1723999999999997E-2</v>
      </c>
    </row>
    <row r="4" spans="1:5" x14ac:dyDescent="0.25">
      <c r="A4" t="s">
        <v>0</v>
      </c>
      <c r="B4">
        <v>6.4999999999999997E-3</v>
      </c>
    </row>
    <row r="6" spans="1:5" x14ac:dyDescent="0.25">
      <c r="A6" t="s">
        <v>51</v>
      </c>
      <c r="E6">
        <f>B2-B3</f>
        <v>4.7360000000000041E-3</v>
      </c>
    </row>
    <row r="7" spans="1:5" x14ac:dyDescent="0.25">
      <c r="A7" t="s">
        <v>52</v>
      </c>
      <c r="E7" s="8">
        <f>E6/B3*100</f>
        <v>11.350781324896953</v>
      </c>
    </row>
    <row r="8" spans="1:5" x14ac:dyDescent="0.25">
      <c r="A8" t="s">
        <v>53</v>
      </c>
      <c r="E8" s="11">
        <f>E6/B4*100</f>
        <v>72.86153846153853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32-7893-4BB5-840A-B2F222BF9452}">
  <dimension ref="A2:F24"/>
  <sheetViews>
    <sheetView tabSelected="1" workbookViewId="0">
      <selection activeCell="B19" sqref="B19"/>
    </sheetView>
  </sheetViews>
  <sheetFormatPr defaultRowHeight="15" x14ac:dyDescent="0.25"/>
  <cols>
    <col min="2" max="2" width="14.140625" bestFit="1" customWidth="1"/>
  </cols>
  <sheetData>
    <row r="2" spans="1:6" x14ac:dyDescent="0.25">
      <c r="A2" t="s">
        <v>41</v>
      </c>
      <c r="C2">
        <f>18.5/2</f>
        <v>9.25</v>
      </c>
      <c r="D2">
        <f>13.6/2</f>
        <v>6.8</v>
      </c>
      <c r="E2">
        <f>15/2</f>
        <v>7.5</v>
      </c>
    </row>
    <row r="3" spans="1:6" x14ac:dyDescent="0.25">
      <c r="C3" t="s">
        <v>1</v>
      </c>
      <c r="D3" t="s">
        <v>35</v>
      </c>
      <c r="E3" t="s">
        <v>36</v>
      </c>
    </row>
    <row r="4" spans="1:6" x14ac:dyDescent="0.25">
      <c r="B4" t="s">
        <v>34</v>
      </c>
      <c r="C4">
        <v>3.3441199999999997E-2</v>
      </c>
      <c r="D4">
        <v>2.6685563000000001</v>
      </c>
      <c r="E4">
        <v>22.585264299999999</v>
      </c>
    </row>
    <row r="5" spans="1:6" x14ac:dyDescent="0.25">
      <c r="A5">
        <v>25</v>
      </c>
      <c r="B5" t="s">
        <v>46</v>
      </c>
      <c r="C5" s="11">
        <f>$A$5/C4</f>
        <v>747.58082843917089</v>
      </c>
      <c r="D5" s="8">
        <f t="shared" ref="D5:E5" si="0">$A$5/D4</f>
        <v>9.3683614619635343</v>
      </c>
      <c r="E5" s="8">
        <f t="shared" si="0"/>
        <v>1.106916424263408</v>
      </c>
    </row>
    <row r="6" spans="1:6" x14ac:dyDescent="0.25">
      <c r="B6" s="12" t="s">
        <v>37</v>
      </c>
      <c r="C6" s="12">
        <v>8.6</v>
      </c>
      <c r="D6" s="12">
        <v>13.6</v>
      </c>
      <c r="E6" s="12">
        <v>14.5</v>
      </c>
      <c r="F6" t="s">
        <v>44</v>
      </c>
    </row>
    <row r="7" spans="1:6" x14ac:dyDescent="0.25">
      <c r="A7" t="s">
        <v>40</v>
      </c>
      <c r="B7" t="s">
        <v>42</v>
      </c>
      <c r="C7">
        <f>$A$5*(C6/100)/2</f>
        <v>1.075</v>
      </c>
      <c r="D7">
        <f>$A$5*(D6/100)/2</f>
        <v>1.7000000000000002</v>
      </c>
      <c r="E7">
        <f>$A$5*(E6/100)/2</f>
        <v>1.8124999999999998</v>
      </c>
    </row>
    <row r="8" spans="1:6" x14ac:dyDescent="0.25">
      <c r="B8" t="s">
        <v>38</v>
      </c>
      <c r="C8">
        <f>A5*0.03</f>
        <v>0.75</v>
      </c>
      <c r="D8">
        <f>A5*0.024</f>
        <v>0.6</v>
      </c>
      <c r="E8">
        <f>A5*0.055</f>
        <v>1.375</v>
      </c>
    </row>
    <row r="9" spans="1:6" x14ac:dyDescent="0.25">
      <c r="A9" t="s">
        <v>40</v>
      </c>
      <c r="B9" t="s">
        <v>39</v>
      </c>
      <c r="C9">
        <f>A5*0.0925</f>
        <v>2.3125</v>
      </c>
      <c r="D9">
        <f>A5*0.068</f>
        <v>1.7000000000000002</v>
      </c>
      <c r="E9">
        <f>A5*0.075</f>
        <v>1.875</v>
      </c>
    </row>
    <row r="10" spans="1:6" x14ac:dyDescent="0.25">
      <c r="A10" t="s">
        <v>45</v>
      </c>
    </row>
    <row r="11" spans="1:6" x14ac:dyDescent="0.25">
      <c r="B11" s="12" t="s">
        <v>48</v>
      </c>
      <c r="C11" s="12">
        <f>C6/2</f>
        <v>4.3</v>
      </c>
      <c r="D11" s="12">
        <f t="shared" ref="D11:E11" si="1">D6/2</f>
        <v>6.8</v>
      </c>
      <c r="E11" s="12">
        <f t="shared" si="1"/>
        <v>7.25</v>
      </c>
    </row>
    <row r="12" spans="1:6" x14ac:dyDescent="0.25">
      <c r="B12" t="s">
        <v>47</v>
      </c>
      <c r="C12" s="11">
        <f>A5/C7</f>
        <v>23.255813953488374</v>
      </c>
      <c r="D12" s="11">
        <f>A5/D7</f>
        <v>14.705882352941176</v>
      </c>
      <c r="E12" s="11">
        <f>A5/E7</f>
        <v>13.793103448275863</v>
      </c>
    </row>
    <row r="13" spans="1:6" x14ac:dyDescent="0.25">
      <c r="B13" t="s">
        <v>46</v>
      </c>
      <c r="C13" s="11">
        <f>C12/C4</f>
        <v>695.42402645504274</v>
      </c>
      <c r="D13" s="8">
        <f t="shared" ref="D13:E13" si="2">D12/D4</f>
        <v>5.5108008599785494</v>
      </c>
      <c r="E13" s="8">
        <f t="shared" si="2"/>
        <v>0.61071250993843207</v>
      </c>
    </row>
    <row r="14" spans="1:6" x14ac:dyDescent="0.25">
      <c r="A14" t="s">
        <v>43</v>
      </c>
      <c r="B14">
        <v>3</v>
      </c>
      <c r="C14" s="8">
        <f>$C$12/$B14</f>
        <v>7.7519379844961245</v>
      </c>
      <c r="D14" s="8">
        <f>$D$12/$B14</f>
        <v>4.901960784313725</v>
      </c>
      <c r="E14" s="8">
        <f>$E$12/$B14</f>
        <v>4.597701149425288</v>
      </c>
    </row>
    <row r="15" spans="1:6" x14ac:dyDescent="0.25">
      <c r="B15">
        <v>5</v>
      </c>
      <c r="C15" s="8">
        <f t="shared" ref="C15:C16" si="3">$C$12/$B15</f>
        <v>4.6511627906976747</v>
      </c>
      <c r="D15" s="8">
        <f t="shared" ref="D15:D16" si="4">$D$12/$B15</f>
        <v>2.9411764705882351</v>
      </c>
      <c r="E15" s="8">
        <f t="shared" ref="E15:E16" si="5">$E$12/$B15</f>
        <v>2.7586206896551726</v>
      </c>
    </row>
    <row r="16" spans="1:6" x14ac:dyDescent="0.25">
      <c r="B16">
        <v>10</v>
      </c>
      <c r="C16" s="8">
        <f t="shared" si="3"/>
        <v>2.3255813953488373</v>
      </c>
      <c r="D16" s="8">
        <f t="shared" si="4"/>
        <v>1.4705882352941175</v>
      </c>
      <c r="E16" s="8">
        <f t="shared" si="5"/>
        <v>1.3793103448275863</v>
      </c>
    </row>
    <row r="19" spans="1:3" x14ac:dyDescent="0.25">
      <c r="C19">
        <f>8.6/2</f>
        <v>4.3</v>
      </c>
    </row>
    <row r="23" spans="1:3" x14ac:dyDescent="0.25">
      <c r="A23" t="s">
        <v>55</v>
      </c>
    </row>
    <row r="24" spans="1:3" x14ac:dyDescent="0.25">
      <c r="A24" t="s">
        <v>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o h 3 W H 8 W B J O m A A A A 9 w A A A B I A H A B D b 2 5 m a W c v U G F j a 2 F n Z S 5 4 b W w g o h g A K K A U A A A A A A A A A A A A A A A A A A A A A A A A A A A A h Y 9 B D o I w F E S v Q r q n L Z g o k k 9 Z u J X E h G j c k l q h E T 6 G F s v d X H g k r y B G U X c u Z + Z N M n O / 3 i A d m t q 7 q M 7 o F h M S U E 4 8 h b I 9 a C w T 0 t u j H 5 F U w K a Q p 6 J U 3 g i j i Q e j E 1 J Z e 4 4 Z c 8 5 R N 6 N t V 7 K Q 8 4 D t s 3 U u K 9 U U v k Z j C 5 S K f F q H / y 0 i Y P c a I 0 K 6 n N M g i v i C c m C T C 5 n G L x G O g 5 / p j w m r v r Z 9 p 4 R C f 5 s D m y S w 9 w n x A F B L A w Q U A A I A C A A m i H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h 3 W C i K R 7 g O A A A A E Q A A A B M A H A B G b 3 J t d W x h c y 9 T Z W N 0 a W 9 u M S 5 t I K I Y A C i g F A A A A A A A A A A A A A A A A A A A A A A A A A A A A C t O T S 7 J z M 9 T C I b Q h t Y A U E s B A i 0 A F A A C A A g A J o h 3 W H 8 W B J O m A A A A 9 w A A A B I A A A A A A A A A A A A A A A A A A A A A A E N v b m Z p Z y 9 Q Y W N r Y W d l L n h t b F B L A Q I t A B Q A A g A I A C a I d 1 g P y u m r p A A A A O k A A A A T A A A A A A A A A A A A A A A A A P I A A A B b Q 2 9 u d G V u d F 9 U e X B l c 1 0 u e G 1 s U E s B A i 0 A F A A C A A g A J o h 3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G d 6 r S s N p h E o h y / o 5 8 8 B j Y A A A A A A g A A A A A A E G Y A A A A B A A A g A A A A N e 5 g h C O N U 5 Z Z L s S r 3 M j f / I 8 Y u P f + t e I b r L n T p J 2 V a L o A A A A A D o A A A A A C A A A g A A A A x y K + a u E k R w C E z t r Q n Q I U G l j V N e R 9 5 q 8 S M e G N K L e / G a h Q A A A A 4 s y Q q q D t W 6 z P M Z V N I b t I d 1 1 w g y o g g k m 6 h 3 e t I b R K b A U x p / b e Q Z I e + z f o k u I S 5 N 1 v / G U m E X l D 8 N y f S G s Z L Q M 8 F d W i 3 G / + L p l 7 5 6 C n h B 9 J g H x A A A A A k L e i T c a 8 J a K G E V k n E S t F s p g t K G 7 e g t 4 g A 7 m 1 a S s F d X F M S E W U y d o I V 6 S U t s k x 7 3 q 2 U B U m u E e n z + J R F R 9 j Q v 6 O v w = = < / D a t a M a s h u p > 
</file>

<file path=customXml/itemProps1.xml><?xml version="1.0" encoding="utf-8"?>
<ds:datastoreItem xmlns:ds="http://schemas.openxmlformats.org/officeDocument/2006/customXml" ds:itemID="{E85F9AE5-0293-4FCD-A35B-346231F9CB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</vt:lpstr>
      <vt:lpstr>vix</vt:lpstr>
      <vt:lpstr>2H_mp</vt:lpstr>
      <vt:lpstr>atr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2024-03-26T19:45:16Z</dcterms:modified>
</cp:coreProperties>
</file>