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F8C7250-8324-4DAD-A49F-434BA96BADA5}" xr6:coauthVersionLast="47" xr6:coauthVersionMax="47" xr10:uidLastSave="{00000000-0000-0000-0000-000000000000}"/>
  <bookViews>
    <workbookView xWindow="15885" yWindow="360" windowWidth="12510" windowHeight="15495" activeTab="5" xr2:uid="{00000000-000D-0000-FFFF-FFFF00000000}"/>
  </bookViews>
  <sheets>
    <sheet name="ma" sheetId="3" r:id="rId1"/>
    <sheet name="vix" sheetId="4" r:id="rId2"/>
    <sheet name="2H_mp" sheetId="5" r:id="rId3"/>
    <sheet name="atr" sheetId="10" r:id="rId4"/>
    <sheet name="PS" sheetId="9" r:id="rId5"/>
    <sheet name="front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1" l="1"/>
  <c r="E27" i="9"/>
  <c r="E28" i="9" s="1"/>
  <c r="E29" i="9"/>
  <c r="E8" i="10"/>
  <c r="E7" i="10"/>
  <c r="E6" i="10"/>
  <c r="D13" i="9"/>
  <c r="E13" i="9"/>
  <c r="C13" i="9"/>
  <c r="D5" i="9"/>
  <c r="E5" i="9"/>
  <c r="C5" i="9"/>
  <c r="D11" i="9"/>
  <c r="E11" i="9"/>
  <c r="C11" i="9"/>
  <c r="E7" i="9"/>
  <c r="D7" i="9"/>
  <c r="C7" i="9"/>
  <c r="C19" i="9"/>
  <c r="C9" i="9"/>
  <c r="E9" i="9"/>
  <c r="E8" i="9"/>
  <c r="D9" i="9"/>
  <c r="D8" i="9"/>
  <c r="E2" i="9"/>
  <c r="D2" i="9"/>
  <c r="C2" i="9"/>
  <c r="C8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<sst xmlns="http://schemas.openxmlformats.org/spreadsheetml/2006/main" count="77" uniqueCount="71">
  <si>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</si>
  <si>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</si>
  <si>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</si>
  <si>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</si>
  <si>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</si>
  <si>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</si>
  <si>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</si>
  <si>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</si>
  <si>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</si>
  <si>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</si>
  <si>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</si>
  <si>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</si>
  <si>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</si>
  <si>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</si>
  <si>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</si>
  <si>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</si>
  <si>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</si>
  <si>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</si>
  <si>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</si>
  <si>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</si>
  <si>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</si>
  <si>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</si>
  <si>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</si>
  <si>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</si>
  <si>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</si>
  <si>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</si>
  <si>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</si>
  <si>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</si>
  <si>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</si>
  <si>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</si>
  <si>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</si>
  <si>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</si>
  <si>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</si>
  <si>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</si>
  <si>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</si>
  <si>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</si>
  <si>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</si>
  <si>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</si>
  <si>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</si>
  <si>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</si>
  <si>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</si>
  <si>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</si>
  <si>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</si>
  <si>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</si>
  <si>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</si>
  <si>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result</t>
  </si>
  <si>
    <t>futures_pos</t>
  </si>
  <si>
    <t>amount_of_pos</t>
  </si>
  <si>
    <t>max_stop%</t>
  </si>
  <si>
    <t>ach 3/26</t>
  </si>
  <si>
    <t>open</t>
  </si>
  <si>
    <t>ticks_from_the_open</t>
  </si>
  <si>
    <t>price_movemnt_by_atr_in_percent</t>
  </si>
  <si>
    <t>atr_price_movemnt_in_percent</t>
  </si>
  <si>
    <t>lp</t>
  </si>
  <si>
    <t>размер позиции при риске 1% от баланса</t>
  </si>
  <si>
    <t>макс риск 1/4 от АТР</t>
  </si>
  <si>
    <t>balance/100</t>
  </si>
  <si>
    <t>atr/open/4</t>
  </si>
  <si>
    <t>risk in asset</t>
  </si>
  <si>
    <t>%</t>
  </si>
  <si>
    <t>position amount</t>
  </si>
  <si>
    <t>$</t>
  </si>
  <si>
    <t>20*3.9/100</t>
  </si>
  <si>
    <t>насколько % вырос риск на столько меняешь позицию</t>
  </si>
  <si>
    <t>lower</t>
  </si>
  <si>
    <t>higher</t>
  </si>
  <si>
    <t>a_levs</t>
  </si>
  <si>
    <t>2H</t>
  </si>
  <si>
    <t>atr_day_prc</t>
  </si>
  <si>
    <t>difForCompare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</si>
</sst>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212529"/>
      <name val="Segoe UI"/>
      <family val="2"/>
    </font>
    <font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4" borderId="1" xfId="2"/>
    <xf numFmtId="166" fontId="0" fillId="0" borderId="0" xfId="0" applyNumberFormat="1"/>
    <xf numFmtId="164" fontId="5" fillId="0" borderId="0" xfId="0" applyNumberFormat="1" applyFont="1"/>
    <xf numFmtId="0" fontId="3" fillId="3" borderId="0" xfId="1"/>
    <xf numFmtId="1" fontId="0" fillId="0" borderId="0" xfId="0" applyNumberFormat="1"/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91"/>
  <sheetViews>
    <sheetView topLeftCell="A43" zoomScaleNormal="100" workbookViewId="0">
      <selection activeCell="H71" sqref="H71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  <row r="68" spans="1:1" x14ac:dyDescent="0.25">
      <c r="A68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</sheetData>
  <sortState xmlns:xlrd2="http://schemas.microsoft.com/office/spreadsheetml/2017/richdata2" ref="A70:B91">
    <sortCondition descending="1" ref="A70:A91"/>
  </sortState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2A5D-9324-4BBB-AE15-AEC51BCFCE56}">
  <dimension ref="A1:E8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54</v>
      </c>
      <c r="B2">
        <v>4.6460000000000001E-2</v>
      </c>
    </row>
    <row r="3" spans="1:5" x14ac:dyDescent="0.25">
      <c r="A3" t="s">
        <v>50</v>
      </c>
      <c r="B3">
        <v>4.1723999999999997E-2</v>
      </c>
    </row>
    <row r="4" spans="1:5" x14ac:dyDescent="0.25">
      <c r="A4" t="s">
        <v>0</v>
      </c>
      <c r="B4">
        <v>6.4999999999999997E-3</v>
      </c>
    </row>
    <row r="6" spans="1:5" x14ac:dyDescent="0.25">
      <c r="A6" t="s">
        <v>51</v>
      </c>
      <c r="E6">
        <f>B2-B3</f>
        <v>4.7360000000000041E-3</v>
      </c>
    </row>
    <row r="7" spans="1:5" x14ac:dyDescent="0.25">
      <c r="A7" t="s">
        <v>52</v>
      </c>
      <c r="E7" s="8">
        <f>E6/B3*100</f>
        <v>11.350781324896953</v>
      </c>
    </row>
    <row r="8" spans="1:5" x14ac:dyDescent="0.25">
      <c r="A8" t="s">
        <v>53</v>
      </c>
      <c r="E8" s="11">
        <f>E6/B4*100</f>
        <v>72.86153846153853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H31"/>
  <sheetViews>
    <sheetView topLeftCell="A13" workbookViewId="0">
      <selection activeCell="D31" sqref="D31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41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46</v>
      </c>
      <c r="C5" s="11">
        <f>$A$5/C4</f>
        <v>747.58082843917089</v>
      </c>
      <c r="D5" s="8">
        <f t="shared" ref="D5:E5" si="0">$A$5/D4</f>
        <v>9.3683614619635343</v>
      </c>
      <c r="E5" s="8">
        <f t="shared" si="0"/>
        <v>1.106916424263408</v>
      </c>
    </row>
    <row r="6" spans="1:6" x14ac:dyDescent="0.25">
      <c r="B6" s="12" t="s">
        <v>37</v>
      </c>
      <c r="C6" s="12">
        <v>8.6</v>
      </c>
      <c r="D6" s="12">
        <v>13.6</v>
      </c>
      <c r="E6" s="12">
        <v>14.5</v>
      </c>
      <c r="F6" t="s">
        <v>44</v>
      </c>
    </row>
    <row r="7" spans="1:6" x14ac:dyDescent="0.25">
      <c r="A7" t="s">
        <v>40</v>
      </c>
      <c r="B7" t="s">
        <v>42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38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40</v>
      </c>
      <c r="B9" t="s">
        <v>39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45</v>
      </c>
    </row>
    <row r="11" spans="1:6" x14ac:dyDescent="0.25">
      <c r="B11" s="12" t="s">
        <v>48</v>
      </c>
      <c r="C11" s="12">
        <f>C6/2</f>
        <v>4.3</v>
      </c>
      <c r="D11" s="12">
        <f t="shared" ref="D11:E11" si="1">D6/2</f>
        <v>6.8</v>
      </c>
      <c r="E11" s="12">
        <f t="shared" si="1"/>
        <v>7.25</v>
      </c>
    </row>
    <row r="12" spans="1:6" x14ac:dyDescent="0.25">
      <c r="B12" t="s">
        <v>47</v>
      </c>
      <c r="C12" s="11">
        <f>A5/C7</f>
        <v>23.255813953488374</v>
      </c>
      <c r="D12" s="11">
        <f>A5/D7</f>
        <v>14.705882352941176</v>
      </c>
      <c r="E12" s="11">
        <f>A5/E7</f>
        <v>13.793103448275863</v>
      </c>
    </row>
    <row r="13" spans="1:6" x14ac:dyDescent="0.25">
      <c r="B13" t="s">
        <v>46</v>
      </c>
      <c r="C13" s="11">
        <f>C12/C4</f>
        <v>695.42402645504274</v>
      </c>
      <c r="D13" s="8">
        <f t="shared" ref="D13:E13" si="2">D12/D4</f>
        <v>5.5108008599785494</v>
      </c>
      <c r="E13" s="8">
        <f t="shared" si="2"/>
        <v>0.61071250993843207</v>
      </c>
    </row>
    <row r="14" spans="1:6" x14ac:dyDescent="0.25">
      <c r="A14" t="s">
        <v>43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3">$C$12/$B15</f>
        <v>4.6511627906976747</v>
      </c>
      <c r="D15" s="8">
        <f t="shared" ref="D15:D16" si="4">$D$12/$B15</f>
        <v>2.9411764705882351</v>
      </c>
      <c r="E15" s="8">
        <f t="shared" ref="E15:E16" si="5">$E$12/$B15</f>
        <v>2.7586206896551726</v>
      </c>
    </row>
    <row r="16" spans="1:6" x14ac:dyDescent="0.25">
      <c r="B16">
        <v>10</v>
      </c>
      <c r="C16" s="8">
        <f t="shared" si="3"/>
        <v>2.3255813953488373</v>
      </c>
      <c r="D16" s="8">
        <f t="shared" si="4"/>
        <v>1.4705882352941175</v>
      </c>
      <c r="E16" s="8">
        <f t="shared" si="5"/>
        <v>1.3793103448275863</v>
      </c>
    </row>
    <row r="19" spans="1:8" x14ac:dyDescent="0.25">
      <c r="C19">
        <f>8.6/2</f>
        <v>4.3</v>
      </c>
    </row>
    <row r="22" spans="1:8" x14ac:dyDescent="0.25">
      <c r="A22" t="s">
        <v>64</v>
      </c>
      <c r="G22" t="s">
        <v>60</v>
      </c>
      <c r="H22" t="s">
        <v>62</v>
      </c>
    </row>
    <row r="23" spans="1:8" x14ac:dyDescent="0.25">
      <c r="A23" t="s">
        <v>55</v>
      </c>
      <c r="E23" t="s">
        <v>57</v>
      </c>
      <c r="G23">
        <v>1</v>
      </c>
    </row>
    <row r="24" spans="1:8" x14ac:dyDescent="0.25">
      <c r="A24" t="s">
        <v>56</v>
      </c>
    </row>
    <row r="25" spans="1:8" x14ac:dyDescent="0.25">
      <c r="A25" t="s">
        <v>59</v>
      </c>
      <c r="E25" t="s">
        <v>58</v>
      </c>
      <c r="G25">
        <v>3.9</v>
      </c>
    </row>
    <row r="26" spans="1:8" x14ac:dyDescent="0.25">
      <c r="A26" t="s">
        <v>61</v>
      </c>
      <c r="E26" t="s">
        <v>63</v>
      </c>
      <c r="H26">
        <v>0.78</v>
      </c>
    </row>
    <row r="27" spans="1:8" x14ac:dyDescent="0.25">
      <c r="E27">
        <f>1.9/A31</f>
        <v>0.6333333333333333</v>
      </c>
    </row>
    <row r="28" spans="1:8" x14ac:dyDescent="0.25">
      <c r="A28" t="s">
        <v>65</v>
      </c>
      <c r="E28">
        <f>(A30-(A30*E27))+A30</f>
        <v>45.1</v>
      </c>
    </row>
    <row r="29" spans="1:8" x14ac:dyDescent="0.25">
      <c r="A29" t="s">
        <v>66</v>
      </c>
      <c r="E29" s="8">
        <f>(A31/G29)*A30</f>
        <v>26.756756756756754</v>
      </c>
      <c r="G29">
        <v>3.7</v>
      </c>
    </row>
    <row r="30" spans="1:8" x14ac:dyDescent="0.25">
      <c r="A30">
        <v>33</v>
      </c>
    </row>
    <row r="31" spans="1:8" x14ac:dyDescent="0.25">
      <c r="A31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1BE-A8D1-4DF8-9365-CFFA51C23D93}">
  <dimension ref="A1:B9"/>
  <sheetViews>
    <sheetView tabSelected="1" workbookViewId="0">
      <selection activeCell="B10" sqref="B10"/>
    </sheetView>
  </sheetViews>
  <sheetFormatPr defaultRowHeight="15" x14ac:dyDescent="0.25"/>
  <cols>
    <col min="1" max="1" width="14.42578125" bestFit="1" customWidth="1"/>
    <col min="2" max="2" width="9.42578125" bestFit="1" customWidth="1"/>
  </cols>
  <sheetData>
    <row r="1" spans="1:2" x14ac:dyDescent="0.25">
      <c r="A1" t="s">
        <v>67</v>
      </c>
      <c r="B1" t="s">
        <v>68</v>
      </c>
    </row>
    <row r="2" spans="1:2" ht="17.25" x14ac:dyDescent="0.25">
      <c r="A2" s="14">
        <v>3.3077049999999999</v>
      </c>
      <c r="B2" s="15">
        <v>3.4026900000000002</v>
      </c>
    </row>
    <row r="3" spans="1:2" ht="17.25" x14ac:dyDescent="0.25">
      <c r="A3" s="14">
        <v>3.4071570000000002</v>
      </c>
      <c r="B3" s="14">
        <v>3.64717</v>
      </c>
    </row>
    <row r="4" spans="1:2" ht="17.25" x14ac:dyDescent="0.25">
      <c r="A4" s="14">
        <v>3.5066099999999998</v>
      </c>
      <c r="B4" s="14">
        <v>3.5239259999999999</v>
      </c>
    </row>
    <row r="8" spans="1:2" x14ac:dyDescent="0.25">
      <c r="A8" t="s">
        <v>69</v>
      </c>
      <c r="B8">
        <v>10</v>
      </c>
    </row>
    <row r="9" spans="1:2" x14ac:dyDescent="0.25">
      <c r="A9" t="s">
        <v>70</v>
      </c>
      <c r="B9">
        <f>B8/25000</f>
        <v>4.0000000000000002E-4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o h 3 W H 8 W B J O m A A A A 9 w A A A B I A H A B D b 2 5 m a W c v U G F j a 2 F n Z S 5 4 b W w g o h g A K K A U A A A A A A A A A A A A A A A A A A A A A A A A A A A A h Y 9 B D o I w F E S v Q r q n L Z g o k k 9 Z u J X E h G j c k l q h E T 6 G F s v d X H g k r y B G U X c u Z + Z N M n O / 3 i A d m t q 7 q M 7 o F h M S U E 4 8 h b I 9 a C w T 0 t u j H 5 F U w K a Q p 6 J U 3 g i j i Q e j E 1 J Z e 4 4 Z c 8 5 R N 6 N t V 7 K Q 8 4 D t s 3 U u K 9 U U v k Z j C 5 S K f F q H / y 0 i Y P c a I 0 K 6 n N M g i v i C c m C T C 5 n G L x G O g 5 / p j w m r v r Z 9 p 4 R C f 5 s D m y S w 9 w n x A F B L A w Q U A A I A C A A m i H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h 3 W C i K R 7 g O A A A A E Q A A A B M A H A B G b 3 J t d W x h c y 9 T Z W N 0 a W 9 u M S 5 t I K I Y A C i g F A A A A A A A A A A A A A A A A A A A A A A A A A A A A C t O T S 7 J z M 9 T C I b Q h t Y A U E s B A i 0 A F A A C A A g A J o h 3 W H 8 W B J O m A A A A 9 w A A A B I A A A A A A A A A A A A A A A A A A A A A A E N v b m Z p Z y 9 Q Y W N r Y W d l L n h t b F B L A Q I t A B Q A A g A I A C a I d 1 g P y u m r p A A A A O k A A A A T A A A A A A A A A A A A A A A A A P I A A A B b Q 2 9 u d G V u d F 9 U e X B l c 1 0 u e G 1 s U E s B A i 0 A F A A C A A g A J o h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d 6 r S s N p h E o h y / o 5 8 8 B j Y A A A A A A g A A A A A A E G Y A A A A B A A A g A A A A N e 5 g h C O N U 5 Z Z L s S r 3 M j f / I 8 Y u P f + t e I b r L n T p J 2 V a L o A A A A A D o A A A A A C A A A g A A A A x y K + a u E k R w C E z t r Q n Q I U G l j V N e R 9 5 q 8 S M e G N K L e / G a h Q A A A A 4 s y Q q q D t W 6 z P M Z V N I b t I d 1 1 w g y o g g k m 6 h 3 e t I b R K b A U x p / b e Q Z I e + z f o k u I S 5 N 1 v / G U m E X l D 8 N y f S G s Z L Q M 8 F d W i 3 G / + L p l 7 5 6 C n h B 9 J g H x A A A A A k L e i T c a 8 J a K G E V k n E S t F s p g t K G 7 e g t 4 g A 7 m 1 a S s F d X F M S E W U y d o I V 6 S U t s k x 7 3 q 2 U B U m u E e n z + J R F R 9 j Q v 6 O v w = = < / D a t a M a s h u p > 
</file>

<file path=customXml/itemProps1.xml><?xml version="1.0" encoding="utf-8"?>
<ds:datastoreItem xmlns:ds="http://schemas.openxmlformats.org/officeDocument/2006/customXml" ds:itemID="{E85F9AE5-0293-4FCD-A35B-346231F9C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</vt:lpstr>
      <vt:lpstr>vix</vt:lpstr>
      <vt:lpstr>2H_mp</vt:lpstr>
      <vt:lpstr>atr</vt:lpstr>
      <vt:lpstr>PS</vt:lpstr>
      <vt:lpstr>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2024-03-28T19:49:47Z</dcterms:modified>
</cp:coreProperties>
</file>