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FilteredVector Spells" sheetId="3" r:id="rId1"/>
  </sheets>
  <calcPr calcId="145621"/>
</workbook>
</file>

<file path=xl/calcChain.xml><?xml version="1.0" encoding="utf-8"?>
<calcChain xmlns="http://schemas.openxmlformats.org/spreadsheetml/2006/main">
  <c r="B3" i="3" l="1"/>
  <c r="A7" i="3"/>
  <c r="C7" i="3" s="1"/>
  <c r="C27" i="3"/>
  <c r="C28" i="3"/>
  <c r="C26" i="3"/>
  <c r="Q2" i="3"/>
  <c r="Q3" i="3" s="1"/>
  <c r="N20" i="3"/>
  <c r="N19" i="3"/>
  <c r="N17" i="3"/>
  <c r="N18" i="3" s="1"/>
  <c r="N15" i="3"/>
  <c r="N14" i="3"/>
  <c r="D21" i="3"/>
  <c r="D20" i="3"/>
  <c r="D17" i="3"/>
  <c r="D18" i="3"/>
  <c r="D16" i="3"/>
  <c r="D14" i="3"/>
  <c r="D15" i="3" s="1"/>
  <c r="E14" i="3" s="1"/>
  <c r="E15" i="3" s="1"/>
  <c r="J4" i="3"/>
  <c r="J5" i="3"/>
  <c r="J6" i="3"/>
  <c r="J3" i="3"/>
  <c r="E2" i="3"/>
  <c r="C29" i="3" l="1"/>
  <c r="D28" i="3" s="1"/>
  <c r="E28" i="3" s="1"/>
  <c r="N21" i="3"/>
  <c r="O20" i="3" s="1"/>
  <c r="P20" i="3" s="1"/>
  <c r="O17" i="3"/>
  <c r="P17" i="3" s="1"/>
  <c r="N16" i="3"/>
  <c r="D22" i="3"/>
  <c r="D19" i="3"/>
  <c r="F14" i="3"/>
  <c r="E3" i="3"/>
  <c r="D7" i="3" s="1"/>
  <c r="L34" i="3" s="1"/>
  <c r="J7" i="3"/>
  <c r="K3" i="3" s="1"/>
  <c r="O14" i="3" l="1"/>
  <c r="P14" i="3" s="1"/>
  <c r="O15" i="3"/>
  <c r="P15" i="3" s="1"/>
  <c r="D26" i="3"/>
  <c r="D27" i="3"/>
  <c r="E27" i="3" s="1"/>
  <c r="O19" i="3"/>
  <c r="P19" i="3" s="1"/>
  <c r="E7" i="3"/>
  <c r="E20" i="3"/>
  <c r="F20" i="3" s="1"/>
  <c r="E21" i="3"/>
  <c r="F21" i="3" s="1"/>
  <c r="E18" i="3"/>
  <c r="F18" i="3" s="1"/>
  <c r="E16" i="3"/>
  <c r="E17" i="3"/>
  <c r="F17" i="3" s="1"/>
  <c r="F15" i="3"/>
  <c r="L3" i="3"/>
  <c r="K6" i="3"/>
  <c r="L6" i="3" s="1"/>
  <c r="K4" i="3"/>
  <c r="L4" i="3" s="1"/>
  <c r="K5" i="3"/>
  <c r="L5" i="3" s="1"/>
  <c r="E26" i="3" l="1"/>
  <c r="D29" i="3"/>
  <c r="O21" i="3"/>
  <c r="P21" i="3"/>
  <c r="O16" i="3"/>
  <c r="P16" i="3"/>
  <c r="P18" i="3"/>
  <c r="Q17" i="3" s="1"/>
  <c r="Q18" i="3" s="1"/>
  <c r="O18" i="3"/>
  <c r="G14" i="3"/>
  <c r="G15" i="3" s="1"/>
  <c r="F22" i="3"/>
  <c r="E22" i="3"/>
  <c r="F16" i="3"/>
  <c r="E19" i="3"/>
  <c r="L7" i="3"/>
  <c r="M3" i="3" s="1"/>
  <c r="N3" i="3" s="1"/>
  <c r="K7" i="3"/>
  <c r="Q14" i="3" l="1"/>
  <c r="R14" i="3" s="1"/>
  <c r="S14" i="3" s="1"/>
  <c r="Q15" i="3"/>
  <c r="E29" i="3"/>
  <c r="H14" i="3"/>
  <c r="H15" i="3" s="1"/>
  <c r="Q19" i="3"/>
  <c r="Q20" i="3"/>
  <c r="G20" i="3"/>
  <c r="G21" i="3"/>
  <c r="F19" i="3"/>
  <c r="M6" i="3"/>
  <c r="N6" i="3" s="1"/>
  <c r="M4" i="3"/>
  <c r="N4" i="3" s="1"/>
  <c r="R17" i="3" s="1"/>
  <c r="M5" i="3"/>
  <c r="N5" i="3" s="1"/>
  <c r="H21" i="3" l="1"/>
  <c r="I21" i="3" s="1"/>
  <c r="F34" i="3" s="1"/>
  <c r="F28" i="3"/>
  <c r="G28" i="3" s="1"/>
  <c r="H28" i="3" s="1"/>
  <c r="C38" i="3" s="1"/>
  <c r="F27" i="3"/>
  <c r="G27" i="3" s="1"/>
  <c r="H27" i="3" s="1"/>
  <c r="B38" i="3" s="1"/>
  <c r="F26" i="3"/>
  <c r="Q21" i="3"/>
  <c r="R19" i="3"/>
  <c r="S19" i="3" s="1"/>
  <c r="J34" i="3" s="1"/>
  <c r="R20" i="3"/>
  <c r="S20" i="3" s="1"/>
  <c r="K34" i="3" s="1"/>
  <c r="R15" i="3"/>
  <c r="S15" i="3" s="1"/>
  <c r="H34" i="3" s="1"/>
  <c r="Q16" i="3"/>
  <c r="S17" i="3"/>
  <c r="I34" i="3" s="1"/>
  <c r="R18" i="3"/>
  <c r="H20" i="3"/>
  <c r="G34" i="3"/>
  <c r="I14" i="3"/>
  <c r="A34" i="3" s="1"/>
  <c r="G18" i="3"/>
  <c r="G17" i="3"/>
  <c r="G16" i="3"/>
  <c r="H16" i="3" s="1"/>
  <c r="M7" i="3"/>
  <c r="N7" i="3"/>
  <c r="F29" i="3" l="1"/>
  <c r="G26" i="3"/>
  <c r="R16" i="3"/>
  <c r="R21" i="3"/>
  <c r="H22" i="3"/>
  <c r="H18" i="3"/>
  <c r="I18" i="3" s="1"/>
  <c r="D34" i="3" s="1"/>
  <c r="H17" i="3"/>
  <c r="I17" i="3" s="1"/>
  <c r="C34" i="3" s="1"/>
  <c r="G22" i="3"/>
  <c r="G19" i="3"/>
  <c r="I16" i="3"/>
  <c r="B34" i="3" s="1"/>
  <c r="G29" i="3" l="1"/>
  <c r="H26" i="3"/>
  <c r="A38" i="3" s="1"/>
  <c r="I20" i="3"/>
  <c r="E34" i="3" s="1"/>
  <c r="H19" i="3"/>
</calcChain>
</file>

<file path=xl/sharedStrings.xml><?xml version="1.0" encoding="utf-8"?>
<sst xmlns="http://schemas.openxmlformats.org/spreadsheetml/2006/main" count="100" uniqueCount="55">
  <si>
    <t>Cost</t>
  </si>
  <si>
    <t>Health</t>
  </si>
  <si>
    <t>Mana</t>
  </si>
  <si>
    <t>Points</t>
  </si>
  <si>
    <t>Weight</t>
  </si>
  <si>
    <t>Time</t>
  </si>
  <si>
    <t>Geomancy</t>
  </si>
  <si>
    <t>Chronomancy</t>
  </si>
  <si>
    <t>Duration</t>
  </si>
  <si>
    <t>Pyromancy</t>
  </si>
  <si>
    <t>Health -</t>
  </si>
  <si>
    <t>Magic +</t>
  </si>
  <si>
    <t>Defense +</t>
  </si>
  <si>
    <t>Health +</t>
  </si>
  <si>
    <t>Speed +</t>
  </si>
  <si>
    <t>Speed -</t>
  </si>
  <si>
    <t>Stop</t>
  </si>
  <si>
    <t>Mana +</t>
  </si>
  <si>
    <t>Shield</t>
  </si>
  <si>
    <t>Defense -</t>
  </si>
  <si>
    <t>Magic -</t>
  </si>
  <si>
    <t>Level:</t>
  </si>
  <si>
    <t>Points:</t>
  </si>
  <si>
    <t>Cost Factor:</t>
  </si>
  <si>
    <t>AP:</t>
  </si>
  <si>
    <t>Rand</t>
  </si>
  <si>
    <t>Filter</t>
  </si>
  <si>
    <t>Cutoff</t>
  </si>
  <si>
    <t>Norm1</t>
  </si>
  <si>
    <t>Norm2</t>
  </si>
  <si>
    <t>Initial Points</t>
  </si>
  <si>
    <t>School Selection</t>
  </si>
  <si>
    <t>Target Selection</t>
  </si>
  <si>
    <t>Friend</t>
  </si>
  <si>
    <t>Foe</t>
  </si>
  <si>
    <t>Friendly Effects</t>
  </si>
  <si>
    <t>Magic+</t>
  </si>
  <si>
    <t>Pyro</t>
  </si>
  <si>
    <t>Geo</t>
  </si>
  <si>
    <t>Chrono</t>
  </si>
  <si>
    <t>Neutral</t>
  </si>
  <si>
    <t>School</t>
  </si>
  <si>
    <t>Effect</t>
  </si>
  <si>
    <t>Value</t>
  </si>
  <si>
    <t>Remaining</t>
  </si>
  <si>
    <t>Attack Effects</t>
  </si>
  <si>
    <t>Mana+</t>
  </si>
  <si>
    <t>Defense+</t>
  </si>
  <si>
    <t>Speed+</t>
  </si>
  <si>
    <t>Health+</t>
  </si>
  <si>
    <t>Health-</t>
  </si>
  <si>
    <t>Defense-</t>
  </si>
  <si>
    <t>Magic-</t>
  </si>
  <si>
    <t>Speed-</t>
  </si>
  <si>
    <t>Cost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</si>
</sst>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topLeftCell="A4" workbookViewId="0">
      <selection activeCell="I8" sqref="I8"/>
    </sheetView>
  </sheetViews>
  <sheetFormatPr defaultRowHeight="15" x14ac:dyDescent="0.25"/>
  <sheetData>
    <row r="1" spans="1:19" x14ac:dyDescent="0.25">
      <c r="A1" s="2" t="s">
        <v>30</v>
      </c>
      <c r="B1" s="2"/>
      <c r="D1" s="2" t="s">
        <v>0</v>
      </c>
      <c r="E1" s="2"/>
      <c r="G1" s="2" t="s">
        <v>31</v>
      </c>
      <c r="H1" s="2"/>
      <c r="I1" s="2"/>
      <c r="J1" s="2"/>
      <c r="K1" s="2"/>
      <c r="L1" s="2"/>
      <c r="M1" s="2"/>
      <c r="N1" s="2"/>
      <c r="P1" s="2" t="s">
        <v>32</v>
      </c>
      <c r="Q1" s="2"/>
    </row>
    <row r="2" spans="1:19" x14ac:dyDescent="0.25">
      <c r="A2" t="s">
        <v>21</v>
      </c>
      <c r="B2">
        <v>1</v>
      </c>
      <c r="D2" t="s">
        <v>23</v>
      </c>
      <c r="E2">
        <f ca="1">RAND()</f>
        <v>0.65528771551728826</v>
      </c>
      <c r="I2" t="s">
        <v>4</v>
      </c>
      <c r="J2" t="s">
        <v>25</v>
      </c>
      <c r="K2" t="s">
        <v>28</v>
      </c>
      <c r="L2" t="s">
        <v>26</v>
      </c>
      <c r="M2" t="s">
        <v>29</v>
      </c>
      <c r="N2" t="s">
        <v>3</v>
      </c>
      <c r="P2" t="s">
        <v>33</v>
      </c>
      <c r="Q2">
        <f ca="1">IF(RAND() &gt; 0.5, 1, 0)</f>
        <v>1</v>
      </c>
    </row>
    <row r="3" spans="1:19" x14ac:dyDescent="0.25">
      <c r="A3" t="s">
        <v>22</v>
      </c>
      <c r="B3">
        <f>5*B2</f>
        <v>5</v>
      </c>
      <c r="D3" t="s">
        <v>24</v>
      </c>
      <c r="E3">
        <f ca="1">B3*(1+E2)</f>
        <v>8.2764385775864415</v>
      </c>
      <c r="G3" t="s">
        <v>9</v>
      </c>
      <c r="I3">
        <v>5</v>
      </c>
      <c r="J3">
        <f ca="1">RAND()*I3</f>
        <v>3.0607136940026631</v>
      </c>
      <c r="K3">
        <f ca="1">J3/$J$7</f>
        <v>0.42724083843720045</v>
      </c>
      <c r="L3">
        <f ca="1">IF(K3&lt;$H$9, 0, K3)</f>
        <v>0.42724083843720045</v>
      </c>
      <c r="M3">
        <f ca="1">L3/$L$7</f>
        <v>0.54528691740966284</v>
      </c>
      <c r="N3">
        <f ca="1">ROUND(M3*$E$7, 0)</f>
        <v>5</v>
      </c>
      <c r="P3" t="s">
        <v>34</v>
      </c>
      <c r="Q3">
        <f ca="1">1-Q2</f>
        <v>0</v>
      </c>
    </row>
    <row r="4" spans="1:19" x14ac:dyDescent="0.25">
      <c r="G4" t="s">
        <v>6</v>
      </c>
      <c r="I4">
        <v>5</v>
      </c>
      <c r="J4">
        <f t="shared" ref="J4:J6" ca="1" si="0">RAND()*I4</f>
        <v>1.550873716720943</v>
      </c>
      <c r="K4">
        <f ca="1">J4/$J$7</f>
        <v>0.21648434100203573</v>
      </c>
      <c r="L4">
        <f ca="1">IF(K4&lt;$H$9, 0, K4)</f>
        <v>0</v>
      </c>
      <c r="M4">
        <f ca="1">L4/$L$7</f>
        <v>0</v>
      </c>
      <c r="N4">
        <f ca="1">ROUND(M4*$E$7, 0)</f>
        <v>0</v>
      </c>
    </row>
    <row r="5" spans="1:19" x14ac:dyDescent="0.25">
      <c r="A5" t="s">
        <v>8</v>
      </c>
      <c r="G5" t="s">
        <v>7</v>
      </c>
      <c r="I5">
        <v>5</v>
      </c>
      <c r="J5">
        <f t="shared" ca="1" si="0"/>
        <v>2.5523197316703983</v>
      </c>
      <c r="K5">
        <f ca="1">J5/$J$7</f>
        <v>0.35627482056076382</v>
      </c>
      <c r="L5">
        <f ca="1">IF(K5&lt;$H$9, 0, K5)</f>
        <v>0.35627482056076382</v>
      </c>
      <c r="M5">
        <f ca="1">L5/$L$7</f>
        <v>0.45471308259033721</v>
      </c>
      <c r="N5">
        <f ca="1">ROUND(M5*$E$7, 0)</f>
        <v>4</v>
      </c>
    </row>
    <row r="6" spans="1:19" x14ac:dyDescent="0.25">
      <c r="A6" t="s">
        <v>4</v>
      </c>
      <c r="B6" t="s">
        <v>43</v>
      </c>
      <c r="C6" t="s">
        <v>25</v>
      </c>
      <c r="D6" t="s">
        <v>42</v>
      </c>
      <c r="E6" t="s">
        <v>44</v>
      </c>
      <c r="G6" t="s">
        <v>40</v>
      </c>
      <c r="I6">
        <v>0</v>
      </c>
      <c r="J6">
        <f t="shared" ca="1" si="0"/>
        <v>0</v>
      </c>
      <c r="K6">
        <f ca="1">J6/$J$7</f>
        <v>0</v>
      </c>
      <c r="L6">
        <f ca="1">IF(K6&lt;$H$9, 0, K6)</f>
        <v>0</v>
      </c>
      <c r="M6">
        <f ca="1">L6/$L$7</f>
        <v>0</v>
      </c>
      <c r="N6">
        <f ca="1">ROUND(M6*$E$7, 0)</f>
        <v>0</v>
      </c>
    </row>
    <row r="7" spans="1:19" x14ac:dyDescent="0.25">
      <c r="A7">
        <f ca="1">RANDBETWEEN(1, 5) / 10</f>
        <v>0.2</v>
      </c>
      <c r="B7">
        <v>0.1</v>
      </c>
      <c r="C7">
        <f ca="1">MIN(MAX(RAND()/5 - 0.1 +A7, 0), 1)</f>
        <v>0.24751811111881944</v>
      </c>
      <c r="D7">
        <f ca="1">ROUND(E3*C7*B7, 0)/B7</f>
        <v>0</v>
      </c>
      <c r="E7">
        <f ca="1">E3-D7</f>
        <v>8.2764385775864415</v>
      </c>
      <c r="J7">
        <f ca="1">SUM(J3:J6)</f>
        <v>7.1639071423940042</v>
      </c>
      <c r="K7">
        <f ca="1">SUM(K3:K6)</f>
        <v>1</v>
      </c>
      <c r="L7">
        <f ca="1">SUM(L3:L6)</f>
        <v>0.78351565899796427</v>
      </c>
      <c r="M7">
        <f ca="1">SUM(M3:M6)</f>
        <v>1</v>
      </c>
      <c r="N7">
        <f ca="1">SUM(N3:N6)</f>
        <v>9</v>
      </c>
    </row>
    <row r="9" spans="1:19" x14ac:dyDescent="0.25">
      <c r="G9" t="s">
        <v>27</v>
      </c>
      <c r="H9">
        <v>0.3</v>
      </c>
    </row>
    <row r="12" spans="1:19" x14ac:dyDescent="0.25">
      <c r="A12" s="2" t="s">
        <v>35</v>
      </c>
      <c r="B12" s="2"/>
      <c r="C12" s="2"/>
      <c r="D12" s="2"/>
      <c r="E12" s="2"/>
      <c r="F12" s="2"/>
      <c r="G12" s="2"/>
      <c r="H12" s="2"/>
      <c r="I12" s="2"/>
      <c r="K12" s="2" t="s">
        <v>45</v>
      </c>
      <c r="L12" s="2"/>
      <c r="M12" s="2"/>
      <c r="N12" s="2"/>
      <c r="O12" s="2"/>
      <c r="P12" s="2"/>
      <c r="Q12" s="2"/>
      <c r="R12" s="2"/>
      <c r="S12" s="2"/>
    </row>
    <row r="13" spans="1:19" x14ac:dyDescent="0.25">
      <c r="A13" t="s">
        <v>41</v>
      </c>
      <c r="B13" t="s">
        <v>42</v>
      </c>
      <c r="C13" t="s">
        <v>43</v>
      </c>
      <c r="D13" t="s">
        <v>25</v>
      </c>
      <c r="E13" t="s">
        <v>28</v>
      </c>
      <c r="F13" t="s">
        <v>26</v>
      </c>
      <c r="G13" t="s">
        <v>29</v>
      </c>
      <c r="H13" t="s">
        <v>3</v>
      </c>
      <c r="I13" t="s">
        <v>42</v>
      </c>
      <c r="K13" t="s">
        <v>41</v>
      </c>
      <c r="L13" t="s">
        <v>42</v>
      </c>
      <c r="M13" t="s">
        <v>43</v>
      </c>
      <c r="N13" t="s">
        <v>25</v>
      </c>
      <c r="O13" t="s">
        <v>28</v>
      </c>
      <c r="P13" t="s">
        <v>26</v>
      </c>
      <c r="Q13" t="s">
        <v>29</v>
      </c>
      <c r="R13" t="s">
        <v>3</v>
      </c>
      <c r="S13" t="s">
        <v>42</v>
      </c>
    </row>
    <row r="14" spans="1:19" x14ac:dyDescent="0.25">
      <c r="A14" s="3" t="s">
        <v>37</v>
      </c>
      <c r="B14" t="s">
        <v>11</v>
      </c>
      <c r="C14">
        <v>1</v>
      </c>
      <c r="D14">
        <f ca="1">RAND()</f>
        <v>0.68524914513296487</v>
      </c>
      <c r="E14">
        <f ca="1">D14/$D$15</f>
        <v>1</v>
      </c>
      <c r="F14">
        <f ca="1">IF(E14&lt;C15, 0, E14)</f>
        <v>1</v>
      </c>
      <c r="G14">
        <f ca="1">F14/$F$15</f>
        <v>1</v>
      </c>
      <c r="H14">
        <f ca="1">ROUND($N$3*G14 *Q2, 0)</f>
        <v>5</v>
      </c>
      <c r="I14">
        <f ca="1">H14*C14</f>
        <v>5</v>
      </c>
      <c r="K14" s="3" t="s">
        <v>37</v>
      </c>
      <c r="L14" t="s">
        <v>10</v>
      </c>
      <c r="M14">
        <v>10</v>
      </c>
      <c r="N14">
        <f ca="1">RAND()</f>
        <v>0.30184759095878066</v>
      </c>
      <c r="O14">
        <f ca="1">N14/$N$16</f>
        <v>0.7831115074031163</v>
      </c>
      <c r="P14">
        <f ca="1">IF(O14&lt;$M$16, 0, O14)</f>
        <v>0.7831115074031163</v>
      </c>
      <c r="Q14">
        <f ca="1">P14/$P$16</f>
        <v>1</v>
      </c>
      <c r="R14">
        <f ca="1">ROUND($N$3*Q14 *$Q$3, 0)</f>
        <v>0</v>
      </c>
      <c r="S14">
        <f ca="1">R14*M14</f>
        <v>0</v>
      </c>
    </row>
    <row r="15" spans="1:19" x14ac:dyDescent="0.25">
      <c r="A15" s="3"/>
      <c r="B15" t="s">
        <v>27</v>
      </c>
      <c r="C15">
        <v>0</v>
      </c>
      <c r="D15">
        <f ca="1">SUM(D14)</f>
        <v>0.68524914513296487</v>
      </c>
      <c r="E15">
        <f ca="1">SUM(E14)</f>
        <v>1</v>
      </c>
      <c r="F15">
        <f ca="1">SUM(F14)</f>
        <v>1</v>
      </c>
      <c r="G15">
        <f ca="1">SUM(G14)</f>
        <v>1</v>
      </c>
      <c r="H15">
        <f ca="1">SUM(H14)</f>
        <v>5</v>
      </c>
      <c r="K15" s="3"/>
      <c r="L15" t="s">
        <v>19</v>
      </c>
      <c r="M15">
        <v>1</v>
      </c>
      <c r="N15">
        <f ca="1">RAND()</f>
        <v>8.3598910727473941E-2</v>
      </c>
      <c r="O15">
        <f ca="1">N15/N16</f>
        <v>0.21688849259688367</v>
      </c>
      <c r="P15">
        <f ca="1">IF(O15&lt;$M$16, 0, O15)</f>
        <v>0</v>
      </c>
      <c r="Q15">
        <f ca="1">P15/$P$16</f>
        <v>0</v>
      </c>
      <c r="R15">
        <f ca="1">ROUND($N$3*Q15 *$Q$3, 0)</f>
        <v>0</v>
      </c>
      <c r="S15">
        <f ca="1">R15*M15</f>
        <v>0</v>
      </c>
    </row>
    <row r="16" spans="1:19" x14ac:dyDescent="0.25">
      <c r="A16" s="3" t="s">
        <v>38</v>
      </c>
      <c r="B16" t="s">
        <v>18</v>
      </c>
      <c r="C16">
        <v>1</v>
      </c>
      <c r="D16">
        <f ca="1">RAND()</f>
        <v>0.94617390358143061</v>
      </c>
      <c r="E16">
        <f ca="1">D16/$D$19</f>
        <v>0.39754067265796023</v>
      </c>
      <c r="F16">
        <f ca="1">IF(E16&lt;$C$19, 0, E16)</f>
        <v>0.39754067265796023</v>
      </c>
      <c r="G16">
        <f ca="1">F16/$F$19</f>
        <v>0.50538444731177989</v>
      </c>
      <c r="H16">
        <f ca="1">ROUND($N$4*G16, 0) *Q2</f>
        <v>0</v>
      </c>
      <c r="I16">
        <f ca="1">H16*C16</f>
        <v>0</v>
      </c>
      <c r="K16" s="3"/>
      <c r="L16" t="s">
        <v>27</v>
      </c>
      <c r="M16">
        <v>0.49</v>
      </c>
      <c r="N16">
        <f t="shared" ref="N16:R16" ca="1" si="1">SUM(N14:N15)</f>
        <v>0.38544650168625461</v>
      </c>
      <c r="O16">
        <f t="shared" ca="1" si="1"/>
        <v>1</v>
      </c>
      <c r="P16">
        <f t="shared" ca="1" si="1"/>
        <v>0.7831115074031163</v>
      </c>
      <c r="Q16">
        <f t="shared" ca="1" si="1"/>
        <v>1</v>
      </c>
      <c r="R16">
        <f t="shared" ca="1" si="1"/>
        <v>0</v>
      </c>
    </row>
    <row r="17" spans="1:19" x14ac:dyDescent="0.25">
      <c r="A17" s="3"/>
      <c r="B17" t="s">
        <v>17</v>
      </c>
      <c r="C17">
        <v>10</v>
      </c>
      <c r="D17">
        <f t="shared" ref="D17:D21" ca="1" si="2">RAND()</f>
        <v>0.50788174700976407</v>
      </c>
      <c r="E17">
        <f t="shared" ref="E17:E18" ca="1" si="3">D17/$D$19</f>
        <v>0.21338957941317299</v>
      </c>
      <c r="F17">
        <f t="shared" ref="F17:F18" ca="1" si="4">IF(E17&lt;$C$19, 0, E17)</f>
        <v>0</v>
      </c>
      <c r="G17">
        <f t="shared" ref="G17:G18" ca="1" si="5">F17/$F$19</f>
        <v>0</v>
      </c>
      <c r="H17">
        <f ca="1">ROUND($N$4*G17, 0) *Q2</f>
        <v>0</v>
      </c>
      <c r="I17">
        <f t="shared" ref="I17:I18" ca="1" si="6">H17*C17</f>
        <v>0</v>
      </c>
      <c r="K17" s="3" t="s">
        <v>38</v>
      </c>
      <c r="L17" t="s">
        <v>20</v>
      </c>
      <c r="M17">
        <v>1</v>
      </c>
      <c r="N17">
        <f ca="1">RAND()</f>
        <v>0.92045111193218088</v>
      </c>
      <c r="O17">
        <f ca="1">N17/$N$18</f>
        <v>1</v>
      </c>
      <c r="P17">
        <f ca="1">IF(O17&lt;$M$18, 0, O17)</f>
        <v>1</v>
      </c>
      <c r="Q17">
        <f ca="1">P17/$P$18</f>
        <v>1</v>
      </c>
      <c r="R17">
        <f ca="1">ROUND($N$4*Q17 *$Q$3, 0)</f>
        <v>0</v>
      </c>
      <c r="S17">
        <f ca="1">R17*M17</f>
        <v>0</v>
      </c>
    </row>
    <row r="18" spans="1:19" x14ac:dyDescent="0.25">
      <c r="A18" s="3"/>
      <c r="B18" t="s">
        <v>12</v>
      </c>
      <c r="C18">
        <v>1</v>
      </c>
      <c r="D18">
        <f t="shared" ca="1" si="2"/>
        <v>0.92601252521407351</v>
      </c>
      <c r="E18">
        <f t="shared" ca="1" si="3"/>
        <v>0.38906974792886678</v>
      </c>
      <c r="F18">
        <f t="shared" ca="1" si="4"/>
        <v>0.38906974792886678</v>
      </c>
      <c r="G18">
        <f t="shared" ca="1" si="5"/>
        <v>0.49461555268822022</v>
      </c>
      <c r="H18">
        <f ca="1">ROUND($N$4*G18, 0) *Q2</f>
        <v>0</v>
      </c>
      <c r="I18">
        <f t="shared" ca="1" si="6"/>
        <v>0</v>
      </c>
      <c r="K18" s="3"/>
      <c r="L18" t="s">
        <v>27</v>
      </c>
      <c r="M18">
        <v>0</v>
      </c>
      <c r="N18">
        <f t="shared" ref="N18:R18" ca="1" si="7">SUM(N17)</f>
        <v>0.92045111193218088</v>
      </c>
      <c r="O18">
        <f t="shared" ca="1" si="7"/>
        <v>1</v>
      </c>
      <c r="P18">
        <f t="shared" ca="1" si="7"/>
        <v>1</v>
      </c>
      <c r="Q18">
        <f t="shared" ca="1" si="7"/>
        <v>1</v>
      </c>
      <c r="R18">
        <f t="shared" ca="1" si="7"/>
        <v>0</v>
      </c>
    </row>
    <row r="19" spans="1:19" x14ac:dyDescent="0.25">
      <c r="A19" s="3"/>
      <c r="B19" t="s">
        <v>27</v>
      </c>
      <c r="C19">
        <v>0.3</v>
      </c>
      <c r="D19">
        <f t="shared" ref="D19:H19" ca="1" si="8">SUM(D16:D18)</f>
        <v>2.3800681758052682</v>
      </c>
      <c r="E19">
        <f t="shared" ca="1" si="8"/>
        <v>1</v>
      </c>
      <c r="F19">
        <f t="shared" ca="1" si="8"/>
        <v>0.78661042058682695</v>
      </c>
      <c r="G19">
        <f t="shared" ca="1" si="8"/>
        <v>1</v>
      </c>
      <c r="H19">
        <f t="shared" ca="1" si="8"/>
        <v>0</v>
      </c>
      <c r="K19" s="1" t="s">
        <v>39</v>
      </c>
      <c r="L19" t="s">
        <v>15</v>
      </c>
      <c r="M19">
        <v>1</v>
      </c>
      <c r="N19">
        <f ca="1">RAND()</f>
        <v>0.80336877374075666</v>
      </c>
      <c r="O19">
        <f ca="1">N19/$N$21</f>
        <v>0.69993499888563215</v>
      </c>
      <c r="P19">
        <f ca="1">IF(O19&lt;$M$21, 0, O19)</f>
        <v>0.69993499888563215</v>
      </c>
      <c r="Q19">
        <f ca="1">P19/$P$21</f>
        <v>1</v>
      </c>
      <c r="R19">
        <f ca="1">ROUND($N$5*Q19 *$Q$3, 0)</f>
        <v>0</v>
      </c>
      <c r="S19">
        <f ca="1">R19*M19</f>
        <v>0</v>
      </c>
    </row>
    <row r="20" spans="1:19" x14ac:dyDescent="0.25">
      <c r="A20" s="3" t="s">
        <v>39</v>
      </c>
      <c r="B20" t="s">
        <v>14</v>
      </c>
      <c r="C20">
        <v>1</v>
      </c>
      <c r="D20">
        <f t="shared" ca="1" si="2"/>
        <v>0.42628577260444311</v>
      </c>
      <c r="E20">
        <f ca="1">D20/$D$22</f>
        <v>0.38897306677530669</v>
      </c>
      <c r="F20">
        <f ca="1">IF(E20&lt;$C$22, 0, E20)</f>
        <v>0</v>
      </c>
      <c r="G20">
        <f ca="1">F20/$F$22</f>
        <v>0</v>
      </c>
      <c r="H20">
        <f ca="1">ROUND($N$5*G20, 0) *Q2</f>
        <v>0</v>
      </c>
      <c r="I20">
        <f t="shared" ref="I20" ca="1" si="9">H20*C20</f>
        <v>0</v>
      </c>
      <c r="L20" t="s">
        <v>16</v>
      </c>
      <c r="M20">
        <v>1</v>
      </c>
      <c r="N20">
        <f ca="1">RAND()</f>
        <v>0.34440748408290078</v>
      </c>
      <c r="O20">
        <f ca="1">N20/$N$21</f>
        <v>0.3000650011143679</v>
      </c>
      <c r="P20">
        <f ca="1">IF(O20&lt;$M$21, 0, O20)</f>
        <v>0</v>
      </c>
      <c r="Q20">
        <f ca="1">P20/$P$21</f>
        <v>0</v>
      </c>
      <c r="R20">
        <f ca="1">ROUND($N$5*Q20 *$Q$3, 0)</f>
        <v>0</v>
      </c>
      <c r="S20">
        <f ca="1">R20*M20</f>
        <v>0</v>
      </c>
    </row>
    <row r="21" spans="1:19" x14ac:dyDescent="0.25">
      <c r="A21" s="3"/>
      <c r="B21" t="s">
        <v>13</v>
      </c>
      <c r="C21">
        <v>10</v>
      </c>
      <c r="D21">
        <f t="shared" ca="1" si="2"/>
        <v>0.66964042130525092</v>
      </c>
      <c r="E21">
        <f ca="1">D21/$D$22</f>
        <v>0.61102693322469337</v>
      </c>
      <c r="F21">
        <f ca="1">IF(E21&lt;$C$22, 0, E21)</f>
        <v>0.61102693322469337</v>
      </c>
      <c r="G21">
        <f ca="1">F21/$F$22</f>
        <v>1</v>
      </c>
      <c r="H21">
        <f ca="1">ROUND($N$5*G21, 0)*Q2</f>
        <v>4</v>
      </c>
      <c r="I21">
        <f t="shared" ref="I21" ca="1" si="10">H21*C21</f>
        <v>40</v>
      </c>
      <c r="K21" s="1"/>
      <c r="L21" t="s">
        <v>27</v>
      </c>
      <c r="M21">
        <v>0.49</v>
      </c>
      <c r="N21">
        <f t="shared" ref="N21:R21" ca="1" si="11">SUM(N19:N20)</f>
        <v>1.1477762578236574</v>
      </c>
      <c r="O21">
        <f t="shared" ca="1" si="11"/>
        <v>1</v>
      </c>
      <c r="P21">
        <f t="shared" ca="1" si="11"/>
        <v>0.69993499888563215</v>
      </c>
      <c r="Q21">
        <f t="shared" ca="1" si="11"/>
        <v>1</v>
      </c>
      <c r="R21">
        <f t="shared" ca="1" si="11"/>
        <v>0</v>
      </c>
    </row>
    <row r="22" spans="1:19" x14ac:dyDescent="0.25">
      <c r="A22" s="3"/>
      <c r="B22" t="s">
        <v>27</v>
      </c>
      <c r="C22">
        <v>0.5</v>
      </c>
      <c r="D22">
        <f t="shared" ref="D22:G22" ca="1" si="12">SUM(D20:D21)</f>
        <v>1.095926193909694</v>
      </c>
      <c r="E22">
        <f t="shared" ca="1" si="12"/>
        <v>1</v>
      </c>
      <c r="F22">
        <f t="shared" ca="1" si="12"/>
        <v>0.61102693322469337</v>
      </c>
      <c r="G22">
        <f t="shared" ca="1" si="12"/>
        <v>1</v>
      </c>
      <c r="H22">
        <f ca="1">SUM(H20:H21) *Q2</f>
        <v>4</v>
      </c>
      <c r="K22" s="1"/>
    </row>
    <row r="24" spans="1:19" x14ac:dyDescent="0.25">
      <c r="A24" t="s">
        <v>54</v>
      </c>
    </row>
    <row r="25" spans="1:19" x14ac:dyDescent="0.25">
      <c r="A25" t="s">
        <v>42</v>
      </c>
      <c r="B25" t="s">
        <v>43</v>
      </c>
      <c r="C25" t="s">
        <v>25</v>
      </c>
      <c r="D25" t="s">
        <v>28</v>
      </c>
      <c r="E25" t="s">
        <v>26</v>
      </c>
      <c r="F25" t="s">
        <v>29</v>
      </c>
      <c r="G25" t="s">
        <v>3</v>
      </c>
      <c r="H25" t="s">
        <v>42</v>
      </c>
    </row>
    <row r="26" spans="1:19" x14ac:dyDescent="0.25">
      <c r="A26" t="s">
        <v>2</v>
      </c>
      <c r="B26">
        <v>10</v>
      </c>
      <c r="C26">
        <f ca="1">RAND()</f>
        <v>0.83112617030731739</v>
      </c>
      <c r="D26">
        <f ca="1">C26/$C$29</f>
        <v>0.62177647308327888</v>
      </c>
      <c r="E26">
        <f ca="1">IF(D26&lt;$B$29, 0, D26)</f>
        <v>0.62177647308327888</v>
      </c>
      <c r="F26">
        <f ca="1">E26/$E$29</f>
        <v>1</v>
      </c>
      <c r="G26">
        <f ca="1">ROUND(F26*($E$3-$B$3), 0)</f>
        <v>3</v>
      </c>
      <c r="H26">
        <f ca="1">B26*G26</f>
        <v>30</v>
      </c>
    </row>
    <row r="27" spans="1:19" x14ac:dyDescent="0.25">
      <c r="A27" t="s">
        <v>1</v>
      </c>
      <c r="B27">
        <v>10</v>
      </c>
      <c r="C27">
        <f t="shared" ref="C27:C28" ca="1" si="13">RAND()</f>
        <v>0.31374531304021047</v>
      </c>
      <c r="D27">
        <f t="shared" ref="D27:D28" ca="1" si="14">C27/$C$29</f>
        <v>0.23471701548805604</v>
      </c>
      <c r="E27">
        <f t="shared" ref="E27:E28" ca="1" si="15">IF(D27&lt;$B$29, 0, D27)</f>
        <v>0</v>
      </c>
      <c r="F27">
        <f t="shared" ref="F27:F28" ca="1" si="16">E27/$E$29</f>
        <v>0</v>
      </c>
      <c r="G27">
        <f t="shared" ref="G27:G28" ca="1" si="17">ROUND(F27*($E$3-$B$3), 0)</f>
        <v>0</v>
      </c>
      <c r="H27">
        <f t="shared" ref="H27:H28" ca="1" si="18">B27*G27</f>
        <v>0</v>
      </c>
    </row>
    <row r="28" spans="1:19" x14ac:dyDescent="0.25">
      <c r="A28" t="s">
        <v>5</v>
      </c>
      <c r="B28">
        <v>0.1</v>
      </c>
      <c r="C28">
        <f t="shared" ca="1" si="13"/>
        <v>0.19182459038120392</v>
      </c>
      <c r="D28">
        <f t="shared" ca="1" si="14"/>
        <v>0.14350651142866502</v>
      </c>
      <c r="E28">
        <f t="shared" ca="1" si="15"/>
        <v>0</v>
      </c>
      <c r="F28">
        <f t="shared" ca="1" si="16"/>
        <v>0</v>
      </c>
      <c r="G28">
        <f t="shared" ca="1" si="17"/>
        <v>0</v>
      </c>
      <c r="H28">
        <f t="shared" ca="1" si="18"/>
        <v>0</v>
      </c>
    </row>
    <row r="29" spans="1:19" x14ac:dyDescent="0.25">
      <c r="A29" t="s">
        <v>27</v>
      </c>
      <c r="B29">
        <v>0.3</v>
      </c>
      <c r="C29">
        <f t="shared" ref="C29:G29" ca="1" si="19">SUM(C26:C28)</f>
        <v>1.3366960737287319</v>
      </c>
      <c r="D29">
        <f t="shared" ca="1" si="19"/>
        <v>0.99999999999999989</v>
      </c>
      <c r="E29">
        <f t="shared" ca="1" si="19"/>
        <v>0.62177647308327888</v>
      </c>
      <c r="F29">
        <f t="shared" ca="1" si="19"/>
        <v>1</v>
      </c>
      <c r="G29">
        <f t="shared" ca="1" si="19"/>
        <v>3</v>
      </c>
    </row>
    <row r="32" spans="1:19" x14ac:dyDescent="0.25">
      <c r="A32" s="2" t="s">
        <v>42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t="s">
        <v>36</v>
      </c>
      <c r="B33" t="s">
        <v>18</v>
      </c>
      <c r="C33" t="s">
        <v>46</v>
      </c>
      <c r="D33" t="s">
        <v>47</v>
      </c>
      <c r="E33" t="s">
        <v>48</v>
      </c>
      <c r="F33" t="s">
        <v>49</v>
      </c>
      <c r="G33" t="s">
        <v>50</v>
      </c>
      <c r="H33" t="s">
        <v>51</v>
      </c>
      <c r="I33" t="s">
        <v>52</v>
      </c>
      <c r="J33" t="s">
        <v>53</v>
      </c>
      <c r="K33" t="s">
        <v>16</v>
      </c>
      <c r="L33" t="s">
        <v>8</v>
      </c>
    </row>
    <row r="34" spans="1:12" x14ac:dyDescent="0.25">
      <c r="A34">
        <f ca="1">I14</f>
        <v>5</v>
      </c>
      <c r="B34">
        <f ca="1">I16</f>
        <v>0</v>
      </c>
      <c r="C34">
        <f ca="1">I17</f>
        <v>0</v>
      </c>
      <c r="D34">
        <f ca="1">I18</f>
        <v>0</v>
      </c>
      <c r="E34">
        <f ca="1">I20</f>
        <v>0</v>
      </c>
      <c r="F34">
        <f ca="1">I21</f>
        <v>40</v>
      </c>
      <c r="G34">
        <f ca="1">S14</f>
        <v>0</v>
      </c>
      <c r="H34">
        <f ca="1">S15</f>
        <v>0</v>
      </c>
      <c r="I34">
        <f ca="1">S17</f>
        <v>0</v>
      </c>
      <c r="J34">
        <f ca="1">S19</f>
        <v>0</v>
      </c>
      <c r="K34">
        <f ca="1">S20</f>
        <v>0</v>
      </c>
      <c r="L34">
        <f ca="1">D7*B7</f>
        <v>0</v>
      </c>
    </row>
    <row r="36" spans="1:12" x14ac:dyDescent="0.25">
      <c r="A36" s="2" t="s">
        <v>0</v>
      </c>
      <c r="B36" s="2"/>
      <c r="C36" s="2"/>
    </row>
    <row r="37" spans="1:12" x14ac:dyDescent="0.25">
      <c r="A37" t="s">
        <v>2</v>
      </c>
      <c r="B37" t="s">
        <v>1</v>
      </c>
      <c r="C37" t="s">
        <v>5</v>
      </c>
    </row>
    <row r="38" spans="1:12" x14ac:dyDescent="0.25">
      <c r="A38">
        <f ca="1">H26</f>
        <v>30</v>
      </c>
      <c r="B38">
        <f ca="1">H27</f>
        <v>0</v>
      </c>
      <c r="C38">
        <f ca="1">H28</f>
        <v>0</v>
      </c>
    </row>
  </sheetData>
  <mergeCells count="13">
    <mergeCell ref="P1:Q1"/>
    <mergeCell ref="G1:N1"/>
    <mergeCell ref="A12:I12"/>
    <mergeCell ref="K12:S12"/>
    <mergeCell ref="K14:K16"/>
    <mergeCell ref="A1:B1"/>
    <mergeCell ref="D1:E1"/>
    <mergeCell ref="A36:C36"/>
    <mergeCell ref="A14:A15"/>
    <mergeCell ref="A16:A19"/>
    <mergeCell ref="A20:A22"/>
    <mergeCell ref="A32:L32"/>
    <mergeCell ref="K17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FilteredVector Spells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Stokes</dc:creator>
  <cp:lastModifiedBy>Daniel Stokes</cp:lastModifiedBy>
  <dcterms:created xsi:type="dcterms:W3CDTF">2013-12-19T09:05:38Z</dcterms:created>
  <dcterms:modified xsi:type="dcterms:W3CDTF">2014-01-12T22:24:11Z</dcterms:modified>
</cp:coreProperties>
</file>