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kurazul/Documents/Cours CESI/methodologie/"/>
    </mc:Choice>
  </mc:AlternateContent>
  <xr:revisionPtr revIDLastSave="0" documentId="13_ncr:1_{7F3EF82A-28B4-D044-B410-0932A86A2656}" xr6:coauthVersionLast="45" xr6:coauthVersionMax="45" xr10:uidLastSave="{00000000-0000-0000-0000-000000000000}"/>
  <bookViews>
    <workbookView xWindow="43200" yWindow="-5060" windowWidth="56760" windowHeight="18600" activeTab="2" xr2:uid="{C94B01D0-8B92-F346-A296-24CA9E669CB1}"/>
  </bookViews>
  <sheets>
    <sheet name="Produits" sheetId="1" r:id="rId1"/>
    <sheet name="Chiffrage" sheetId="2" r:id="rId2"/>
    <sheet name="Phase" sheetId="4" r:id="rId3"/>
    <sheet name="Feuil6" sheetId="6" r:id="rId4"/>
    <sheet name="Feuil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7" i="6" l="1"/>
  <c r="H8" i="6"/>
  <c r="G8" i="6"/>
  <c r="F8" i="6"/>
  <c r="E8" i="6"/>
  <c r="D8" i="6"/>
  <c r="C8" i="6"/>
  <c r="Q8" i="4"/>
  <c r="Q9" i="4" s="1"/>
  <c r="P8" i="4"/>
  <c r="P9" i="4"/>
  <c r="O8" i="4"/>
  <c r="O9" i="4" s="1"/>
  <c r="Q5" i="4"/>
  <c r="P5" i="4"/>
  <c r="O5" i="4"/>
  <c r="E21" i="4"/>
  <c r="J47" i="4"/>
  <c r="J44" i="4"/>
  <c r="J40" i="4"/>
  <c r="J34" i="4"/>
  <c r="J21" i="4"/>
  <c r="J11" i="4"/>
  <c r="J5" i="4"/>
  <c r="J8" i="4"/>
  <c r="J9" i="4"/>
  <c r="J13" i="4"/>
  <c r="J14" i="4"/>
  <c r="J15" i="4"/>
  <c r="J16" i="4"/>
  <c r="J17" i="4"/>
  <c r="J18" i="4"/>
  <c r="J19" i="4"/>
  <c r="J23" i="4"/>
  <c r="J24" i="4"/>
  <c r="J25" i="4"/>
  <c r="J26" i="4"/>
  <c r="J27" i="4"/>
  <c r="J28" i="4"/>
  <c r="J29" i="4"/>
  <c r="J30" i="4"/>
  <c r="J31" i="4"/>
  <c r="J32" i="4"/>
  <c r="J36" i="4"/>
  <c r="J37" i="4"/>
  <c r="J38" i="4"/>
  <c r="J42" i="4"/>
  <c r="J46" i="4"/>
  <c r="J7" i="4"/>
  <c r="A28" i="2"/>
  <c r="A29" i="2"/>
  <c r="A30" i="2"/>
  <c r="A31" i="2"/>
  <c r="A32" i="2"/>
  <c r="A33" i="2"/>
  <c r="A34" i="2"/>
  <c r="A35" i="2"/>
  <c r="A36" i="2"/>
  <c r="B28" i="2"/>
  <c r="B29" i="2"/>
  <c r="B30" i="2"/>
  <c r="B31" i="2"/>
  <c r="B32" i="2"/>
  <c r="B33" i="2"/>
  <c r="B34" i="2"/>
  <c r="B35" i="2"/>
  <c r="B3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6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9" i="2"/>
  <c r="A10" i="2"/>
  <c r="A11" i="2"/>
  <c r="A12" i="2"/>
  <c r="A13" i="2"/>
  <c r="A14" i="2"/>
  <c r="A7" i="2"/>
  <c r="A8" i="2"/>
  <c r="A6" i="2"/>
  <c r="C44" i="4" l="1"/>
  <c r="C40" i="4"/>
  <c r="C34" i="4"/>
  <c r="C21" i="4"/>
  <c r="C11" i="4"/>
  <c r="C5" i="4"/>
  <c r="H8" i="2"/>
  <c r="H9" i="2"/>
  <c r="H10" i="2"/>
  <c r="H11" i="2"/>
  <c r="H12" i="2"/>
  <c r="H15" i="2"/>
  <c r="H16" i="2"/>
  <c r="H17" i="2"/>
  <c r="H18" i="2"/>
  <c r="H19" i="2"/>
  <c r="H20" i="2"/>
  <c r="H21" i="2"/>
  <c r="H22" i="2"/>
  <c r="H23" i="2"/>
  <c r="H24" i="2"/>
  <c r="H27" i="2"/>
  <c r="H7" i="2"/>
  <c r="E44" i="4" l="1"/>
  <c r="E5" i="4"/>
  <c r="E34" i="4"/>
  <c r="E11" i="4"/>
  <c r="H28" i="2"/>
  <c r="E40" i="4"/>
  <c r="M5" i="4"/>
  <c r="D44" i="4" l="1"/>
  <c r="D40" i="4"/>
  <c r="D21" i="4"/>
  <c r="D34" i="4"/>
  <c r="D5" i="4"/>
  <c r="D11" i="4"/>
</calcChain>
</file>

<file path=xl/sharedStrings.xml><?xml version="1.0" encoding="utf-8"?>
<sst xmlns="http://schemas.openxmlformats.org/spreadsheetml/2006/main" count="127" uniqueCount="119">
  <si>
    <t>Projet Méthodologie</t>
  </si>
  <si>
    <t>Récuperer les données</t>
  </si>
  <si>
    <t>Ttraiter les données</t>
  </si>
  <si>
    <t>télécharger les données 1 fois par jours</t>
  </si>
  <si>
    <t>afficher 1 ligne par match</t>
  </si>
  <si>
    <t>récuperer l'ensemble des statitstiques possible d'un match</t>
  </si>
  <si>
    <t>L'ensemble des matchs des divisions majeures</t>
  </si>
  <si>
    <t>nombre de but mis par équipe</t>
  </si>
  <si>
    <t>nombre de but encaissé par équipe</t>
  </si>
  <si>
    <t>nombre de victoire</t>
  </si>
  <si>
    <t>nombre de défaite</t>
  </si>
  <si>
    <t>nombre de matche nul</t>
  </si>
  <si>
    <t>nombre de but moyen par match</t>
  </si>
  <si>
    <t>Afficher les données</t>
  </si>
  <si>
    <t>dézipper les données</t>
  </si>
  <si>
    <t>lire les fichiers des main leagues</t>
  </si>
  <si>
    <t>Afficher les statistiques par main leagues</t>
  </si>
  <si>
    <t>nombre de matches joués</t>
  </si>
  <si>
    <t xml:space="preserve">etablir le classement de la saison </t>
  </si>
  <si>
    <t>nombre de points</t>
  </si>
  <si>
    <t>golaverage</t>
  </si>
  <si>
    <t>Produits</t>
  </si>
  <si>
    <t>Sous-Produits</t>
  </si>
  <si>
    <t>Définition</t>
  </si>
  <si>
    <t>Abaque</t>
  </si>
  <si>
    <t>Contenu</t>
  </si>
  <si>
    <t>Charge (h)</t>
  </si>
  <si>
    <t>S</t>
  </si>
  <si>
    <t>M</t>
  </si>
  <si>
    <t>L</t>
  </si>
  <si>
    <t>Resultat</t>
  </si>
  <si>
    <t>XL</t>
  </si>
  <si>
    <t>Réalisation</t>
  </si>
  <si>
    <t>Livrable</t>
  </si>
  <si>
    <t>Fonctionnel</t>
  </si>
  <si>
    <t>Technique</t>
  </si>
  <si>
    <t>Pilotage</t>
  </si>
  <si>
    <t>Total temps par réalisation</t>
  </si>
  <si>
    <t>Commentaire</t>
  </si>
  <si>
    <t>Intitulé étape</t>
  </si>
  <si>
    <t>Révue des exigences</t>
  </si>
  <si>
    <t xml:space="preserve">Appréhension de l'environement professionnel </t>
  </si>
  <si>
    <t>Conception</t>
  </si>
  <si>
    <t>Spécification Fonctionnelle Détaillées</t>
  </si>
  <si>
    <t>Architecture technique</t>
  </si>
  <si>
    <t>Architecture applicative</t>
  </si>
  <si>
    <t>Cahier des charges</t>
  </si>
  <si>
    <t>calculer les totaux</t>
  </si>
  <si>
    <t>B somme des totaux par phase</t>
  </si>
  <si>
    <t>calculer total du projet par sprint</t>
  </si>
  <si>
    <t>C: Contruction / total du projet</t>
  </si>
  <si>
    <t>D : B x 100 / code et test unitaire</t>
  </si>
  <si>
    <t>Définition techniques architecture</t>
  </si>
  <si>
    <t>Temps par phase</t>
  </si>
  <si>
    <t>Ratio temps/projet</t>
  </si>
  <si>
    <t>Temps réajusté</t>
  </si>
  <si>
    <t>Temps Total du projet</t>
  </si>
  <si>
    <t>Pipeline de delivery Preprod</t>
  </si>
  <si>
    <t>Pipeline de delivery Prod</t>
  </si>
  <si>
    <t>Conception Technique</t>
  </si>
  <si>
    <t>Conception test</t>
  </si>
  <si>
    <t>Construction</t>
  </si>
  <si>
    <t>Codage</t>
  </si>
  <si>
    <t>Tests unitaire</t>
  </si>
  <si>
    <t>test de bout en bout</t>
  </si>
  <si>
    <t>Revue de code</t>
  </si>
  <si>
    <t>Coaching Technique</t>
  </si>
  <si>
    <t>Execution de tests internes</t>
  </si>
  <si>
    <t>Audit de performances</t>
  </si>
  <si>
    <t>Audit de sécurité</t>
  </si>
  <si>
    <t>Mise en place qualimétrie</t>
  </si>
  <si>
    <t>Rapport de qualimétrie</t>
  </si>
  <si>
    <t>Retour clients</t>
  </si>
  <si>
    <t>Qualification retour client</t>
  </si>
  <si>
    <t>Vérifications retours client</t>
  </si>
  <si>
    <t>Prise en compte retour client</t>
  </si>
  <si>
    <t>Déploiement</t>
  </si>
  <si>
    <t>Mis en ligne de la réalisation</t>
  </si>
  <si>
    <t>Formation Client</t>
  </si>
  <si>
    <t>Formation du client à l'utilisation</t>
  </si>
  <si>
    <t>Rapport de demandes client</t>
  </si>
  <si>
    <t>Etablissement d'un rapport technique de demande client</t>
  </si>
  <si>
    <t>Plan des tests et procédure</t>
  </si>
  <si>
    <t>Rapport d'audit performances</t>
  </si>
  <si>
    <t>Rapport d'audit sécurité</t>
  </si>
  <si>
    <t>prise en compte des retours de tests internets</t>
  </si>
  <si>
    <t>Rapport de retour client</t>
  </si>
  <si>
    <t>Rapport d'analyse de retour client</t>
  </si>
  <si>
    <t>Guide utilisateur client</t>
  </si>
  <si>
    <t>Guide utilisateur Client</t>
  </si>
  <si>
    <t>total D : resultat x 2,1</t>
  </si>
  <si>
    <t>retrouver la charge :</t>
  </si>
  <si>
    <t>dans codage</t>
  </si>
  <si>
    <t>les pourcentage en haut de la collone D</t>
  </si>
  <si>
    <t>% charge totale = proportion 0,XX ©</t>
  </si>
  <si>
    <t>ligne 4 : % charge total de temps total codage.   Total = TOUT x somme de D</t>
  </si>
  <si>
    <t>Taux journalié moyen</t>
  </si>
  <si>
    <t>buisness analyste = 300 euros al journée</t>
  </si>
  <si>
    <t>Ingénideur concépteur développeur = 250 euros la journée</t>
  </si>
  <si>
    <t>Pilote</t>
  </si>
  <si>
    <t>Charge disponible</t>
  </si>
  <si>
    <t>Charge Restante</t>
  </si>
  <si>
    <t>Nombre Collaborateurs</t>
  </si>
  <si>
    <t>Jours de travail total</t>
  </si>
  <si>
    <t>Temps total du sprint en J</t>
  </si>
  <si>
    <t>CODAGE</t>
  </si>
  <si>
    <t>DEFINITION</t>
  </si>
  <si>
    <t>CONCEPTION</t>
  </si>
  <si>
    <t>CONSTRUCTION</t>
  </si>
  <si>
    <t>RETOUR CLIENT</t>
  </si>
  <si>
    <t>DEPLOIEMENT</t>
  </si>
  <si>
    <t>FORMATION CLIENT</t>
  </si>
  <si>
    <t>Codage ajusté</t>
  </si>
  <si>
    <t>Codage préconisée</t>
  </si>
  <si>
    <t>total</t>
  </si>
  <si>
    <t>charge totale</t>
  </si>
  <si>
    <t>ratio O,XX metre en %</t>
  </si>
  <si>
    <t>chiffrage 11h en 11j</t>
  </si>
  <si>
    <t xml:space="preserve">egale a 2,52 x 23,375 X 0,06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</si>
</sst>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"/>
    <numFmt numFmtId="168" formatCode="General\ \%"/>
  </numFmts>
  <fonts count="4" x14ac:knownFonts="1"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6"/>
      <color rgb="FF1E1E1E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2" borderId="0" xfId="0" applyFont="1" applyFill="1" applyBorder="1"/>
    <xf numFmtId="0" fontId="2" fillId="3" borderId="0" xfId="0" applyFont="1" applyFill="1" applyBorder="1"/>
    <xf numFmtId="0" fontId="2" fillId="0" borderId="0" xfId="0" applyFont="1" applyBorder="1"/>
    <xf numFmtId="0" fontId="2" fillId="4" borderId="0" xfId="0" applyFont="1" applyFill="1" applyBorder="1"/>
    <xf numFmtId="0" fontId="2" fillId="2" borderId="0" xfId="0" applyFont="1" applyFill="1" applyBorder="1" applyAlignment="1">
      <alignment horizontal="left"/>
    </xf>
    <xf numFmtId="0" fontId="0" fillId="2" borderId="0" xfId="0" applyFill="1"/>
    <xf numFmtId="0" fontId="2" fillId="0" borderId="0" xfId="0" applyFont="1" applyFill="1" applyBorder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Fill="1" applyBorder="1" applyAlignment="1">
      <alignment horizontal="left"/>
    </xf>
    <xf numFmtId="0" fontId="0" fillId="0" borderId="0" xfId="0" applyFill="1"/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67" fontId="3" fillId="0" borderId="0" xfId="0" applyNumberFormat="1" applyFont="1"/>
    <xf numFmtId="167" fontId="0" fillId="0" borderId="0" xfId="0" applyNumberFormat="1"/>
    <xf numFmtId="167" fontId="0" fillId="0" borderId="0" xfId="0" applyNumberFormat="1" applyFill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168" fontId="0" fillId="0" borderId="0" xfId="0" applyNumberFormat="1" applyAlignment="1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2B32-0C11-154A-B18F-FED9F438F5A5}">
  <sheetPr codeName="Feuil1"/>
  <dimension ref="A1:I26"/>
  <sheetViews>
    <sheetView zoomScale="125" zoomScaleNormal="125" workbookViewId="0">
      <selection activeCell="B27" sqref="B27"/>
    </sheetView>
  </sheetViews>
  <sheetFormatPr baseColWidth="10" defaultRowHeight="16" x14ac:dyDescent="0.2"/>
  <cols>
    <col min="1" max="1" width="30.1640625" bestFit="1" customWidth="1"/>
    <col min="2" max="2" width="59.6640625" bestFit="1" customWidth="1"/>
    <col min="3" max="3" width="32.33203125" customWidth="1"/>
  </cols>
  <sheetData>
    <row r="1" spans="1:9" ht="26" x14ac:dyDescent="0.3">
      <c r="A1" s="2" t="s">
        <v>0</v>
      </c>
      <c r="B1" s="2"/>
      <c r="C1" s="2"/>
      <c r="D1" s="3"/>
      <c r="E1" s="3"/>
      <c r="F1" s="3"/>
      <c r="G1" s="3"/>
      <c r="H1" s="3"/>
      <c r="I1" s="3"/>
    </row>
    <row r="2" spans="1:9" ht="26" x14ac:dyDescent="0.3">
      <c r="A2" s="1"/>
      <c r="B2" s="1"/>
      <c r="C2" s="1"/>
      <c r="D2" s="1"/>
      <c r="E2" s="1"/>
      <c r="F2" s="1"/>
      <c r="G2" s="1"/>
      <c r="H2" s="1"/>
      <c r="I2" s="1"/>
    </row>
    <row r="3" spans="1:9" ht="19" x14ac:dyDescent="0.25">
      <c r="A3" s="4" t="s">
        <v>21</v>
      </c>
      <c r="B3" s="4" t="s">
        <v>22</v>
      </c>
      <c r="C3" s="4" t="s">
        <v>23</v>
      </c>
    </row>
    <row r="4" spans="1:9" ht="19" x14ac:dyDescent="0.25">
      <c r="A4" s="5" t="s">
        <v>1</v>
      </c>
      <c r="B4" s="6"/>
      <c r="C4" s="6"/>
    </row>
    <row r="5" spans="1:9" ht="19" x14ac:dyDescent="0.25">
      <c r="A5" s="6"/>
      <c r="B5" s="7" t="s">
        <v>3</v>
      </c>
      <c r="C5" s="6"/>
    </row>
    <row r="6" spans="1:9" ht="19" x14ac:dyDescent="0.25">
      <c r="A6" s="6"/>
      <c r="B6" s="7" t="s">
        <v>14</v>
      </c>
      <c r="C6" s="6"/>
    </row>
    <row r="7" spans="1:9" ht="19" x14ac:dyDescent="0.25">
      <c r="A7" s="6"/>
      <c r="B7" s="7" t="s">
        <v>15</v>
      </c>
      <c r="C7" s="6"/>
    </row>
    <row r="8" spans="1:9" ht="19" x14ac:dyDescent="0.25">
      <c r="A8" s="6"/>
      <c r="B8" s="7" t="s">
        <v>4</v>
      </c>
      <c r="C8" s="6"/>
    </row>
    <row r="9" spans="1:9" ht="19" x14ac:dyDescent="0.25">
      <c r="A9" s="6"/>
      <c r="B9" s="7" t="s">
        <v>5</v>
      </c>
      <c r="C9" s="6"/>
    </row>
    <row r="10" spans="1:9" ht="19" x14ac:dyDescent="0.25">
      <c r="A10" s="6"/>
      <c r="B10" s="7" t="s">
        <v>6</v>
      </c>
      <c r="C10" s="6"/>
    </row>
    <row r="11" spans="1:9" ht="19" x14ac:dyDescent="0.25">
      <c r="A11" s="6"/>
      <c r="B11" s="6"/>
      <c r="C11" s="6"/>
    </row>
    <row r="12" spans="1:9" ht="19" x14ac:dyDescent="0.25">
      <c r="A12" s="5" t="s">
        <v>2</v>
      </c>
      <c r="B12" s="6"/>
      <c r="C12" s="6"/>
    </row>
    <row r="13" spans="1:9" ht="19" x14ac:dyDescent="0.25">
      <c r="A13" s="6"/>
      <c r="B13" s="7" t="s">
        <v>18</v>
      </c>
      <c r="C13" s="6"/>
    </row>
    <row r="14" spans="1:9" ht="19" x14ac:dyDescent="0.25">
      <c r="A14" s="6"/>
      <c r="B14" s="7" t="s">
        <v>19</v>
      </c>
      <c r="C14" s="6"/>
    </row>
    <row r="15" spans="1:9" ht="19" x14ac:dyDescent="0.25">
      <c r="A15" s="6"/>
      <c r="B15" s="7" t="s">
        <v>9</v>
      </c>
      <c r="C15" s="6"/>
    </row>
    <row r="16" spans="1:9" ht="19" x14ac:dyDescent="0.25">
      <c r="A16" s="6"/>
      <c r="B16" s="7" t="s">
        <v>10</v>
      </c>
      <c r="C16" s="6"/>
    </row>
    <row r="17" spans="1:3" ht="19" x14ac:dyDescent="0.25">
      <c r="A17" s="6"/>
      <c r="B17" s="7" t="s">
        <v>11</v>
      </c>
      <c r="C17" s="6"/>
    </row>
    <row r="18" spans="1:3" ht="19" x14ac:dyDescent="0.25">
      <c r="A18" s="6"/>
      <c r="B18" s="7" t="s">
        <v>17</v>
      </c>
      <c r="C18" s="6"/>
    </row>
    <row r="19" spans="1:3" ht="19" x14ac:dyDescent="0.25">
      <c r="A19" s="6"/>
      <c r="B19" s="7" t="s">
        <v>7</v>
      </c>
      <c r="C19" s="6"/>
    </row>
    <row r="20" spans="1:3" ht="19" x14ac:dyDescent="0.25">
      <c r="A20" s="6"/>
      <c r="B20" s="7" t="s">
        <v>8</v>
      </c>
      <c r="C20" s="6"/>
    </row>
    <row r="21" spans="1:3" ht="19" x14ac:dyDescent="0.25">
      <c r="A21" s="6"/>
      <c r="B21" s="7" t="s">
        <v>20</v>
      </c>
      <c r="C21" s="6"/>
    </row>
    <row r="22" spans="1:3" ht="19" x14ac:dyDescent="0.25">
      <c r="A22" s="6"/>
      <c r="B22" s="7" t="s">
        <v>12</v>
      </c>
      <c r="C22" s="6"/>
    </row>
    <row r="23" spans="1:3" ht="19" x14ac:dyDescent="0.25">
      <c r="A23" s="6"/>
      <c r="B23" s="6"/>
      <c r="C23" s="6"/>
    </row>
    <row r="24" spans="1:3" ht="19" x14ac:dyDescent="0.25">
      <c r="A24" s="5" t="s">
        <v>13</v>
      </c>
      <c r="B24" s="6"/>
      <c r="C24" s="6"/>
    </row>
    <row r="25" spans="1:3" ht="19" x14ac:dyDescent="0.25">
      <c r="A25" s="6"/>
      <c r="B25" s="7" t="s">
        <v>16</v>
      </c>
      <c r="C25" s="6"/>
    </row>
    <row r="26" spans="1:3" ht="19" x14ac:dyDescent="0.25">
      <c r="A26" s="6"/>
      <c r="B26" s="6"/>
      <c r="C26" s="6"/>
    </row>
  </sheetData>
  <mergeCells count="1">
    <mergeCell ref="A1:C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F4AE3-B087-0E48-9183-F5B6BDD89C1C}">
  <sheetPr codeName="Feuil2"/>
  <dimension ref="A1:J37"/>
  <sheetViews>
    <sheetView workbookViewId="0">
      <selection activeCell="H28" sqref="H28"/>
    </sheetView>
  </sheetViews>
  <sheetFormatPr baseColWidth="10" defaultRowHeight="16" x14ac:dyDescent="0.2"/>
  <cols>
    <col min="1" max="1" width="30.1640625" bestFit="1" customWidth="1"/>
    <col min="2" max="2" width="59.6640625" bestFit="1" customWidth="1"/>
    <col min="3" max="3" width="32.33203125" customWidth="1"/>
    <col min="4" max="4" width="21" customWidth="1"/>
    <col min="8" max="8" width="20" customWidth="1"/>
  </cols>
  <sheetData>
    <row r="1" spans="1:10" ht="26" x14ac:dyDescent="0.3">
      <c r="A1" s="2" t="s">
        <v>0</v>
      </c>
      <c r="B1" s="2"/>
      <c r="C1" s="2"/>
      <c r="D1" s="3"/>
      <c r="E1" s="3"/>
      <c r="F1" s="3"/>
      <c r="G1" s="3"/>
      <c r="H1" s="3"/>
      <c r="I1" s="3"/>
      <c r="J1" s="3"/>
    </row>
    <row r="2" spans="1:10" ht="26" x14ac:dyDescent="0.3">
      <c r="A2" s="1"/>
      <c r="B2" s="1"/>
      <c r="C2" s="1"/>
      <c r="D2" s="1"/>
      <c r="E2" s="1"/>
      <c r="F2" s="1"/>
      <c r="G2" s="1"/>
      <c r="H2" s="1"/>
      <c r="I2" s="1"/>
      <c r="J2" s="1"/>
    </row>
    <row r="3" spans="1:10" ht="19" x14ac:dyDescent="0.25">
      <c r="A3" s="4" t="s">
        <v>21</v>
      </c>
      <c r="B3" s="4" t="s">
        <v>22</v>
      </c>
      <c r="C3" s="8" t="s">
        <v>24</v>
      </c>
      <c r="D3" s="12" t="s">
        <v>25</v>
      </c>
      <c r="E3" s="12"/>
      <c r="F3" s="12"/>
      <c r="G3" s="11"/>
      <c r="H3" s="9" t="s">
        <v>30</v>
      </c>
    </row>
    <row r="4" spans="1:10" ht="48" customHeight="1" x14ac:dyDescent="0.25">
      <c r="A4" s="10"/>
      <c r="B4" s="10"/>
      <c r="C4" s="13" t="s">
        <v>26</v>
      </c>
      <c r="D4" s="19">
        <v>0.5</v>
      </c>
      <c r="E4" s="15">
        <v>1</v>
      </c>
      <c r="F4" s="19">
        <v>1.5</v>
      </c>
      <c r="G4" s="15">
        <v>2</v>
      </c>
    </row>
    <row r="5" spans="1:10" ht="48" customHeight="1" x14ac:dyDescent="0.25">
      <c r="A5" s="10"/>
      <c r="B5" s="10"/>
      <c r="C5" s="13"/>
      <c r="D5" s="14" t="s">
        <v>27</v>
      </c>
      <c r="E5" s="14" t="s">
        <v>28</v>
      </c>
      <c r="F5" s="14" t="s">
        <v>29</v>
      </c>
      <c r="G5" s="14" t="s">
        <v>31</v>
      </c>
    </row>
    <row r="6" spans="1:10" ht="19" x14ac:dyDescent="0.25">
      <c r="A6" s="5" t="str">
        <f>IF(LEN(Produits!A4)=0,"",Produits!A4)</f>
        <v>Récuperer les données</v>
      </c>
      <c r="B6" s="7" t="str">
        <f>IF(LEN(Produits!B4)=0,"",Produits!B4)</f>
        <v/>
      </c>
      <c r="C6" s="6"/>
    </row>
    <row r="7" spans="1:10" ht="21" x14ac:dyDescent="0.25">
      <c r="A7" s="5" t="str">
        <f>IF(LEN(Produits!A5)=0,"",Produits!A5)</f>
        <v/>
      </c>
      <c r="B7" s="7" t="str">
        <f>IF(LEN(Produits!B5)=0,"",Produits!B5)</f>
        <v>télécharger les données 1 fois par jours</v>
      </c>
      <c r="C7" s="6"/>
      <c r="D7" s="16">
        <v>1</v>
      </c>
      <c r="E7" s="16"/>
      <c r="F7" s="16"/>
      <c r="G7" s="16"/>
      <c r="H7" s="17">
        <f>_xlfn.IFS(D7&gt;0,D7*$D$4,E7&gt;0,E7*$E$4,F7&gt;0,F7*$F$4,G7&gt;0,G7*$G$4)</f>
        <v>0.5</v>
      </c>
    </row>
    <row r="8" spans="1:10" ht="21" x14ac:dyDescent="0.25">
      <c r="A8" s="5" t="str">
        <f>IF(LEN(Produits!A6)=0,"",Produits!A6)</f>
        <v/>
      </c>
      <c r="B8" s="7" t="str">
        <f>IF(LEN(Produits!B6)=0,"",Produits!B6)</f>
        <v>dézipper les données</v>
      </c>
      <c r="C8" s="6"/>
      <c r="D8" s="16">
        <v>1</v>
      </c>
      <c r="E8" s="16"/>
      <c r="F8" s="16"/>
      <c r="G8" s="16"/>
      <c r="H8" s="17">
        <f t="shared" ref="H8:H27" si="0">_xlfn.IFS(D8&gt;0,D8*$D$4,E8&gt;0,E8*$E$4,F8&gt;0,F8*$F$4,G8&gt;0,G8*$G$4)</f>
        <v>0.5</v>
      </c>
    </row>
    <row r="9" spans="1:10" ht="21" x14ac:dyDescent="0.25">
      <c r="A9" s="5" t="str">
        <f>IF(LEN(Produits!A7)=0,"",Produits!A7)</f>
        <v/>
      </c>
      <c r="B9" s="7" t="str">
        <f>IF(LEN(Produits!B7)=0,"",Produits!B7)</f>
        <v>lire les fichiers des main leagues</v>
      </c>
      <c r="C9" s="6"/>
      <c r="D9" s="16"/>
      <c r="E9" s="16">
        <v>1</v>
      </c>
      <c r="F9" s="16"/>
      <c r="G9" s="16"/>
      <c r="H9" s="17">
        <f t="shared" si="0"/>
        <v>1</v>
      </c>
    </row>
    <row r="10" spans="1:10" ht="21" x14ac:dyDescent="0.25">
      <c r="A10" s="5" t="str">
        <f>IF(LEN(Produits!A8)=0,"",Produits!A8)</f>
        <v/>
      </c>
      <c r="B10" s="7" t="str">
        <f>IF(LEN(Produits!B8)=0,"",Produits!B8)</f>
        <v>afficher 1 ligne par match</v>
      </c>
      <c r="C10" s="6"/>
      <c r="D10" s="16">
        <v>1</v>
      </c>
      <c r="E10" s="16"/>
      <c r="F10" s="16"/>
      <c r="G10" s="16"/>
      <c r="H10" s="17">
        <f t="shared" si="0"/>
        <v>0.5</v>
      </c>
    </row>
    <row r="11" spans="1:10" ht="21" x14ac:dyDescent="0.25">
      <c r="A11" s="5" t="str">
        <f>IF(LEN(Produits!A9)=0,"",Produits!A9)</f>
        <v/>
      </c>
      <c r="B11" s="7" t="str">
        <f>IF(LEN(Produits!B9)=0,"",Produits!B9)</f>
        <v>récuperer l'ensemble des statitstiques possible d'un match</v>
      </c>
      <c r="C11" s="6"/>
      <c r="D11" s="16">
        <v>1</v>
      </c>
      <c r="E11" s="16"/>
      <c r="F11" s="16"/>
      <c r="G11" s="16"/>
      <c r="H11" s="17">
        <f t="shared" si="0"/>
        <v>0.5</v>
      </c>
    </row>
    <row r="12" spans="1:10" ht="21" x14ac:dyDescent="0.25">
      <c r="A12" s="5" t="str">
        <f>IF(LEN(Produits!A10)=0,"",Produits!A10)</f>
        <v/>
      </c>
      <c r="B12" s="7" t="str">
        <f>IF(LEN(Produits!B10)=0,"",Produits!B10)</f>
        <v>L'ensemble des matchs des divisions majeures</v>
      </c>
      <c r="C12" s="6"/>
      <c r="D12" s="16">
        <v>1</v>
      </c>
      <c r="E12" s="16"/>
      <c r="F12" s="16"/>
      <c r="G12" s="16"/>
      <c r="H12" s="17">
        <f t="shared" si="0"/>
        <v>0.5</v>
      </c>
    </row>
    <row r="13" spans="1:10" ht="21" x14ac:dyDescent="0.25">
      <c r="A13" s="5" t="str">
        <f>IF(LEN(Produits!A11)=0,"",Produits!A11)</f>
        <v/>
      </c>
      <c r="B13" s="7" t="str">
        <f>IF(LEN(Produits!B11)=0,"",Produits!B11)</f>
        <v/>
      </c>
      <c r="C13" s="6"/>
      <c r="D13" s="16"/>
      <c r="E13" s="16"/>
      <c r="F13" s="16"/>
      <c r="G13" s="16"/>
      <c r="H13" s="17"/>
    </row>
    <row r="14" spans="1:10" ht="21" x14ac:dyDescent="0.25">
      <c r="A14" s="5" t="str">
        <f>IF(LEN(Produits!A12)=0,"",Produits!A12)</f>
        <v>Ttraiter les données</v>
      </c>
      <c r="B14" s="7" t="str">
        <f>IF(LEN(Produits!B12)=0,"",Produits!B12)</f>
        <v/>
      </c>
      <c r="C14" s="6"/>
      <c r="D14" s="16"/>
      <c r="E14" s="16"/>
      <c r="F14" s="16"/>
      <c r="G14" s="16"/>
      <c r="H14" s="17"/>
    </row>
    <row r="15" spans="1:10" ht="21" x14ac:dyDescent="0.25">
      <c r="A15" s="5" t="str">
        <f>IF(LEN(Produits!A13)=0,"",Produits!A13)</f>
        <v/>
      </c>
      <c r="B15" s="7" t="str">
        <f>IF(LEN(Produits!B13)=0,"",Produits!B13)</f>
        <v xml:space="preserve">etablir le classement de la saison </v>
      </c>
      <c r="C15" s="6"/>
      <c r="D15" s="16"/>
      <c r="E15" s="16">
        <v>1</v>
      </c>
      <c r="F15" s="16"/>
      <c r="G15" s="16"/>
      <c r="H15" s="17">
        <f t="shared" si="0"/>
        <v>1</v>
      </c>
    </row>
    <row r="16" spans="1:10" ht="21" x14ac:dyDescent="0.25">
      <c r="A16" s="5" t="str">
        <f>IF(LEN(Produits!A14)=0,"",Produits!A14)</f>
        <v/>
      </c>
      <c r="B16" s="7" t="str">
        <f>IF(LEN(Produits!B14)=0,"",Produits!B14)</f>
        <v>nombre de points</v>
      </c>
      <c r="C16" s="6"/>
      <c r="D16" s="16">
        <v>1</v>
      </c>
      <c r="E16" s="16"/>
      <c r="F16" s="16"/>
      <c r="G16" s="16"/>
      <c r="H16" s="17">
        <f t="shared" si="0"/>
        <v>0.5</v>
      </c>
    </row>
    <row r="17" spans="1:8" ht="21" x14ac:dyDescent="0.25">
      <c r="A17" s="5" t="str">
        <f>IF(LEN(Produits!A15)=0,"",Produits!A15)</f>
        <v/>
      </c>
      <c r="B17" s="7" t="str">
        <f>IF(LEN(Produits!B15)=0,"",Produits!B15)</f>
        <v>nombre de victoire</v>
      </c>
      <c r="C17" s="6"/>
      <c r="D17" s="16">
        <v>1</v>
      </c>
      <c r="E17" s="16"/>
      <c r="F17" s="16"/>
      <c r="G17" s="16"/>
      <c r="H17" s="17">
        <f t="shared" si="0"/>
        <v>0.5</v>
      </c>
    </row>
    <row r="18" spans="1:8" ht="21" x14ac:dyDescent="0.25">
      <c r="A18" s="5" t="str">
        <f>IF(LEN(Produits!A16)=0,"",Produits!A16)</f>
        <v/>
      </c>
      <c r="B18" s="7" t="str">
        <f>IF(LEN(Produits!B16)=0,"",Produits!B16)</f>
        <v>nombre de défaite</v>
      </c>
      <c r="C18" s="6"/>
      <c r="D18" s="16">
        <v>1</v>
      </c>
      <c r="E18" s="16"/>
      <c r="F18" s="16"/>
      <c r="G18" s="16"/>
      <c r="H18" s="17">
        <f t="shared" si="0"/>
        <v>0.5</v>
      </c>
    </row>
    <row r="19" spans="1:8" ht="21" x14ac:dyDescent="0.25">
      <c r="A19" s="5" t="str">
        <f>IF(LEN(Produits!A17)=0,"",Produits!A17)</f>
        <v/>
      </c>
      <c r="B19" s="7" t="str">
        <f>IF(LEN(Produits!B17)=0,"",Produits!B17)</f>
        <v>nombre de matche nul</v>
      </c>
      <c r="C19" s="6"/>
      <c r="D19" s="16">
        <v>1</v>
      </c>
      <c r="E19" s="16"/>
      <c r="F19" s="16"/>
      <c r="G19" s="16"/>
      <c r="H19" s="17">
        <f t="shared" si="0"/>
        <v>0.5</v>
      </c>
    </row>
    <row r="20" spans="1:8" ht="21" x14ac:dyDescent="0.25">
      <c r="A20" s="5" t="str">
        <f>IF(LEN(Produits!A18)=0,"",Produits!A18)</f>
        <v/>
      </c>
      <c r="B20" s="7" t="str">
        <f>IF(LEN(Produits!B18)=0,"",Produits!B18)</f>
        <v>nombre de matches joués</v>
      </c>
      <c r="C20" s="6"/>
      <c r="D20" s="16">
        <v>1</v>
      </c>
      <c r="E20" s="16"/>
      <c r="F20" s="16"/>
      <c r="G20" s="16"/>
      <c r="H20" s="17">
        <f t="shared" si="0"/>
        <v>0.5</v>
      </c>
    </row>
    <row r="21" spans="1:8" ht="21" x14ac:dyDescent="0.25">
      <c r="A21" s="5" t="str">
        <f>IF(LEN(Produits!A19)=0,"",Produits!A19)</f>
        <v/>
      </c>
      <c r="B21" s="7" t="str">
        <f>IF(LEN(Produits!B19)=0,"",Produits!B19)</f>
        <v>nombre de but mis par équipe</v>
      </c>
      <c r="C21" s="6"/>
      <c r="D21" s="16">
        <v>1</v>
      </c>
      <c r="E21" s="16"/>
      <c r="F21" s="16"/>
      <c r="G21" s="16"/>
      <c r="H21" s="17">
        <f t="shared" si="0"/>
        <v>0.5</v>
      </c>
    </row>
    <row r="22" spans="1:8" ht="21" x14ac:dyDescent="0.25">
      <c r="A22" s="5" t="str">
        <f>IF(LEN(Produits!A20)=0,"",Produits!A20)</f>
        <v/>
      </c>
      <c r="B22" s="7" t="str">
        <f>IF(LEN(Produits!B20)=0,"",Produits!B20)</f>
        <v>nombre de but encaissé par équipe</v>
      </c>
      <c r="C22" s="6"/>
      <c r="D22" s="16">
        <v>1</v>
      </c>
      <c r="E22" s="16"/>
      <c r="F22" s="16"/>
      <c r="G22" s="16"/>
      <c r="H22" s="17">
        <f t="shared" si="0"/>
        <v>0.5</v>
      </c>
    </row>
    <row r="23" spans="1:8" ht="21" x14ac:dyDescent="0.25">
      <c r="A23" s="5" t="str">
        <f>IF(LEN(Produits!A21)=0,"",Produits!A21)</f>
        <v/>
      </c>
      <c r="B23" s="7" t="str">
        <f>IF(LEN(Produits!B21)=0,"",Produits!B21)</f>
        <v>golaverage</v>
      </c>
      <c r="C23" s="6"/>
      <c r="D23" s="16">
        <v>1</v>
      </c>
      <c r="E23" s="16"/>
      <c r="F23" s="16"/>
      <c r="G23" s="16"/>
      <c r="H23" s="17">
        <f t="shared" si="0"/>
        <v>0.5</v>
      </c>
    </row>
    <row r="24" spans="1:8" ht="21" x14ac:dyDescent="0.25">
      <c r="A24" s="5" t="str">
        <f>IF(LEN(Produits!A22)=0,"",Produits!A22)</f>
        <v/>
      </c>
      <c r="B24" s="7" t="str">
        <f>IF(LEN(Produits!B22)=0,"",Produits!B22)</f>
        <v>nombre de but moyen par match</v>
      </c>
      <c r="C24" s="6"/>
      <c r="D24" s="16">
        <v>1</v>
      </c>
      <c r="E24" s="16"/>
      <c r="F24" s="16"/>
      <c r="G24" s="16"/>
      <c r="H24" s="17">
        <f t="shared" si="0"/>
        <v>0.5</v>
      </c>
    </row>
    <row r="25" spans="1:8" ht="21" x14ac:dyDescent="0.25">
      <c r="A25" s="5" t="str">
        <f>IF(LEN(Produits!A23)=0,"",Produits!A23)</f>
        <v/>
      </c>
      <c r="B25" s="7" t="str">
        <f>IF(LEN(Produits!B23)=0,"",Produits!B23)</f>
        <v/>
      </c>
      <c r="C25" s="6"/>
      <c r="D25" s="16"/>
      <c r="E25" s="16"/>
      <c r="F25" s="16"/>
      <c r="G25" s="16"/>
      <c r="H25" s="17"/>
    </row>
    <row r="26" spans="1:8" ht="21" x14ac:dyDescent="0.25">
      <c r="A26" s="5" t="str">
        <f>IF(LEN(Produits!A24)=0,"",Produits!A24)</f>
        <v>Afficher les données</v>
      </c>
      <c r="B26" s="7" t="str">
        <f>IF(LEN(Produits!B24)=0,"",Produits!B24)</f>
        <v/>
      </c>
      <c r="C26" s="6"/>
      <c r="D26" s="16"/>
      <c r="E26" s="16"/>
      <c r="F26" s="16"/>
      <c r="G26" s="16"/>
      <c r="H26" s="17"/>
    </row>
    <row r="27" spans="1:8" ht="21" x14ac:dyDescent="0.25">
      <c r="A27" s="5" t="str">
        <f>IF(LEN(Produits!A25)=0,"",Produits!A25)</f>
        <v/>
      </c>
      <c r="B27" s="7" t="str">
        <f>IF(LEN(Produits!B25)=0,"",Produits!B25)</f>
        <v>Afficher les statistiques par main leagues</v>
      </c>
      <c r="C27" s="6"/>
      <c r="D27" s="16"/>
      <c r="E27" s="16"/>
      <c r="F27" s="16"/>
      <c r="G27" s="16">
        <v>1</v>
      </c>
      <c r="H27" s="17">
        <f t="shared" si="0"/>
        <v>2</v>
      </c>
    </row>
    <row r="28" spans="1:8" ht="19" x14ac:dyDescent="0.25">
      <c r="A28" s="5" t="str">
        <f>IF(LEN(Produits!A26)=0,"",Produits!A26)</f>
        <v/>
      </c>
      <c r="B28" s="7" t="str">
        <f>IF(LEN(Produits!B26)=0,"",Produits!B26)</f>
        <v/>
      </c>
      <c r="C28" s="6"/>
      <c r="H28" s="18">
        <f>SUM(H7:H27)</f>
        <v>11</v>
      </c>
    </row>
    <row r="29" spans="1:8" ht="19" x14ac:dyDescent="0.25">
      <c r="A29" s="5" t="str">
        <f>IF(LEN(Produits!A27)=0,"",Produits!A27)</f>
        <v/>
      </c>
      <c r="B29" s="7" t="str">
        <f>IF(LEN(Produits!B27)=0,"",Produits!B27)</f>
        <v/>
      </c>
    </row>
    <row r="30" spans="1:8" ht="19" x14ac:dyDescent="0.25">
      <c r="A30" s="5" t="str">
        <f>IF(LEN(Produits!A28)=0,"",Produits!A28)</f>
        <v/>
      </c>
      <c r="B30" s="7" t="str">
        <f>IF(LEN(Produits!B28)=0,"",Produits!B28)</f>
        <v/>
      </c>
    </row>
    <row r="31" spans="1:8" ht="19" x14ac:dyDescent="0.25">
      <c r="A31" s="5" t="str">
        <f>IF(LEN(Produits!A29)=0,"",Produits!A29)</f>
        <v/>
      </c>
      <c r="B31" s="7" t="str">
        <f>IF(LEN(Produits!B29)=0,"",Produits!B29)</f>
        <v/>
      </c>
    </row>
    <row r="32" spans="1:8" ht="19" x14ac:dyDescent="0.25">
      <c r="A32" s="5" t="str">
        <f>IF(LEN(Produits!A30)=0,"",Produits!A30)</f>
        <v/>
      </c>
      <c r="B32" s="7" t="str">
        <f>IF(LEN(Produits!B30)=0,"",Produits!B30)</f>
        <v/>
      </c>
    </row>
    <row r="33" spans="1:2" ht="19" x14ac:dyDescent="0.25">
      <c r="A33" s="5" t="str">
        <f>IF(LEN(Produits!A31)=0,"",Produits!A31)</f>
        <v/>
      </c>
      <c r="B33" s="7" t="str">
        <f>IF(LEN(Produits!B31)=0,"",Produits!B31)</f>
        <v/>
      </c>
    </row>
    <row r="34" spans="1:2" ht="19" x14ac:dyDescent="0.25">
      <c r="A34" s="5" t="str">
        <f>IF(LEN(Produits!A32)=0,"",Produits!A32)</f>
        <v/>
      </c>
      <c r="B34" s="7" t="str">
        <f>IF(LEN(Produits!B32)=0,"",Produits!B32)</f>
        <v/>
      </c>
    </row>
    <row r="35" spans="1:2" ht="19" x14ac:dyDescent="0.25">
      <c r="A35" s="5" t="str">
        <f>IF(LEN(Produits!A33)=0,"",Produits!A33)</f>
        <v/>
      </c>
      <c r="B35" s="7" t="str">
        <f>IF(LEN(Produits!B33)=0,"",Produits!B33)</f>
        <v/>
      </c>
    </row>
    <row r="36" spans="1:2" ht="19" x14ac:dyDescent="0.25">
      <c r="A36" s="5" t="str">
        <f>IF(LEN(Produits!A34)=0,"",Produits!A34)</f>
        <v/>
      </c>
      <c r="B36" s="7" t="str">
        <f>IF(LEN(Produits!B34)=0,"",Produits!B34)</f>
        <v/>
      </c>
    </row>
    <row r="37" spans="1:2" ht="19" x14ac:dyDescent="0.25">
      <c r="A37" s="10"/>
    </row>
  </sheetData>
  <mergeCells count="2">
    <mergeCell ref="A1:C1"/>
    <mergeCell ref="D3:F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37A91B-A6C6-CE41-91F4-1EBB88A757F6}">
  <dimension ref="A1:S47"/>
  <sheetViews>
    <sheetView tabSelected="1" topLeftCell="F1" zoomScale="84" workbookViewId="0">
      <selection activeCell="N19" sqref="N19"/>
    </sheetView>
  </sheetViews>
  <sheetFormatPr baseColWidth="10" defaultRowHeight="19" x14ac:dyDescent="0.2"/>
  <cols>
    <col min="1" max="1" width="21.33203125" style="21" customWidth="1"/>
    <col min="2" max="2" width="33.83203125" style="21" customWidth="1"/>
    <col min="3" max="3" width="17.1640625" style="21" customWidth="1"/>
    <col min="4" max="4" width="17" style="21" customWidth="1"/>
    <col min="5" max="5" width="14.33203125" style="21" customWidth="1"/>
    <col min="6" max="6" width="24.1640625" style="21" customWidth="1"/>
    <col min="7" max="7" width="13.6640625" style="21" customWidth="1"/>
    <col min="8" max="8" width="12.5" style="21" customWidth="1"/>
    <col min="9" max="9" width="12.6640625" style="21" customWidth="1"/>
    <col min="10" max="10" width="28.5" style="21" customWidth="1"/>
    <col min="11" max="11" width="15.6640625" style="21" customWidth="1"/>
    <col min="12" max="12" width="10.83203125" style="21"/>
    <col min="13" max="13" width="19.6640625" style="21" customWidth="1"/>
    <col min="14" max="14" width="21.6640625" style="21" customWidth="1"/>
    <col min="15" max="15" width="16" style="21" customWidth="1"/>
    <col min="16" max="16" width="13.6640625" style="21" customWidth="1"/>
    <col min="17" max="17" width="13.33203125" style="21" customWidth="1"/>
    <col min="18" max="18" width="10.83203125" style="21"/>
    <col min="19" max="19" width="20" style="21" customWidth="1"/>
    <col min="20" max="16384" width="10.83203125" style="21"/>
  </cols>
  <sheetData>
    <row r="1" spans="1:19" ht="26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  <c r="K1" s="20"/>
    </row>
    <row r="3" spans="1:19" ht="60" x14ac:dyDescent="0.2">
      <c r="A3" s="22" t="s">
        <v>39</v>
      </c>
      <c r="B3" s="22" t="s">
        <v>32</v>
      </c>
      <c r="C3" s="22" t="s">
        <v>53</v>
      </c>
      <c r="D3" s="22" t="s">
        <v>54</v>
      </c>
      <c r="E3" s="22" t="s">
        <v>55</v>
      </c>
      <c r="F3" s="22" t="s">
        <v>33</v>
      </c>
      <c r="G3" s="22" t="s">
        <v>34</v>
      </c>
      <c r="H3" s="22" t="s">
        <v>35</v>
      </c>
      <c r="I3" s="22" t="s">
        <v>36</v>
      </c>
      <c r="J3" s="22" t="s">
        <v>37</v>
      </c>
      <c r="K3" s="22" t="s">
        <v>38</v>
      </c>
      <c r="M3" s="22" t="s">
        <v>56</v>
      </c>
      <c r="O3" s="22" t="s">
        <v>34</v>
      </c>
      <c r="P3" s="22" t="s">
        <v>35</v>
      </c>
      <c r="Q3" s="22" t="s">
        <v>99</v>
      </c>
      <c r="S3" s="22" t="s">
        <v>104</v>
      </c>
    </row>
    <row r="5" spans="1:19" ht="20" x14ac:dyDescent="0.2">
      <c r="A5" s="23" t="s">
        <v>23</v>
      </c>
      <c r="B5" s="23"/>
      <c r="C5" s="23">
        <f>SUM(J5:J9)</f>
        <v>3.75</v>
      </c>
      <c r="D5" s="23">
        <f>ROUND((C5/M5),2)</f>
        <v>7.0000000000000007E-2</v>
      </c>
      <c r="E5" s="23">
        <f>ROUND(((C5*E21)/C21),0)</f>
        <v>25</v>
      </c>
      <c r="F5" s="23"/>
      <c r="G5" s="23"/>
      <c r="H5" s="23"/>
      <c r="I5" s="23">
        <v>0.75</v>
      </c>
      <c r="J5" s="23">
        <f t="shared" ref="J5:J6" si="0">SUM(G5:I5)</f>
        <v>0.75</v>
      </c>
      <c r="K5" s="23"/>
      <c r="M5" s="21">
        <f>SUM(C5+C11+C21+C34+C40+C44)</f>
        <v>55.75</v>
      </c>
      <c r="N5" s="21" t="s">
        <v>103</v>
      </c>
      <c r="O5" s="21">
        <f>SUM(G7:G47)</f>
        <v>9.5</v>
      </c>
      <c r="P5" s="21">
        <f>SUM(H7:H47)</f>
        <v>39.75</v>
      </c>
      <c r="Q5" s="21">
        <f>SUM(I5:I47)</f>
        <v>6.5</v>
      </c>
      <c r="S5" s="21">
        <v>15</v>
      </c>
    </row>
    <row r="7" spans="1:19" ht="40" x14ac:dyDescent="0.2">
      <c r="B7" s="21" t="s">
        <v>40</v>
      </c>
      <c r="F7" s="21" t="s">
        <v>80</v>
      </c>
      <c r="G7" s="21">
        <v>1</v>
      </c>
      <c r="H7" s="21">
        <v>0.5</v>
      </c>
      <c r="J7" s="21">
        <f>SUM(G7:I7)</f>
        <v>1.5</v>
      </c>
      <c r="N7" s="21" t="s">
        <v>102</v>
      </c>
      <c r="O7" s="21">
        <v>1</v>
      </c>
      <c r="P7" s="21">
        <v>3</v>
      </c>
      <c r="Q7" s="21">
        <v>1</v>
      </c>
    </row>
    <row r="8" spans="1:19" ht="40" x14ac:dyDescent="0.2">
      <c r="B8" s="21" t="s">
        <v>41</v>
      </c>
      <c r="G8" s="21">
        <v>0.5</v>
      </c>
      <c r="J8" s="21">
        <f t="shared" ref="J8:J47" si="1">SUM(G8:I8)</f>
        <v>0.5</v>
      </c>
      <c r="N8" s="23" t="s">
        <v>100</v>
      </c>
      <c r="O8" s="21">
        <f>O7*S5</f>
        <v>15</v>
      </c>
      <c r="P8" s="21">
        <f>P7*S5</f>
        <v>45</v>
      </c>
      <c r="Q8" s="21">
        <f>Q7*S5</f>
        <v>15</v>
      </c>
    </row>
    <row r="9" spans="1:19" ht="60" x14ac:dyDescent="0.2">
      <c r="B9" s="21" t="s">
        <v>52</v>
      </c>
      <c r="F9" s="21" t="s">
        <v>81</v>
      </c>
      <c r="G9" s="21">
        <v>0.5</v>
      </c>
      <c r="H9" s="21">
        <v>0.5</v>
      </c>
      <c r="J9" s="21">
        <f t="shared" si="1"/>
        <v>1</v>
      </c>
      <c r="N9" s="21" t="s">
        <v>101</v>
      </c>
      <c r="O9" s="21">
        <f>O8-O5</f>
        <v>5.5</v>
      </c>
      <c r="P9" s="21">
        <f t="shared" ref="P9:Q9" si="2">P8-P5</f>
        <v>5.25</v>
      </c>
      <c r="Q9" s="21">
        <f t="shared" si="2"/>
        <v>8.5</v>
      </c>
    </row>
    <row r="11" spans="1:19" ht="20" x14ac:dyDescent="0.2">
      <c r="A11" s="23" t="s">
        <v>42</v>
      </c>
      <c r="B11" s="23"/>
      <c r="C11" s="23">
        <f>SUM(J11:J19)</f>
        <v>13</v>
      </c>
      <c r="D11" s="23">
        <f>ROUND((C11/M5),2)</f>
        <v>0.23</v>
      </c>
      <c r="E11" s="23">
        <f>ROUND(((C11*E21)/C21),0)</f>
        <v>87</v>
      </c>
      <c r="F11" s="23"/>
      <c r="G11" s="23"/>
      <c r="H11" s="23"/>
      <c r="I11" s="23">
        <v>2</v>
      </c>
      <c r="J11" s="23">
        <f t="shared" si="1"/>
        <v>2</v>
      </c>
      <c r="K11" s="23"/>
    </row>
    <row r="13" spans="1:19" ht="40" x14ac:dyDescent="0.2">
      <c r="B13" s="21" t="s">
        <v>43</v>
      </c>
      <c r="F13" s="21" t="s">
        <v>46</v>
      </c>
      <c r="G13" s="21">
        <v>2</v>
      </c>
      <c r="J13" s="21">
        <f t="shared" si="1"/>
        <v>2</v>
      </c>
    </row>
    <row r="14" spans="1:19" ht="20" x14ac:dyDescent="0.2">
      <c r="B14" s="21" t="s">
        <v>44</v>
      </c>
      <c r="G14" s="21">
        <v>0.25</v>
      </c>
      <c r="H14" s="21">
        <v>1.5</v>
      </c>
      <c r="J14" s="21">
        <f t="shared" si="1"/>
        <v>1.75</v>
      </c>
    </row>
    <row r="15" spans="1:19" ht="20" x14ac:dyDescent="0.2">
      <c r="B15" s="21" t="s">
        <v>45</v>
      </c>
      <c r="G15" s="21">
        <v>0.25</v>
      </c>
      <c r="H15" s="21">
        <v>1.5</v>
      </c>
      <c r="J15" s="21">
        <f t="shared" si="1"/>
        <v>1.75</v>
      </c>
    </row>
    <row r="16" spans="1:19" ht="20" x14ac:dyDescent="0.2">
      <c r="B16" s="21" t="s">
        <v>57</v>
      </c>
      <c r="J16" s="21">
        <f t="shared" si="1"/>
        <v>0</v>
      </c>
    </row>
    <row r="17" spans="1:11" ht="20" x14ac:dyDescent="0.2">
      <c r="B17" s="21" t="s">
        <v>58</v>
      </c>
      <c r="H17" s="21">
        <v>0.5</v>
      </c>
      <c r="J17" s="21">
        <f t="shared" si="1"/>
        <v>0.5</v>
      </c>
    </row>
    <row r="18" spans="1:11" ht="20" x14ac:dyDescent="0.2">
      <c r="B18" s="21" t="s">
        <v>59</v>
      </c>
      <c r="H18" s="21">
        <v>3</v>
      </c>
      <c r="J18" s="21">
        <f t="shared" si="1"/>
        <v>3</v>
      </c>
    </row>
    <row r="19" spans="1:11" ht="40" x14ac:dyDescent="0.2">
      <c r="B19" s="21" t="s">
        <v>60</v>
      </c>
      <c r="F19" s="21" t="s">
        <v>82</v>
      </c>
      <c r="G19" s="21">
        <v>2</v>
      </c>
      <c r="J19" s="21">
        <f t="shared" si="1"/>
        <v>2</v>
      </c>
    </row>
    <row r="21" spans="1:11" ht="20" x14ac:dyDescent="0.2">
      <c r="A21" s="23" t="s">
        <v>61</v>
      </c>
      <c r="B21" s="23"/>
      <c r="C21" s="23">
        <f>SUM(J21:J32)</f>
        <v>30.5</v>
      </c>
      <c r="D21" s="23">
        <f>ROUND((C21/M5),2)</f>
        <v>0.55000000000000004</v>
      </c>
      <c r="E21" s="23">
        <f>ROUND(((C21*100)/(J23+J24)),0)</f>
        <v>203</v>
      </c>
      <c r="F21" s="23"/>
      <c r="G21" s="23"/>
      <c r="H21" s="23"/>
      <c r="I21" s="23">
        <v>3</v>
      </c>
      <c r="J21" s="23">
        <f t="shared" si="1"/>
        <v>3</v>
      </c>
      <c r="K21" s="23"/>
    </row>
    <row r="23" spans="1:11" ht="20" x14ac:dyDescent="0.2">
      <c r="B23" s="21" t="s">
        <v>62</v>
      </c>
      <c r="H23" s="21">
        <v>10</v>
      </c>
      <c r="J23" s="21">
        <f t="shared" si="1"/>
        <v>10</v>
      </c>
    </row>
    <row r="24" spans="1:11" ht="20" x14ac:dyDescent="0.2">
      <c r="B24" s="21" t="s">
        <v>63</v>
      </c>
      <c r="H24" s="21">
        <v>5</v>
      </c>
      <c r="J24" s="21">
        <f t="shared" si="1"/>
        <v>5</v>
      </c>
    </row>
    <row r="25" spans="1:11" ht="20" x14ac:dyDescent="0.2">
      <c r="B25" s="21" t="s">
        <v>64</v>
      </c>
      <c r="H25" s="21">
        <v>5</v>
      </c>
      <c r="J25" s="21">
        <f t="shared" si="1"/>
        <v>5</v>
      </c>
    </row>
    <row r="26" spans="1:11" ht="20" x14ac:dyDescent="0.2">
      <c r="B26" s="21" t="s">
        <v>65</v>
      </c>
      <c r="H26" s="21">
        <v>2</v>
      </c>
      <c r="J26" s="21">
        <f t="shared" si="1"/>
        <v>2</v>
      </c>
    </row>
    <row r="27" spans="1:11" ht="20" x14ac:dyDescent="0.2">
      <c r="B27" s="21" t="s">
        <v>66</v>
      </c>
      <c r="H27" s="21">
        <v>1</v>
      </c>
      <c r="J27" s="21">
        <f t="shared" si="1"/>
        <v>1</v>
      </c>
    </row>
    <row r="28" spans="1:11" ht="20" x14ac:dyDescent="0.2">
      <c r="B28" s="21" t="s">
        <v>67</v>
      </c>
      <c r="G28" s="21">
        <v>1.5</v>
      </c>
      <c r="J28" s="21">
        <f t="shared" si="1"/>
        <v>1.5</v>
      </c>
    </row>
    <row r="29" spans="1:11" ht="40" x14ac:dyDescent="0.2">
      <c r="B29" s="21" t="s">
        <v>68</v>
      </c>
      <c r="F29" s="21" t="s">
        <v>83</v>
      </c>
      <c r="H29" s="21">
        <v>0.25</v>
      </c>
      <c r="J29" s="21">
        <f t="shared" si="1"/>
        <v>0.25</v>
      </c>
    </row>
    <row r="30" spans="1:11" ht="40" x14ac:dyDescent="0.2">
      <c r="B30" s="21" t="s">
        <v>69</v>
      </c>
      <c r="F30" s="21" t="s">
        <v>84</v>
      </c>
      <c r="H30" s="21">
        <v>0.25</v>
      </c>
      <c r="J30" s="21">
        <f t="shared" si="1"/>
        <v>0.25</v>
      </c>
    </row>
    <row r="31" spans="1:11" ht="40" x14ac:dyDescent="0.2">
      <c r="B31" s="21" t="s">
        <v>85</v>
      </c>
      <c r="H31" s="21">
        <v>1.5</v>
      </c>
      <c r="J31" s="21">
        <f t="shared" si="1"/>
        <v>1.5</v>
      </c>
    </row>
    <row r="32" spans="1:11" ht="20" x14ac:dyDescent="0.2">
      <c r="B32" s="21" t="s">
        <v>70</v>
      </c>
      <c r="F32" s="21" t="s">
        <v>71</v>
      </c>
      <c r="H32" s="21">
        <v>1</v>
      </c>
      <c r="J32" s="21">
        <f t="shared" si="1"/>
        <v>1</v>
      </c>
    </row>
    <row r="34" spans="1:11" ht="20" x14ac:dyDescent="0.2">
      <c r="A34" s="23" t="s">
        <v>72</v>
      </c>
      <c r="B34" s="23"/>
      <c r="C34" s="23">
        <f>SUM(J34:J38)</f>
        <v>4</v>
      </c>
      <c r="D34" s="23">
        <f>ROUND((C34/M5),2)</f>
        <v>7.0000000000000007E-2</v>
      </c>
      <c r="E34" s="23">
        <f>ROUND(((C34*E21)/C21),0)</f>
        <v>27</v>
      </c>
      <c r="F34" s="23"/>
      <c r="G34" s="23"/>
      <c r="H34" s="23"/>
      <c r="I34" s="23">
        <v>0.25</v>
      </c>
      <c r="J34" s="23">
        <f t="shared" si="1"/>
        <v>0.25</v>
      </c>
      <c r="K34" s="23"/>
    </row>
    <row r="36" spans="1:11" ht="40" x14ac:dyDescent="0.2">
      <c r="B36" s="21" t="s">
        <v>73</v>
      </c>
      <c r="F36" s="21" t="s">
        <v>86</v>
      </c>
      <c r="G36" s="21">
        <v>0.5</v>
      </c>
      <c r="H36" s="21">
        <v>0.25</v>
      </c>
      <c r="J36" s="21">
        <f t="shared" si="1"/>
        <v>0.75</v>
      </c>
    </row>
    <row r="37" spans="1:11" ht="40" x14ac:dyDescent="0.2">
      <c r="B37" s="21" t="s">
        <v>74</v>
      </c>
      <c r="F37" s="21" t="s">
        <v>87</v>
      </c>
      <c r="G37" s="21">
        <v>0.75</v>
      </c>
      <c r="J37" s="21">
        <f t="shared" si="1"/>
        <v>0.75</v>
      </c>
    </row>
    <row r="38" spans="1:11" ht="20" x14ac:dyDescent="0.2">
      <c r="B38" s="21" t="s">
        <v>75</v>
      </c>
      <c r="G38" s="21">
        <v>0.25</v>
      </c>
      <c r="H38" s="21">
        <v>2</v>
      </c>
      <c r="J38" s="21">
        <f t="shared" si="1"/>
        <v>2.25</v>
      </c>
    </row>
    <row r="40" spans="1:11" ht="20" x14ac:dyDescent="0.2">
      <c r="A40" s="23" t="s">
        <v>76</v>
      </c>
      <c r="B40" s="23"/>
      <c r="C40" s="23">
        <f>SUM(J40:J42)</f>
        <v>1.25</v>
      </c>
      <c r="D40" s="23">
        <f>ROUND((C40/M5),2)</f>
        <v>0.02</v>
      </c>
      <c r="E40" s="23">
        <f>ROUND(((C40*E21)/C21),0)</f>
        <v>8</v>
      </c>
      <c r="F40" s="23"/>
      <c r="G40" s="23"/>
      <c r="H40" s="23"/>
      <c r="I40" s="23">
        <v>0.25</v>
      </c>
      <c r="J40" s="23">
        <f t="shared" si="1"/>
        <v>0.25</v>
      </c>
      <c r="K40" s="23"/>
    </row>
    <row r="42" spans="1:11" ht="20" x14ac:dyDescent="0.2">
      <c r="B42" s="21" t="s">
        <v>77</v>
      </c>
      <c r="H42" s="21">
        <v>1</v>
      </c>
      <c r="J42" s="21">
        <f t="shared" si="1"/>
        <v>1</v>
      </c>
    </row>
    <row r="44" spans="1:11" ht="20" x14ac:dyDescent="0.2">
      <c r="A44" s="23" t="s">
        <v>78</v>
      </c>
      <c r="B44" s="23"/>
      <c r="C44" s="23">
        <f>SUM(J44:J47)</f>
        <v>3.25</v>
      </c>
      <c r="D44" s="23">
        <f>ROUND((C44/M5),2)</f>
        <v>0.06</v>
      </c>
      <c r="E44" s="23">
        <f>ROUND(((C44*E21)/C21),0)</f>
        <v>22</v>
      </c>
      <c r="F44" s="23"/>
      <c r="G44" s="23"/>
      <c r="H44" s="23"/>
      <c r="I44" s="23">
        <v>0.25</v>
      </c>
      <c r="J44" s="23">
        <f t="shared" si="1"/>
        <v>0.25</v>
      </c>
      <c r="K44" s="23"/>
    </row>
    <row r="46" spans="1:11" ht="20" x14ac:dyDescent="0.2">
      <c r="B46" s="21" t="s">
        <v>79</v>
      </c>
      <c r="H46" s="21">
        <v>1</v>
      </c>
      <c r="J46" s="21">
        <f t="shared" si="1"/>
        <v>1</v>
      </c>
    </row>
    <row r="47" spans="1:11" ht="20" x14ac:dyDescent="0.2">
      <c r="B47" s="21" t="s">
        <v>88</v>
      </c>
      <c r="F47" s="21" t="s">
        <v>89</v>
      </c>
      <c r="H47" s="21">
        <v>2</v>
      </c>
      <c r="J47" s="21">
        <f t="shared" si="1"/>
        <v>2</v>
      </c>
    </row>
  </sheetData>
  <mergeCells count="1">
    <mergeCell ref="A1:K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AFA63-6880-804A-9FAE-6D8CD2260D61}">
  <dimension ref="A1:J14"/>
  <sheetViews>
    <sheetView workbookViewId="0">
      <selection activeCell="C15" sqref="C15"/>
    </sheetView>
  </sheetViews>
  <sheetFormatPr baseColWidth="10" defaultRowHeight="16" x14ac:dyDescent="0.2"/>
  <cols>
    <col min="2" max="2" width="18.33203125" customWidth="1"/>
    <col min="3" max="3" width="14.83203125" customWidth="1"/>
    <col min="4" max="4" width="14.5" customWidth="1"/>
    <col min="5" max="5" width="14.6640625" customWidth="1"/>
    <col min="6" max="6" width="16" customWidth="1"/>
    <col min="7" max="7" width="15.1640625" customWidth="1"/>
    <col min="8" max="8" width="20.83203125" customWidth="1"/>
  </cols>
  <sheetData>
    <row r="1" spans="1:10" ht="26" customHeight="1" x14ac:dyDescent="0.2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4"/>
    </row>
    <row r="5" spans="1:10" ht="17" x14ac:dyDescent="0.2">
      <c r="B5" s="25" t="s">
        <v>105</v>
      </c>
      <c r="C5" s="25" t="s">
        <v>106</v>
      </c>
      <c r="D5" s="25" t="s">
        <v>107</v>
      </c>
      <c r="E5" s="25" t="s">
        <v>108</v>
      </c>
      <c r="F5" s="25" t="s">
        <v>109</v>
      </c>
      <c r="G5" s="25" t="s">
        <v>110</v>
      </c>
      <c r="H5" s="25" t="s">
        <v>111</v>
      </c>
    </row>
    <row r="7" spans="1:10" x14ac:dyDescent="0.2">
      <c r="B7" t="s">
        <v>113</v>
      </c>
      <c r="C7">
        <f>Phase!C5</f>
        <v>3.75</v>
      </c>
    </row>
    <row r="8" spans="1:10" x14ac:dyDescent="0.2">
      <c r="B8" t="s">
        <v>112</v>
      </c>
      <c r="C8" s="26">
        <f>Phase!E5</f>
        <v>25</v>
      </c>
      <c r="D8" s="27">
        <f>Phase!E11</f>
        <v>87</v>
      </c>
      <c r="E8" s="27">
        <f>Phase!E21</f>
        <v>203</v>
      </c>
      <c r="F8" s="27">
        <f>Phase!E34</f>
        <v>27</v>
      </c>
      <c r="G8" s="27">
        <f>Phase!E40</f>
        <v>8</v>
      </c>
      <c r="H8" s="27">
        <f>Phase!E44</f>
        <v>22</v>
      </c>
      <c r="I8" t="s">
        <v>114</v>
      </c>
    </row>
    <row r="10" spans="1:10" x14ac:dyDescent="0.2">
      <c r="B10" t="s">
        <v>115</v>
      </c>
      <c r="C10" t="s">
        <v>116</v>
      </c>
    </row>
    <row r="14" spans="1:10" x14ac:dyDescent="0.2">
      <c r="B14" t="s">
        <v>117</v>
      </c>
      <c r="C14" t="s">
        <v>118</v>
      </c>
    </row>
  </sheetData>
  <mergeCells count="1">
    <mergeCell ref="A1:I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AD7E1C-AC5F-2441-9515-530993F16B8A}">
  <dimension ref="A1:A25"/>
  <sheetViews>
    <sheetView workbookViewId="0">
      <selection activeCell="D26" sqref="D26"/>
    </sheetView>
  </sheetViews>
  <sheetFormatPr baseColWidth="10" defaultRowHeight="16" x14ac:dyDescent="0.2"/>
  <sheetData>
    <row r="1" spans="1:1" x14ac:dyDescent="0.2">
      <c r="A1" t="s">
        <v>47</v>
      </c>
    </row>
    <row r="2" spans="1:1" x14ac:dyDescent="0.2">
      <c r="A2" t="s">
        <v>48</v>
      </c>
    </row>
    <row r="3" spans="1:1" x14ac:dyDescent="0.2">
      <c r="A3" t="s">
        <v>49</v>
      </c>
    </row>
    <row r="4" spans="1:1" x14ac:dyDescent="0.2">
      <c r="A4" t="s">
        <v>50</v>
      </c>
    </row>
    <row r="5" spans="1:1" x14ac:dyDescent="0.2">
      <c r="A5" t="s">
        <v>51</v>
      </c>
    </row>
    <row r="11" spans="1:1" x14ac:dyDescent="0.2">
      <c r="A11" t="s">
        <v>90</v>
      </c>
    </row>
    <row r="12" spans="1:1" x14ac:dyDescent="0.2">
      <c r="A12" t="s">
        <v>91</v>
      </c>
    </row>
    <row r="13" spans="1:1" x14ac:dyDescent="0.2">
      <c r="A13" t="s">
        <v>92</v>
      </c>
    </row>
    <row r="16" spans="1:1" x14ac:dyDescent="0.2">
      <c r="A16" t="s">
        <v>93</v>
      </c>
    </row>
    <row r="18" spans="1:1" x14ac:dyDescent="0.2">
      <c r="A18" t="s">
        <v>94</v>
      </c>
    </row>
    <row r="20" spans="1:1" x14ac:dyDescent="0.2">
      <c r="A20" t="s">
        <v>95</v>
      </c>
    </row>
    <row r="23" spans="1:1" x14ac:dyDescent="0.2">
      <c r="A23" t="s">
        <v>96</v>
      </c>
    </row>
    <row r="24" spans="1:1" x14ac:dyDescent="0.2">
      <c r="A24" t="s">
        <v>97</v>
      </c>
    </row>
    <row r="25" spans="1:1" x14ac:dyDescent="0.2">
      <c r="A25" t="s">
        <v>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Produits</vt:lpstr>
      <vt:lpstr>Chiffrage</vt:lpstr>
      <vt:lpstr>Phase</vt:lpstr>
      <vt:lpstr>Feuil6</vt:lpstr>
      <vt:lpstr>Feuil5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2020-05-11T07:46:14Z</dcterms:created>
  <dcterms:modified xsi:type="dcterms:W3CDTF">2020-05-11T15:07:10Z</dcterms:modified>
</cp:coreProperties>
</file>