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0" yWindow="0" windowWidth="19200" windowHeight="6470"/>
  </bookViews>
  <sheets>
    <sheet name="Statement Summary" sheetId="1" r:id="rId1"/>
  </sheets>
  <definedNames>
    <definedName name="_xlnm._FilterDatabase" localSheetId="0" hidden="1">'Statement Summary'!$C$4:$C$95</definedName>
    <definedName name="Beginning_Balance">'Statement Summary'!$F$2</definedName>
    <definedName name="Slicer_Month">#N/A</definedName>
    <definedName name="Total_Deposit">TBStatement[[#Totals],[Deposit]]</definedName>
    <definedName name="Total_Withdrawal">TBStatement[[#Totals],[Withdrawal]]</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 i="1" l="1"/>
  <c r="C86" i="1"/>
  <c r="C87" i="1" s="1"/>
  <c r="C88" i="1" s="1"/>
  <c r="C89" i="1" s="1"/>
  <c r="C90" i="1" s="1"/>
  <c r="C91" i="1" s="1"/>
  <c r="C92" i="1" s="1"/>
  <c r="C93" i="1" s="1"/>
  <c r="C94" i="1" s="1"/>
  <c r="C77" i="1"/>
  <c r="C78" i="1" s="1"/>
  <c r="C79" i="1" s="1"/>
  <c r="C80" i="1" s="1"/>
  <c r="C81" i="1" s="1"/>
  <c r="C82" i="1" s="1"/>
  <c r="C83" i="1" s="1"/>
  <c r="C84" i="1" s="1"/>
  <c r="C85" i="1" s="1"/>
  <c r="C68" i="1"/>
  <c r="C69" i="1" s="1"/>
  <c r="C70" i="1" s="1"/>
  <c r="C71" i="1" s="1"/>
  <c r="C72" i="1" s="1"/>
  <c r="C73" i="1" s="1"/>
  <c r="C74" i="1" s="1"/>
  <c r="C75" i="1" s="1"/>
  <c r="C76" i="1" s="1"/>
  <c r="C59" i="1"/>
  <c r="C60" i="1" s="1"/>
  <c r="C61" i="1" s="1"/>
  <c r="C62" i="1" s="1"/>
  <c r="C63" i="1" s="1"/>
  <c r="C64" i="1" s="1"/>
  <c r="C65" i="1" s="1"/>
  <c r="C66" i="1" s="1"/>
  <c r="C67" i="1" s="1"/>
  <c r="C50" i="1"/>
  <c r="C51" i="1" s="1"/>
  <c r="C52" i="1" s="1"/>
  <c r="C53" i="1" s="1"/>
  <c r="C54" i="1" s="1"/>
  <c r="C55" i="1" s="1"/>
  <c r="C56" i="1" s="1"/>
  <c r="C57" i="1" s="1"/>
  <c r="C58" i="1" s="1"/>
  <c r="C41" i="1"/>
  <c r="C42" i="1" s="1"/>
  <c r="C43" i="1" s="1"/>
  <c r="C44" i="1" s="1"/>
  <c r="C45" i="1" s="1"/>
  <c r="C46" i="1" s="1"/>
  <c r="C47" i="1" s="1"/>
  <c r="C48" i="1" s="1"/>
  <c r="C49" i="1" s="1"/>
  <c r="C32" i="1"/>
  <c r="C33" i="1" s="1"/>
  <c r="C34" i="1" s="1"/>
  <c r="C35" i="1" s="1"/>
  <c r="C36" i="1" s="1"/>
  <c r="C37" i="1" s="1"/>
  <c r="C38" i="1" s="1"/>
  <c r="C39" i="1" s="1"/>
  <c r="C40" i="1" s="1"/>
  <c r="C23" i="1"/>
  <c r="C24" i="1" s="1"/>
  <c r="C25" i="1" s="1"/>
  <c r="C26" i="1" s="1"/>
  <c r="C27" i="1" s="1"/>
  <c r="C28" i="1" s="1"/>
  <c r="C29" i="1" s="1"/>
  <c r="C30" i="1" s="1"/>
  <c r="C31" i="1" s="1"/>
  <c r="C14" i="1"/>
  <c r="C15" i="1" s="1"/>
  <c r="C16" i="1" s="1"/>
  <c r="C17" i="1" s="1"/>
  <c r="C18" i="1" s="1"/>
  <c r="C19" i="1" s="1"/>
  <c r="C20" i="1" s="1"/>
  <c r="C21" i="1" s="1"/>
  <c r="C22" i="1" s="1"/>
  <c r="C5" i="1"/>
  <c r="B77" i="1"/>
  <c r="B78" i="1"/>
  <c r="B79" i="1"/>
  <c r="B80" i="1"/>
  <c r="B81" i="1"/>
  <c r="B82" i="1"/>
  <c r="B83" i="1"/>
  <c r="B84" i="1"/>
  <c r="B68" i="1"/>
  <c r="B69" i="1"/>
  <c r="B70" i="1"/>
  <c r="B71" i="1"/>
  <c r="B72" i="1"/>
  <c r="B73" i="1"/>
  <c r="B74" i="1"/>
  <c r="B75" i="1"/>
  <c r="B59" i="1"/>
  <c r="B60" i="1"/>
  <c r="B61" i="1"/>
  <c r="B62" i="1"/>
  <c r="B63" i="1"/>
  <c r="B64" i="1"/>
  <c r="B65" i="1"/>
  <c r="B66" i="1"/>
  <c r="B50" i="1"/>
  <c r="B51" i="1"/>
  <c r="B52" i="1"/>
  <c r="B53" i="1"/>
  <c r="B54" i="1"/>
  <c r="B55" i="1"/>
  <c r="B56" i="1"/>
  <c r="B57" i="1"/>
  <c r="B41" i="1"/>
  <c r="B42" i="1"/>
  <c r="B43" i="1"/>
  <c r="B44" i="1"/>
  <c r="B45" i="1"/>
  <c r="B46" i="1"/>
  <c r="B47" i="1"/>
  <c r="B48" i="1"/>
  <c r="B86" i="1"/>
  <c r="B87" i="1"/>
  <c r="B88" i="1"/>
  <c r="B89" i="1"/>
  <c r="B90" i="1"/>
  <c r="B91" i="1"/>
  <c r="B92" i="1"/>
  <c r="B93" i="1"/>
  <c r="B38" i="1"/>
  <c r="B32" i="1"/>
  <c r="B33" i="1"/>
  <c r="B34" i="1"/>
  <c r="B35" i="1"/>
  <c r="B36" i="1"/>
  <c r="B37" i="1"/>
  <c r="B39" i="1"/>
  <c r="B23" i="1"/>
  <c r="B24" i="1"/>
  <c r="B25" i="1"/>
  <c r="B26" i="1"/>
  <c r="B27" i="1"/>
  <c r="B28" i="1"/>
  <c r="B29" i="1"/>
  <c r="B30" i="1"/>
  <c r="B14" i="1"/>
  <c r="B15" i="1"/>
  <c r="B16" i="1"/>
  <c r="B17" i="1"/>
  <c r="B18" i="1"/>
  <c r="B19" i="1"/>
  <c r="B20" i="1"/>
  <c r="B21" i="1"/>
  <c r="B8" i="1"/>
  <c r="B9" i="1"/>
  <c r="B7" i="1"/>
  <c r="C6" i="1" l="1"/>
  <c r="C7" i="1" s="1"/>
  <c r="C8" i="1" s="1"/>
  <c r="C9" i="1" s="1"/>
  <c r="C10" i="1" s="1"/>
  <c r="C11" i="1" s="1"/>
  <c r="C12" i="1" s="1"/>
  <c r="C13" i="1" s="1"/>
  <c r="D7" i="1" l="1"/>
  <c r="E7" i="1"/>
  <c r="D8" i="1"/>
  <c r="E8" i="1"/>
  <c r="D9" i="1" l="1"/>
  <c r="E9" i="1"/>
  <c r="E14" i="1" l="1"/>
  <c r="D14" i="1"/>
  <c r="D15" i="1" l="1"/>
  <c r="E15" i="1"/>
  <c r="E16" i="1" l="1"/>
  <c r="D16" i="1"/>
  <c r="D17" i="1" l="1"/>
  <c r="E17" i="1"/>
  <c r="D18" i="1" l="1"/>
  <c r="E18" i="1"/>
  <c r="D19" i="1" l="1"/>
  <c r="E19" i="1"/>
  <c r="D20" i="1" l="1"/>
  <c r="E20" i="1"/>
  <c r="D21" i="1" l="1"/>
  <c r="E21" i="1"/>
  <c r="E23" i="1" l="1"/>
  <c r="D23" i="1"/>
  <c r="E24" i="1" l="1"/>
  <c r="D24" i="1"/>
  <c r="E25" i="1" l="1"/>
  <c r="D25" i="1"/>
  <c r="D26" i="1" l="1"/>
  <c r="E26" i="1"/>
  <c r="B11" i="1"/>
  <c r="D11" i="1"/>
  <c r="B85" i="1"/>
  <c r="B94" i="1"/>
  <c r="D27" i="1" l="1"/>
  <c r="E27" i="1"/>
  <c r="E11" i="1"/>
  <c r="D28" i="1" l="1"/>
  <c r="E28" i="1"/>
  <c r="E29" i="1" l="1"/>
  <c r="D29" i="1"/>
  <c r="D30" i="1" l="1"/>
  <c r="E30" i="1"/>
  <c r="E32" i="1" l="1"/>
  <c r="D32" i="1"/>
  <c r="D33" i="1" l="1"/>
  <c r="E33" i="1"/>
  <c r="D6" i="1"/>
  <c r="E10" i="1"/>
  <c r="D12" i="1"/>
  <c r="D5" i="1"/>
  <c r="B5" i="1"/>
  <c r="B6" i="1"/>
  <c r="B10" i="1"/>
  <c r="B12" i="1"/>
  <c r="D34" i="1" l="1"/>
  <c r="E34" i="1"/>
  <c r="E6" i="1"/>
  <c r="D10" i="1"/>
  <c r="E5" i="1"/>
  <c r="E12" i="1"/>
  <c r="D31" i="1"/>
  <c r="E22" i="1"/>
  <c r="D13" i="1"/>
  <c r="B13" i="1"/>
  <c r="B22" i="1"/>
  <c r="B31" i="1"/>
  <c r="B40" i="1"/>
  <c r="E35" i="1" l="1"/>
  <c r="D35" i="1"/>
  <c r="D22" i="1"/>
  <c r="E31" i="1"/>
  <c r="E13" i="1"/>
  <c r="H95" i="1"/>
  <c r="H2" i="1" s="1"/>
  <c r="B76" i="1"/>
  <c r="B67" i="1"/>
  <c r="E36" i="1" l="1"/>
  <c r="D36" i="1"/>
  <c r="E37" i="1" l="1"/>
  <c r="D37" i="1"/>
  <c r="E38" i="1" l="1"/>
  <c r="D38" i="1"/>
  <c r="B49" i="1"/>
  <c r="B58" i="1"/>
  <c r="D39" i="1" l="1"/>
  <c r="E39" i="1"/>
  <c r="G95" i="1"/>
  <c r="E40" i="1" l="1"/>
  <c r="D40" i="1"/>
  <c r="G2" i="1"/>
  <c r="E41" i="1" l="1"/>
  <c r="D41" i="1"/>
  <c r="D42" i="1" l="1"/>
  <c r="E42" i="1"/>
  <c r="E43" i="1" l="1"/>
  <c r="D43" i="1"/>
  <c r="D44" i="1" l="1"/>
  <c r="E44" i="1"/>
  <c r="D45" i="1" l="1"/>
  <c r="E45" i="1"/>
  <c r="D46" i="1" l="1"/>
  <c r="E46" i="1"/>
  <c r="D47" i="1" l="1"/>
  <c r="E47" i="1"/>
  <c r="D48" i="1" l="1"/>
  <c r="E48" i="1"/>
  <c r="D49" i="1" l="1"/>
  <c r="E49" i="1"/>
  <c r="D50" i="1" l="1"/>
  <c r="E50" i="1"/>
  <c r="E51" i="1" l="1"/>
  <c r="D51" i="1"/>
  <c r="E52" i="1" l="1"/>
  <c r="D52" i="1"/>
  <c r="D53" i="1" l="1"/>
  <c r="E53" i="1"/>
  <c r="E54" i="1" l="1"/>
  <c r="D54" i="1"/>
  <c r="D55" i="1" l="1"/>
  <c r="E55" i="1"/>
  <c r="D56" i="1" l="1"/>
  <c r="E56" i="1"/>
  <c r="D57" i="1" l="1"/>
  <c r="E57" i="1"/>
  <c r="E58" i="1" l="1"/>
  <c r="D58" i="1"/>
  <c r="D59" i="1" l="1"/>
  <c r="E59" i="1"/>
  <c r="E60" i="1" l="1"/>
  <c r="D60" i="1"/>
  <c r="D61" i="1" l="1"/>
  <c r="E61" i="1"/>
  <c r="E62" i="1" l="1"/>
  <c r="D62" i="1"/>
  <c r="D63" i="1" l="1"/>
  <c r="E63" i="1"/>
  <c r="E64" i="1" l="1"/>
  <c r="D64" i="1"/>
  <c r="D65" i="1" l="1"/>
  <c r="E65" i="1"/>
  <c r="D66" i="1" l="1"/>
  <c r="E66" i="1"/>
  <c r="D67" i="1" l="1"/>
  <c r="E67" i="1"/>
  <c r="E68" i="1" l="1"/>
  <c r="D68" i="1"/>
  <c r="E69" i="1" l="1"/>
  <c r="D69" i="1"/>
  <c r="E70" i="1" l="1"/>
  <c r="D70" i="1"/>
  <c r="D71" i="1" l="1"/>
  <c r="E71" i="1"/>
  <c r="E72" i="1" l="1"/>
  <c r="D72" i="1"/>
  <c r="E73" i="1" l="1"/>
  <c r="D73" i="1"/>
  <c r="D74" i="1" l="1"/>
  <c r="E74" i="1"/>
  <c r="D75" i="1" l="1"/>
  <c r="E75" i="1"/>
  <c r="D76" i="1" l="1"/>
  <c r="E76" i="1"/>
  <c r="D77" i="1" l="1"/>
  <c r="E77" i="1"/>
  <c r="E78" i="1" l="1"/>
  <c r="D78" i="1"/>
  <c r="E79" i="1" l="1"/>
  <c r="D79" i="1"/>
  <c r="D80" i="1" l="1"/>
  <c r="E80" i="1"/>
  <c r="D81" i="1" l="1"/>
  <c r="E81" i="1"/>
  <c r="E82" i="1" l="1"/>
  <c r="D82" i="1"/>
  <c r="E83" i="1" l="1"/>
  <c r="D83" i="1"/>
  <c r="D84" i="1" l="1"/>
  <c r="E84" i="1"/>
  <c r="D85" i="1" l="1"/>
  <c r="E85" i="1"/>
  <c r="D86" i="1" l="1"/>
  <c r="E86" i="1"/>
  <c r="D87" i="1" l="1"/>
  <c r="E87" i="1"/>
  <c r="E88" i="1" l="1"/>
  <c r="D88" i="1"/>
  <c r="E89" i="1" l="1"/>
  <c r="D89" i="1"/>
  <c r="D90" i="1" l="1"/>
  <c r="E90" i="1"/>
  <c r="D91" i="1" l="1"/>
  <c r="E91" i="1"/>
  <c r="D92" i="1" l="1"/>
  <c r="E92" i="1"/>
  <c r="E93" i="1" l="1"/>
  <c r="D93" i="1"/>
  <c r="D94" i="1" l="1"/>
  <c r="E94" i="1"/>
</calcChain>
</file>

<file path=xl/sharedStrings.xml><?xml version="1.0" encoding="utf-8"?>
<sst xmlns="http://schemas.openxmlformats.org/spreadsheetml/2006/main" count="194" uniqueCount="33">
  <si>
    <t>TOTAL</t>
  </si>
  <si>
    <t>Bank 
Statement 
Summary</t>
  </si>
  <si>
    <t>No Trx</t>
  </si>
  <si>
    <t>Date</t>
  </si>
  <si>
    <t>Description</t>
  </si>
  <si>
    <t>Reconciled</t>
  </si>
  <si>
    <t>Year</t>
  </si>
  <si>
    <t>Month</t>
  </si>
  <si>
    <t>TOTAL DEPOSIT</t>
  </si>
  <si>
    <t>TOTAL WITHDRAWAL</t>
  </si>
  <si>
    <t>Deposit</t>
  </si>
  <si>
    <t>Withdrawal</t>
  </si>
  <si>
    <t>ü</t>
  </si>
  <si>
    <t>û</t>
  </si>
  <si>
    <t>BEGINNING BALANCE</t>
  </si>
  <si>
    <t>ENDING BALANCE</t>
  </si>
  <si>
    <t>Wages</t>
  </si>
  <si>
    <t>Miscellaneous</t>
  </si>
  <si>
    <t>Mortgage</t>
  </si>
  <si>
    <t>Insurance</t>
  </si>
  <si>
    <t>Repairs</t>
  </si>
  <si>
    <t>Services</t>
  </si>
  <si>
    <t>Utilities</t>
  </si>
  <si>
    <t xml:space="preserve">Groceries </t>
  </si>
  <si>
    <t>Dining out</t>
  </si>
  <si>
    <t>Housecleaning service</t>
  </si>
  <si>
    <t>Gas/fuel</t>
  </si>
  <si>
    <t>Car wash/detailing services</t>
  </si>
  <si>
    <t>Cable TV</t>
  </si>
  <si>
    <t>Video/DVD rentals</t>
  </si>
  <si>
    <t>Movies/plays</t>
  </si>
  <si>
    <t>Over-the-counter drugs</t>
  </si>
  <si>
    <t>Veterinarians/pet medicines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</si>
</sst>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_);\(0\)"/>
    <numFmt numFmtId="165" formatCode="&quot;Rp&quot;#,##0.00"/>
    <numFmt numFmtId="166" formatCode="[$$-409]#,##0.00"/>
    <numFmt numFmtId="167" formatCode="[$$-409]#,##0"/>
  </numFmts>
  <fonts count="14">
    <font>
      <sz val="11"/>
      <color theme="1"/>
      <name val="Trebuchet MS"/>
      <family val="2"/>
      <scheme val="minor"/>
    </font>
    <font>
      <sz val="18"/>
      <color theme="5"/>
      <name val="Euphemia"/>
      <family val="2"/>
      <scheme val="major"/>
    </font>
    <font>
      <sz val="25"/>
      <color theme="1" tint="0.34998626667073579"/>
      <name val="Euphemia"/>
      <family val="2"/>
      <scheme val="major"/>
    </font>
    <font>
      <sz val="10"/>
      <color theme="1"/>
      <name val="Trebuchet MS"/>
      <family val="2"/>
      <scheme val="minor"/>
    </font>
    <font>
      <sz val="11"/>
      <color theme="1" tint="0.34998626667073579"/>
      <name val="Euphemia"/>
      <family val="2"/>
      <scheme val="major"/>
    </font>
    <font>
      <sz val="11"/>
      <color theme="1"/>
      <name val="Trebuchet MS"/>
      <family val="2"/>
      <scheme val="minor"/>
    </font>
    <font>
      <sz val="18"/>
      <color theme="4" tint="-0.24994659260841701"/>
      <name val="Euphemia"/>
      <family val="2"/>
      <scheme val="major"/>
    </font>
    <font>
      <b/>
      <sz val="15"/>
      <color theme="1" tint="0.34998626667073579"/>
      <name val="Trebuchet MS"/>
      <family val="2"/>
      <scheme val="minor"/>
    </font>
    <font>
      <sz val="11"/>
      <name val="Calibri"/>
      <family val="2"/>
      <charset val="204"/>
    </font>
    <font>
      <sz val="11"/>
      <color theme="1"/>
      <name val="Book Antiqua"/>
      <family val="1"/>
      <charset val="204"/>
    </font>
    <font>
      <sz val="11"/>
      <name val="Book Antiqua"/>
      <family val="1"/>
      <charset val="204"/>
    </font>
    <font>
      <sz val="11"/>
      <color theme="1"/>
      <name val="Wingdings"/>
      <charset val="2"/>
    </font>
    <font>
      <sz val="11"/>
      <name val="Wingdings"/>
      <charset val="2"/>
    </font>
    <font>
      <b/>
      <u/>
      <sz val="11"/>
      <color theme="1" tint="0.34998626667073579"/>
      <name val="Euphemia"/>
      <scheme val="major"/>
    </font>
  </fonts>
  <fills count="3">
    <fill>
      <patternFill patternType="none"/>
    </fill>
    <fill>
      <patternFill patternType="gray125"/>
    </fill>
    <fill>
      <patternFill patternType="solid">
        <fgColor theme="5" tint="0.79998168889431442"/>
        <bgColor indexed="64"/>
      </patternFill>
    </fill>
  </fills>
  <borders count="4">
    <border>
      <left/>
      <right/>
      <top/>
      <bottom/>
      <diagonal/>
    </border>
    <border>
      <left style="thick">
        <color theme="0"/>
      </left>
      <right style="thick">
        <color theme="0"/>
      </right>
      <top/>
      <bottom style="medium">
        <color theme="6"/>
      </bottom>
      <diagonal/>
    </border>
    <border>
      <left style="thick">
        <color theme="0"/>
      </left>
      <right style="thick">
        <color theme="0"/>
      </right>
      <top/>
      <bottom style="medium">
        <color theme="4"/>
      </bottom>
      <diagonal/>
    </border>
    <border>
      <left style="thick">
        <color theme="0"/>
      </left>
      <right style="thick">
        <color theme="0"/>
      </right>
      <top/>
      <bottom style="medium">
        <color theme="5"/>
      </bottom>
      <diagonal/>
    </border>
  </borders>
  <cellStyleXfs count="12">
    <xf numFmtId="0" fontId="0" fillId="0" borderId="0">
      <alignment horizontal="left" vertical="center" wrapText="1" indent="1"/>
    </xf>
    <xf numFmtId="0" fontId="6" fillId="0" borderId="0"/>
    <xf numFmtId="0" fontId="4" fillId="0" borderId="1" applyNumberFormat="0" applyFill="0" applyProtection="0"/>
    <xf numFmtId="0" fontId="1" fillId="0" borderId="0"/>
    <xf numFmtId="0" fontId="2" fillId="0" borderId="0" applyNumberFormat="0" applyFill="0" applyBorder="0" applyAlignment="0" applyProtection="0"/>
    <xf numFmtId="165" fontId="5" fillId="0" borderId="0" applyFont="0" applyFill="0" applyBorder="0" applyProtection="0">
      <alignment horizontal="left" vertical="top"/>
    </xf>
    <xf numFmtId="165" fontId="3" fillId="0" borderId="0" applyFont="0" applyFill="0" applyBorder="0" applyProtection="0">
      <alignment horizontal="left" vertical="center" indent="1"/>
    </xf>
    <xf numFmtId="0" fontId="4" fillId="0" borderId="2" applyNumberFormat="0" applyFill="0" applyProtection="0"/>
    <xf numFmtId="0" fontId="4" fillId="0" borderId="3"/>
    <xf numFmtId="0" fontId="7" fillId="0" borderId="0">
      <alignment horizontal="left" vertical="top"/>
    </xf>
    <xf numFmtId="14" fontId="5" fillId="0" borderId="0" applyFont="0" applyFill="0" applyBorder="0">
      <alignment horizontal="left" vertical="center" wrapText="1" indent="1"/>
    </xf>
    <xf numFmtId="164" fontId="5" fillId="0" borderId="0" applyFont="0" applyFill="0" applyBorder="0" applyProtection="0">
      <alignment horizontal="left" vertical="center" indent="1"/>
    </xf>
  </cellStyleXfs>
  <cellXfs count="25">
    <xf numFmtId="0" fontId="0" fillId="0" borderId="0" xfId="0">
      <alignment horizontal="left" vertical="center" wrapText="1" indent="1"/>
    </xf>
    <xf numFmtId="0" fontId="0" fillId="0" borderId="0" xfId="0" applyFill="1">
      <alignment horizontal="left" vertical="center" wrapText="1" indent="1"/>
    </xf>
    <xf numFmtId="164" fontId="8" fillId="0" borderId="0" xfId="11" applyFont="1" applyFill="1" applyAlignment="1">
      <alignment horizontal="center" vertical="top"/>
    </xf>
    <xf numFmtId="14" fontId="8" fillId="0" borderId="0" xfId="10" applyFont="1" applyFill="1" applyAlignment="1">
      <alignment horizontal="center" vertical="top" wrapText="1"/>
    </xf>
    <xf numFmtId="14" fontId="8" fillId="0" borderId="0" xfId="10" applyFont="1" applyFill="1" applyAlignment="1">
      <alignment vertical="top" wrapText="1"/>
    </xf>
    <xf numFmtId="0" fontId="8" fillId="0" borderId="0" xfId="0" applyFont="1" applyFill="1" applyBorder="1" applyAlignment="1">
      <alignment horizontal="left" vertical="top" wrapText="1" indent="1"/>
    </xf>
    <xf numFmtId="167" fontId="8" fillId="0" borderId="0" xfId="6" applyNumberFormat="1" applyFont="1" applyFill="1" applyAlignment="1">
      <alignment horizontal="right" vertical="top" indent="1"/>
    </xf>
    <xf numFmtId="0" fontId="8" fillId="0" borderId="0" xfId="0" applyFont="1" applyFill="1" applyBorder="1" applyAlignment="1">
      <alignment horizontal="left" vertical="center"/>
    </xf>
    <xf numFmtId="165" fontId="8" fillId="0" borderId="0" xfId="0" applyNumberFormat="1" applyFont="1" applyFill="1" applyBorder="1" applyAlignment="1">
      <alignment horizontal="left" vertical="center" indent="1"/>
    </xf>
    <xf numFmtId="0" fontId="9" fillId="0" borderId="0" xfId="0" applyFont="1" applyFill="1" applyBorder="1" applyAlignment="1">
      <alignment horizontal="center" vertical="center"/>
    </xf>
    <xf numFmtId="0" fontId="10" fillId="0" borderId="0" xfId="0" applyFont="1" applyFill="1" applyBorder="1" applyAlignment="1">
      <alignment horizontal="left" vertical="center" indent="1"/>
    </xf>
    <xf numFmtId="0" fontId="2" fillId="2" borderId="0" xfId="4" applyFill="1" applyBorder="1" applyAlignment="1">
      <alignment horizontal="left" vertical="center" wrapText="1"/>
    </xf>
    <xf numFmtId="0" fontId="0" fillId="2" borderId="0" xfId="0" applyFill="1">
      <alignment horizontal="left" vertical="center" wrapText="1" indent="1"/>
    </xf>
    <xf numFmtId="164" fontId="8" fillId="0" borderId="0" xfId="11" applyFont="1" applyFill="1" applyBorder="1" applyAlignment="1">
      <alignment horizontal="center" vertical="top"/>
    </xf>
    <xf numFmtId="0" fontId="11" fillId="0" borderId="0" xfId="0" applyFont="1" applyFill="1">
      <alignment horizontal="left" vertical="center" wrapText="1" indent="1"/>
    </xf>
    <xf numFmtId="0" fontId="12" fillId="0" borderId="0" xfId="0" applyFont="1" applyFill="1" applyBorder="1" applyAlignment="1">
      <alignment horizontal="center" vertical="top"/>
    </xf>
    <xf numFmtId="14" fontId="8" fillId="0" borderId="0" xfId="10" applyFont="1" applyFill="1">
      <alignment horizontal="left" vertical="center" wrapText="1" indent="1"/>
    </xf>
    <xf numFmtId="14" fontId="8" fillId="0" borderId="0" xfId="10" applyFont="1" applyFill="1" applyAlignment="1">
      <alignment horizontal="left" vertical="top" wrapText="1" indent="1"/>
    </xf>
    <xf numFmtId="14" fontId="0" fillId="0" borderId="0" xfId="0" applyNumberFormat="1" applyFill="1">
      <alignment horizontal="left" vertical="center" wrapText="1" indent="1"/>
    </xf>
    <xf numFmtId="14" fontId="8" fillId="0" borderId="0" xfId="10" applyNumberFormat="1" applyFont="1" applyFill="1" applyAlignment="1">
      <alignment horizontal="center" vertical="top" wrapText="1"/>
    </xf>
    <xf numFmtId="0" fontId="2" fillId="2" borderId="0" xfId="4" applyFill="1" applyBorder="1" applyAlignment="1">
      <alignment horizontal="left" vertical="center" wrapText="1"/>
    </xf>
    <xf numFmtId="166" fontId="7" fillId="2" borderId="0" xfId="5" applyNumberFormat="1" applyFont="1" applyFill="1" applyBorder="1" applyAlignment="1">
      <alignment horizontal="center" vertical="top"/>
    </xf>
    <xf numFmtId="0" fontId="13" fillId="2" borderId="0" xfId="7" applyFont="1" applyFill="1" applyBorder="1" applyAlignment="1">
      <alignment horizontal="center"/>
    </xf>
    <xf numFmtId="0" fontId="13" fillId="2" borderId="0" xfId="8" applyFont="1" applyFill="1" applyBorder="1" applyAlignment="1">
      <alignment horizontal="center"/>
    </xf>
    <xf numFmtId="0" fontId="13" fillId="2" borderId="0" xfId="2" applyFont="1" applyFill="1" applyBorder="1" applyAlignment="1">
      <alignment horizontal="center"/>
    </xf>
  </cellXfs>
  <cellStyles count="12">
    <cellStyle name="Bulan dan Tahun" xfId="9"/>
    <cellStyle name="Comma" xfId="11" builtinId="3" customBuiltin="1"/>
    <cellStyle name="Currency" xfId="5" builtinId="4" customBuiltin="1"/>
    <cellStyle name="Currency [0]" xfId="6" builtinId="7" customBuiltin="1"/>
    <cellStyle name="Heading 1" xfId="1" builtinId="16" customBuiltin="1"/>
    <cellStyle name="Heading 2" xfId="3" builtinId="17" customBuiltin="1"/>
    <cellStyle name="Heading 3" xfId="2" builtinId="18" customBuiltin="1"/>
    <cellStyle name="Heading 4" xfId="7" builtinId="19" customBuiltin="1"/>
    <cellStyle name="Normal" xfId="0" builtinId="0" customBuiltin="1"/>
    <cellStyle name="Tanggal" xfId="10"/>
    <cellStyle name="Title" xfId="4" builtinId="15" customBuiltin="1"/>
    <cellStyle name="Total Penarikan" xfId="8"/>
  </cellStyles>
  <dxfs count="37">
    <dxf>
      <fill>
        <patternFill>
          <bgColor theme="5" tint="0.79998168889431442"/>
        </patternFill>
      </fill>
      <border diagonalUp="0" diagonalDown="0">
        <left/>
        <right/>
        <top/>
        <bottom style="hair">
          <color auto="1"/>
        </bottom>
        <vertical/>
        <horizontal style="mediumDashed">
          <color rgb="FFFFC000"/>
        </horizontal>
      </border>
    </dxf>
    <dxf>
      <fill>
        <patternFill>
          <bgColor theme="5" tint="0.79998168889431442"/>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left" vertical="center" textRotation="0" wrapText="0" indent="0" justifyLastLine="0" shrinkToFit="0" readingOrder="0"/>
      <border diagonalUp="0" diagonalDown="0" outline="0">
        <left/>
        <right/>
        <top/>
        <bottom/>
      </border>
    </dxf>
    <dxf>
      <font>
        <strike val="0"/>
        <outline val="0"/>
        <shadow val="0"/>
        <u val="none"/>
        <vertAlign val="baseline"/>
        <sz val="11"/>
        <color auto="1"/>
        <name val="Wingding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auto="1"/>
        <name val="Calibri"/>
        <scheme val="none"/>
      </font>
      <numFmt numFmtId="165" formatCode="&quot;Rp&quot;#,##0.00"/>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auto="1"/>
        <name val="Calibri"/>
        <scheme val="none"/>
      </font>
      <numFmt numFmtId="167" formatCode="[$$-409]#,##0"/>
      <fill>
        <patternFill patternType="none">
          <fgColor indexed="64"/>
          <bgColor indexed="65"/>
        </patternFill>
      </fill>
      <alignment horizontal="right" vertical="top" textRotation="0" wrapText="0" indent="1" justifyLastLine="0" shrinkToFit="0" readingOrder="0"/>
    </dxf>
    <dxf>
      <font>
        <b val="0"/>
        <i val="0"/>
        <strike val="0"/>
        <condense val="0"/>
        <extend val="0"/>
        <outline val="0"/>
        <shadow val="0"/>
        <u val="none"/>
        <vertAlign val="baseline"/>
        <sz val="11"/>
        <color auto="1"/>
        <name val="Calibri"/>
        <scheme val="none"/>
      </font>
      <numFmt numFmtId="165" formatCode="&quot;Rp&quot;#,##0.00"/>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auto="1"/>
        <name val="Calibri"/>
        <scheme val="none"/>
      </font>
      <numFmt numFmtId="167" formatCode="[$$-409]#,##0"/>
      <fill>
        <patternFill patternType="none">
          <fgColor indexed="64"/>
          <bgColor indexed="65"/>
        </patternFill>
      </fill>
      <alignment horizontal="right" vertical="top" textRotation="0" wrapText="0" indent="1" justifyLastLine="0" shrinkToFit="0" readingOrder="0"/>
    </dxf>
    <dxf>
      <font>
        <b val="0"/>
        <i val="0"/>
        <strike val="0"/>
        <condense val="0"/>
        <extend val="0"/>
        <outline val="0"/>
        <shadow val="0"/>
        <u val="none"/>
        <vertAlign val="baseline"/>
        <sz val="11"/>
        <color auto="1"/>
        <name val="Book Antiqua"/>
        <scheme val="none"/>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auto="1"/>
        <name val="Calibri"/>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left" vertical="center" textRotation="0" wrapText="0" indent="0" justifyLastLine="0" shrinkToFit="0" readingOrder="0"/>
      <border diagonalUp="0" diagonalDown="0" outline="0">
        <left/>
        <right/>
        <top/>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left" vertical="center" textRotation="0" wrapText="0" indent="0" justifyLastLine="0" shrinkToFit="0" readingOrder="0"/>
      <border diagonalUp="0" diagonalDown="0" outline="0">
        <left/>
        <right/>
        <top/>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left" vertical="center" textRotation="0" wrapText="0" indent="0" justifyLastLine="0" shrinkToFit="0" readingOrder="0"/>
      <border diagonalUp="0" diagonalDown="0" outline="0">
        <left/>
        <right/>
        <top/>
        <bottom/>
      </border>
    </dxf>
    <dxf>
      <font>
        <strike val="0"/>
        <outline val="0"/>
        <shadow val="0"/>
        <u val="none"/>
        <vertAlign val="baseline"/>
        <sz val="11"/>
        <color auto="1"/>
        <name val="Calibri"/>
        <scheme val="none"/>
      </font>
      <numFmt numFmtId="19" formatCode="dd/mm/yyyy"/>
      <fill>
        <patternFill patternType="none">
          <fgColor indexed="64"/>
          <bgColor indexed="65"/>
        </patternFill>
      </fill>
      <alignment horizontal="center" vertical="top" textRotation="0" wrapText="1"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top" textRotation="0" wrapText="0" indent="0" justifyLastLine="0" shrinkToFit="0" readingOrder="0"/>
    </dxf>
    <dxf>
      <font>
        <strike val="0"/>
        <outline val="0"/>
        <shadow val="0"/>
        <u val="none"/>
        <vertAlign val="baseline"/>
        <sz val="11"/>
        <color auto="1"/>
        <name val="Calibri"/>
        <scheme val="none"/>
      </font>
      <fill>
        <patternFill patternType="none">
          <fgColor indexed="64"/>
          <bgColor auto="1"/>
        </patternFill>
      </fill>
    </dxf>
    <dxf>
      <font>
        <strike val="0"/>
        <outline val="0"/>
        <shadow val="0"/>
        <u val="none"/>
        <vertAlign val="baseline"/>
        <sz val="11"/>
        <color auto="1"/>
        <name val="Calibri"/>
        <scheme val="none"/>
      </font>
      <fill>
        <patternFill patternType="none">
          <fgColor indexed="64"/>
          <bgColor auto="1"/>
        </patternFill>
      </fill>
    </dxf>
    <dxf>
      <font>
        <strike val="0"/>
        <outline val="0"/>
        <shadow val="0"/>
        <u val="none"/>
        <vertAlign val="baseline"/>
        <sz val="11"/>
        <color theme="1"/>
        <name val="Book Antiqua"/>
        <scheme val="none"/>
      </font>
      <fill>
        <patternFill patternType="none">
          <fgColor indexed="64"/>
          <bgColor auto="1"/>
        </patternFill>
      </fill>
    </dxf>
    <dxf>
      <fill>
        <patternFill>
          <bgColor theme="5" tint="0.39994506668294322"/>
        </patternFill>
      </fill>
    </dxf>
    <dxf>
      <fill>
        <patternFill>
          <bgColor theme="5" tint="0.59996337778862885"/>
        </patternFill>
      </fill>
    </dxf>
    <dxf>
      <font>
        <b/>
        <i val="0"/>
        <color theme="1"/>
      </font>
      <border>
        <bottom style="thin">
          <color theme="4"/>
        </bottom>
      </border>
    </dxf>
    <dxf>
      <font>
        <color theme="1"/>
      </font>
      <border>
        <left style="thin">
          <color theme="4"/>
        </left>
        <right style="thin">
          <color theme="4"/>
        </right>
        <top style="thin">
          <color theme="4"/>
        </top>
        <bottom style="thin">
          <color theme="4"/>
        </bottom>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i val="0"/>
        <color theme="0"/>
      </font>
      <fill>
        <patternFill patternType="solid">
          <fgColor theme="4"/>
          <bgColor theme="5"/>
        </patternFill>
      </fill>
      <border diagonalUp="0" diagonalDown="0">
        <left/>
        <right/>
        <top style="thin">
          <color theme="0"/>
        </top>
        <bottom/>
        <vertical/>
        <horizontal/>
      </border>
    </dxf>
    <dxf>
      <font>
        <b/>
        <i val="0"/>
        <color theme="0"/>
      </font>
      <fill>
        <patternFill patternType="solid">
          <fgColor theme="4"/>
          <bgColor theme="5" tint="-0.24994659260841701"/>
        </patternFill>
      </fill>
      <border diagonalUp="0" diagonalDown="0">
        <left/>
        <right/>
        <top/>
        <bottom style="thin">
          <color theme="0"/>
        </bottom>
        <vertical/>
        <horizontal/>
      </border>
    </dxf>
    <dxf>
      <font>
        <b/>
        <i val="0"/>
        <color theme="0"/>
      </font>
      <fill>
        <patternFill patternType="solid">
          <fgColor theme="4" tint="0.79989013336588644"/>
          <bgColor theme="5"/>
        </patternFill>
      </fill>
      <border diagonalUp="0" diagonalDown="0">
        <left/>
        <right/>
        <top/>
        <bottom/>
        <vertical style="thin">
          <color theme="0"/>
        </vertical>
        <horizontal/>
      </border>
    </dxf>
    <dxf>
      <font>
        <b/>
        <i val="0"/>
        <color theme="0"/>
      </font>
      <fill>
        <patternFill patternType="solid">
          <fgColor theme="4"/>
          <bgColor theme="4" tint="-0.24994659260841701"/>
        </patternFill>
      </fill>
      <border diagonalUp="0" diagonalDown="0">
        <left/>
        <right/>
        <top style="thin">
          <color theme="0"/>
        </top>
        <bottom/>
        <vertical/>
        <horizontal/>
      </border>
    </dxf>
    <dxf>
      <font>
        <b/>
        <i val="0"/>
        <color theme="0"/>
      </font>
      <fill>
        <patternFill patternType="solid">
          <fgColor theme="4"/>
          <bgColor theme="4" tint="-0.499984740745262"/>
        </patternFill>
      </fill>
      <border diagonalUp="0" diagonalDown="0">
        <left/>
        <right/>
        <top/>
        <bottom style="thin">
          <color theme="0"/>
        </bottom>
        <vertical/>
        <horizontal/>
      </border>
    </dxf>
    <dxf>
      <font>
        <b/>
        <i val="0"/>
        <color theme="0"/>
      </font>
      <fill>
        <patternFill patternType="solid">
          <fgColor theme="4" tint="0.79992065187536243"/>
          <bgColor theme="4" tint="-0.24994659260841701"/>
        </patternFill>
      </fill>
      <border diagonalUp="0" diagonalDown="0">
        <left/>
        <right/>
        <top/>
        <bottom/>
        <vertical style="thin">
          <color theme="0"/>
        </vertical>
        <horizontal/>
      </border>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s>
  <tableStyles count="9" defaultTableStyle="TableStyleMedium2" defaultPivotStyle="PivotStyleLight16">
    <tableStyle name="Rekonsiliasi bank Bulanan" pivot="0" table="0" count="2">
      <tableStyleElement type="wholeTable" dxfId="36"/>
      <tableStyleElement type="headerRow" dxfId="35"/>
    </tableStyle>
    <tableStyle name="Rekonsiliasi Bank Bulanan - setoran" pivot="0" count="3">
      <tableStyleElement type="wholeTable" dxfId="34"/>
      <tableStyleElement type="headerRow" dxfId="33"/>
      <tableStyleElement type="totalRow" dxfId="32"/>
    </tableStyle>
    <tableStyle name="Rekonsiliasi Bank Bulanan - penarikan" pivot="0" count="3">
      <tableStyleElement type="wholeTable" dxfId="31"/>
      <tableStyleElement type="headerRow" dxfId="30"/>
      <tableStyleElement type="totalRow" dxfId="29"/>
    </tableStyle>
    <tableStyle name="Rekonsiliasi bank Bulanan_2" pivot="0" table="0" count="2">
      <tableStyleElement type="wholeTable" dxfId="28"/>
      <tableStyleElement type="headerRow" dxfId="27"/>
    </tableStyle>
    <tableStyle name="Rekonsiliasi bank Bulanan_2 2" pivot="0" table="0" count="2">
      <tableStyleElement type="wholeTable" dxfId="26"/>
      <tableStyleElement type="headerRow" dxfId="25"/>
    </tableStyle>
    <tableStyle name="Rekonsiliasi bank Bulanan_22" pivot="0" table="0" count="10">
      <tableStyleElement type="wholeTable" dxfId="24"/>
      <tableStyleElement type="headerRow" dxfId="23"/>
    </tableStyle>
    <tableStyle name="Slicer Style 1" pivot="0" table="0" count="1">
      <tableStyleElement type="wholeTable" dxfId="22"/>
    </tableStyle>
    <tableStyle name="Slicer Style 2" pivot="0" table="0" count="4">
      <tableStyleElement type="wholeTable" dxfId="1"/>
      <tableStyleElement type="headerRow" dxfId="0"/>
    </tableStyle>
    <tableStyle name="Slicer Style 3" pivot="0" table="0" count="1">
      <tableStyleElement type="headerRow" dxfId="21"/>
    </tableStyle>
  </tableStyles>
  <colors>
    <mruColors>
      <color rgb="FF6600FF"/>
      <color rgb="FF000000"/>
      <color rgb="FF999999"/>
      <color rgb="FF959595"/>
      <color rgb="FFDFDFDF"/>
      <color rgb="FFC0C0C0"/>
    </mruColors>
  </colors>
  <extLst>
    <ext xmlns:x14="http://schemas.microsoft.com/office/spreadsheetml/2009/9/main" uri="{46F421CA-312F-682f-3DD2-61675219B42D}">
      <x14:dxfs count="18">
        <dxf>
          <font>
            <sz val="10"/>
          </font>
          <fill>
            <patternFill patternType="none">
              <bgColor auto="1"/>
            </patternFill>
          </fill>
        </dxf>
        <dxf>
          <font>
            <sz val="10"/>
          </font>
          <fill>
            <patternFill>
              <bgColor theme="6" tint="0.39994506668294322"/>
            </patternFill>
          </fill>
        </dxf>
        <dxf>
          <font>
            <sz val="10"/>
          </font>
          <fill>
            <patternFill patternType="none">
              <bgColor auto="1"/>
            </patternFill>
          </fill>
        </dxf>
        <dxf>
          <font>
            <sz val="10"/>
          </font>
          <fill>
            <patternFill>
              <bgColor theme="6" tint="0.39994506668294322"/>
            </patternFill>
          </fill>
        </dxf>
        <dxf>
          <font>
            <sz val="10"/>
          </font>
          <fill>
            <patternFill patternType="none">
              <bgColor auto="1"/>
            </patternFill>
          </fill>
        </dxf>
        <dxf>
          <font>
            <sz val="10"/>
          </font>
          <fill>
            <patternFill>
              <bgColor theme="6" tint="0.39994506668294322"/>
            </patternFill>
          </fill>
        </dxf>
        <dxf>
          <font>
            <sz val="9"/>
          </font>
          <fill>
            <patternFill patternType="none">
              <bgColor auto="1"/>
            </patternFill>
          </fill>
        </dxf>
        <dxf>
          <font>
            <sz val="9"/>
          </font>
          <fill>
            <patternFill>
              <bgColor theme="6" tint="0.39994506668294322"/>
            </patternFill>
          </fill>
        </dxf>
        <dxf>
          <fill>
            <patternFill patternType="none">
              <bgColor auto="1"/>
            </patternFill>
          </fill>
        </dxf>
        <dxf>
          <fill>
            <patternFill>
              <bgColor theme="6" tint="0.39994506668294322"/>
            </patternFill>
          </fill>
        </dxf>
        <dxf>
          <font>
            <color rgb="FF000000"/>
          </font>
          <fill>
            <patternFill patternType="solid">
              <bgColor theme="4" tint="0.79998168889431442"/>
            </patternFill>
          </fill>
          <border>
            <left style="thin">
              <color rgb="FF999999"/>
            </left>
            <right style="thin">
              <color rgb="FF999999"/>
            </right>
            <top style="thin">
              <color rgb="FF999999"/>
            </top>
            <bottom style="thin">
              <color rgb="FF999999"/>
            </bottom>
          </border>
        </dxf>
        <dxf>
          <font>
            <color rgb="FF000000"/>
          </font>
          <fill>
            <patternFill patternType="solid">
              <bgColor theme="4" tint="0.79998168889431442"/>
            </patternFill>
          </fill>
          <border>
            <left style="thin">
              <color rgb="FF999999"/>
            </left>
            <right style="thin">
              <color rgb="FF999999"/>
            </right>
            <top style="thin">
              <color rgb="FF999999"/>
            </top>
            <bottom style="thin">
              <color rgb="FF999999"/>
            </bottom>
          </border>
        </dxf>
        <dxf>
          <font>
            <color rgb="FF000000"/>
          </font>
          <fill>
            <patternFill patternType="solid">
              <bgColor theme="4" tint="0.79998168889431442"/>
            </patternFill>
          </fill>
          <border>
            <left style="thin">
              <color rgb="FF999999"/>
            </left>
            <right style="thin">
              <color rgb="FF999999"/>
            </right>
            <top style="thin">
              <color rgb="FF999999"/>
            </top>
            <bottom style="thin">
              <color rgb="FF999999"/>
            </bottom>
          </border>
        </dxf>
        <dxf>
          <font>
            <color rgb="FF000000"/>
          </font>
          <fill>
            <patternFill patternType="solid">
              <bgColor theme="4" tint="0.79998168889431442"/>
            </patternFill>
          </fill>
          <border>
            <left style="thin">
              <color rgb="FF999999"/>
            </left>
            <right style="thin">
              <color rgb="FF999999"/>
            </right>
            <top style="thin">
              <color rgb="FF999999"/>
            </top>
            <bottom style="thin">
              <color rgb="FF999999"/>
            </bottom>
          </border>
        </dxf>
        <dxf>
          <font>
            <color theme="4" tint="-0.24994659260841701"/>
          </font>
          <fill>
            <patternFill patternType="solid">
              <fgColor theme="4" tint="0.59996337778862885"/>
              <bgColor theme="4" tint="-0.24994659260841701"/>
            </patternFill>
          </fill>
          <border>
            <left style="thin">
              <color theme="4" tint="0.59996337778862885"/>
            </left>
            <right style="thin">
              <color theme="4" tint="0.59996337778862885"/>
            </right>
            <top style="thin">
              <color theme="4" tint="0.59996337778862885"/>
            </top>
            <bottom style="thin">
              <color theme="4" tint="0.59996337778862885"/>
            </bottom>
          </border>
        </dxf>
        <dxf>
          <font>
            <color theme="0"/>
          </font>
          <fill>
            <patternFill patternType="solid">
              <fgColor theme="4"/>
              <bgColor theme="4" tint="-0.24994659260841701"/>
            </patternFill>
          </fill>
          <border>
            <left style="thin">
              <color theme="4"/>
            </left>
            <right style="thin">
              <color theme="4"/>
            </right>
            <top style="thin">
              <color theme="4"/>
            </top>
            <bottom style="thin">
              <color theme="4"/>
            </bottom>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border>
        </dxf>
        <dxf>
          <font>
            <color rgb="FF000000"/>
          </font>
          <fill>
            <patternFill patternType="solid">
              <fgColor rgb="FFC0C0C0"/>
              <bgColor theme="4" tint="-0.24994659260841701"/>
            </patternFill>
          </fill>
          <border>
            <left style="thin">
              <color rgb="FFC0C0C0"/>
            </left>
            <right style="thin">
              <color rgb="FFC0C0C0"/>
            </right>
            <top style="thin">
              <color rgb="FFC0C0C0"/>
            </top>
            <bottom style="thin">
              <color rgb="FFC0C0C0"/>
            </bottom>
          </border>
        </dxf>
      </x14:dxfs>
    </ext>
    <ext xmlns:x14="http://schemas.microsoft.com/office/spreadsheetml/2009/9/main" uri="{EB79DEF2-80B8-43e5-95BD-54CBDDF9020C}">
      <x14:slicerStyles defaultSlicerStyle="SlicerStyleLight1">
        <x14:slicerStyle name="Rekonsiliasi bank Bulanan_22">
          <x14:slicerStyleElements>
            <x14:slicerStyleElement type="unselectedItemWithData" dxfId="17"/>
            <x14:slicerStyleElement type="unselectedItemWithNoData" dxfId="16"/>
            <x14:slicerStyleElement type="selectedItemWithData" dxfId="15"/>
            <x14:slicerStyleElement type="selectedItemWithNoData" dxfId="14"/>
            <x14:slicerStyleElement type="hoveredUnselectedItemWithData" dxfId="13"/>
            <x14:slicerStyleElement type="hoveredSelectedItemWithData" dxfId="12"/>
            <x14:slicerStyleElement type="hoveredUnselectedItemWithNoData" dxfId="11"/>
            <x14:slicerStyleElement type="hoveredSelectedItemWithNoData" dxfId="10"/>
          </x14:slicerStyleElements>
        </x14:slicerStyle>
        <x14:slicerStyle name="Slicer Style 1"/>
        <x14:slicerStyle name="Slicer Style 2">
          <x14:slicerStyleElements>
            <x14:slicerStyleElement type="selectedItemWithData" dxfId="1"/>
            <x14:slicerStyleElement type="selectedItemWithNoData" dxfId="0"/>
          </x14:slicerStyleElements>
        </x14:slicerStyle>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5</xdr:col>
      <xdr:colOff>730250</xdr:colOff>
      <xdr:row>2</xdr:row>
      <xdr:rowOff>19050</xdr:rowOff>
    </xdr:from>
    <xdr:to>
      <xdr:col>8</xdr:col>
      <xdr:colOff>1001900</xdr:colOff>
      <xdr:row>2</xdr:row>
      <xdr:rowOff>775050</xdr:rowOff>
    </xdr:to>
    <mc:AlternateContent xmlns:mc="http://schemas.openxmlformats.org/markup-compatibility/2006" xmlns:sle15="http://schemas.microsoft.com/office/drawing/2012/slicer">
      <mc:Choice Requires="sle15">
        <xdr:graphicFrame macro="">
          <xdr:nvGraphicFramePr>
            <xdr:cNvPr id="12"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673350" y="590550"/>
              <a:ext cx="6120000" cy="756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extLst>
    <x:ext xmlns:x15="http://schemas.microsoft.com/office/spreadsheetml/2010/11/main" uri="{2F2917AC-EB37-4324-AD4E-5DD8C200BD13}">
      <x15:tableSlicerCache tableId="2" column="7"/>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Select Month" columnCount="6" style="Slicer Style 2" rowHeight="180000"/>
</slicers>
</file>

<file path=xl/tables/table1.xml><?xml version="1.0" encoding="utf-8"?>
<table xmlns="http://schemas.openxmlformats.org/spreadsheetml/2006/main" id="2" name="TBStatement" displayName="TBStatement" ref="B4:I95" totalsRowCount="1" headerRowDxfId="20" dataDxfId="19" totalsRowDxfId="18">
  <autoFilter ref="B4:I94"/>
  <tableColumns count="8">
    <tableColumn id="4" name="No Trx" dataDxfId="17" totalsRowDxfId="16" dataCellStyle="Comma">
      <calculatedColumnFormula>ROW()-ROW(TBStatement[[#Headers],[No Trx]])</calculatedColumnFormula>
    </tableColumn>
    <tableColumn id="1" name="Date" dataDxfId="15" totalsRowDxfId="14" dataCellStyle="Tanggal">
      <calculatedColumnFormula>DATE(TEXT(TODAY(),"yyyy"),1,1)</calculatedColumnFormula>
    </tableColumn>
    <tableColumn id="7" name="Month" dataDxfId="13" totalsRowDxfId="12" dataCellStyle="Tanggal">
      <calculatedColumnFormula>TEXT(TBStatement[[#This Row],[Date]],"MMMM")</calculatedColumnFormula>
    </tableColumn>
    <tableColumn id="6" name="Year" dataDxfId="11" totalsRowDxfId="10" dataCellStyle="Tanggal">
      <calculatedColumnFormula>TEXT(TBStatement[[#This Row],[Date]],"YYYY")</calculatedColumnFormula>
    </tableColumn>
    <tableColumn id="3" name="Description" totalsRowLabel="TOTAL" dataDxfId="9" totalsRowDxfId="8" dataCellStyle="Tanggal"/>
    <tableColumn id="2" name="Deposit" totalsRowFunction="sum" dataDxfId="7" totalsRowDxfId="6" dataCellStyle="Currency [0]"/>
    <tableColumn id="9" name="Withdrawal" totalsRowFunction="sum" dataDxfId="5" totalsRowDxfId="4" dataCellStyle="Currency [0]"/>
    <tableColumn id="5" name="Reconciled" dataDxfId="3" totalsRowDxfId="2"/>
  </tableColumns>
  <tableStyleInfo name="TableStyleMedium11" showFirstColumn="0" showLastColumn="0" showRowStripes="0" showColumnStripes="0"/>
  <extLst>
    <ext xmlns:x14="http://schemas.microsoft.com/office/spreadsheetml/2009/9/main" uri="{504A1905-F514-4f6f-8877-14C23A59335A}">
      <x14:table altTextSummary="Masukkan status rekonsiliasi, deskripsi, jumlah, tanggal, dan nomor deposit dalam tabel ini."/>
    </ext>
  </extLst>
</table>
</file>

<file path=xl/theme/theme1.xml><?xml version="1.0" encoding="utf-8"?>
<a:theme xmlns:a="http://schemas.openxmlformats.org/drawingml/2006/main" name="Monthly Bank Reconciliation">
  <a:themeElements>
    <a:clrScheme name="Monthly bank Reconciliation">
      <a:dk1>
        <a:srgbClr val="000000"/>
      </a:dk1>
      <a:lt1>
        <a:srgbClr val="FFFFFF"/>
      </a:lt1>
      <a:dk2>
        <a:srgbClr val="38300D"/>
      </a:dk2>
      <a:lt2>
        <a:srgbClr val="F7F4F0"/>
      </a:lt2>
      <a:accent1>
        <a:srgbClr val="38A657"/>
      </a:accent1>
      <a:accent2>
        <a:srgbClr val="3A6E8C"/>
      </a:accent2>
      <a:accent3>
        <a:srgbClr val="F16522"/>
      </a:accent3>
      <a:accent4>
        <a:srgbClr val="7F52AA"/>
      </a:accent4>
      <a:accent5>
        <a:srgbClr val="EFC516"/>
      </a:accent5>
      <a:accent6>
        <a:srgbClr val="A51E2B"/>
      </a:accent6>
      <a:hlink>
        <a:srgbClr val="0D707D"/>
      </a:hlink>
      <a:folHlink>
        <a:srgbClr val="7F52AA"/>
      </a:folHlink>
    </a:clrScheme>
    <a:fontScheme name="Monthly Bank Reconciliation">
      <a:majorFont>
        <a:latin typeface="Euphemia"/>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K95"/>
  <sheetViews>
    <sheetView showGridLines="0" tabSelected="1" workbookViewId="0">
      <pane ySplit="4" topLeftCell="A5" activePane="bottomLeft" state="frozen"/>
      <selection pane="bottomLeft" activeCell="I1" sqref="I1"/>
    </sheetView>
  </sheetViews>
  <sheetFormatPr defaultRowHeight="14.5"/>
  <cols>
    <col min="1" max="1" width="1.58203125" style="1" customWidth="1"/>
    <col min="2" max="2" width="10.58203125" style="1" customWidth="1"/>
    <col min="3" max="3" width="12.58203125" style="1" customWidth="1"/>
    <col min="4" max="5" width="10.58203125" style="1" hidden="1" customWidth="1"/>
    <col min="6" max="9" width="25.58203125" style="1" customWidth="1"/>
    <col min="10" max="10" width="1.58203125" style="1" customWidth="1"/>
    <col min="11" max="11" width="25.58203125" style="1" customWidth="1"/>
    <col min="12" max="12" width="2.58203125" style="1" customWidth="1"/>
    <col min="13" max="16384" width="8.6640625" style="1"/>
  </cols>
  <sheetData>
    <row r="1" spans="1:11" ht="20" customHeight="1">
      <c r="A1" s="12"/>
      <c r="B1" s="20" t="s">
        <v>1</v>
      </c>
      <c r="C1" s="20"/>
      <c r="D1" s="11"/>
      <c r="E1" s="11"/>
      <c r="F1" s="22" t="s">
        <v>14</v>
      </c>
      <c r="G1" s="22" t="s">
        <v>8</v>
      </c>
      <c r="H1" s="23" t="s">
        <v>9</v>
      </c>
      <c r="I1" s="24" t="s">
        <v>15</v>
      </c>
      <c r="J1" s="12"/>
    </row>
    <row r="2" spans="1:11" ht="25" customHeight="1">
      <c r="A2" s="12"/>
      <c r="B2" s="20"/>
      <c r="C2" s="20"/>
      <c r="D2" s="11"/>
      <c r="E2" s="11"/>
      <c r="F2" s="21">
        <v>13500</v>
      </c>
      <c r="G2" s="21">
        <f>Total_Deposit</f>
        <v>30740</v>
      </c>
      <c r="H2" s="21">
        <f>Total_Withdrawal</f>
        <v>23201</v>
      </c>
      <c r="I2" s="21">
        <f>IFERROR(Beginning_Balance+Total_Deposit-Total_Withdrawal, "")</f>
        <v>21039</v>
      </c>
      <c r="J2" s="12"/>
    </row>
    <row r="3" spans="1:11" ht="70" customHeight="1">
      <c r="A3" s="12"/>
      <c r="B3" s="20"/>
      <c r="C3" s="20"/>
      <c r="D3" s="11"/>
      <c r="E3" s="11"/>
      <c r="F3" s="12"/>
      <c r="G3" s="12"/>
      <c r="H3" s="12"/>
      <c r="I3" s="12"/>
      <c r="J3" s="12"/>
      <c r="K3" s="14"/>
    </row>
    <row r="4" spans="1:11">
      <c r="A4" s="12"/>
      <c r="B4" s="9" t="s">
        <v>2</v>
      </c>
      <c r="C4" s="9" t="s">
        <v>3</v>
      </c>
      <c r="D4" s="9" t="s">
        <v>7</v>
      </c>
      <c r="E4" s="9" t="s">
        <v>6</v>
      </c>
      <c r="F4" s="9" t="s">
        <v>4</v>
      </c>
      <c r="G4" s="9" t="s">
        <v>10</v>
      </c>
      <c r="H4" s="9" t="s">
        <v>11</v>
      </c>
      <c r="I4" s="9" t="s">
        <v>5</v>
      </c>
      <c r="J4" s="12"/>
    </row>
    <row r="5" spans="1:11">
      <c r="A5" s="12"/>
      <c r="B5" s="13">
        <f>ROW()-ROW(TBStatement[[#Headers],[No Trx]])</f>
        <v>1</v>
      </c>
      <c r="C5" s="3">
        <f ca="1">DATE(TEXT(TODAY(),"yyyy"),1,1)</f>
        <v>45292</v>
      </c>
      <c r="D5" s="4" t="str">
        <f ca="1">TEXT(TBStatement[[#This Row],[Date]],"MMMM")</f>
        <v>January</v>
      </c>
      <c r="E5" s="4" t="str">
        <f ca="1">TEXT(TBStatement[[#This Row],[Date]],"YYYY")</f>
        <v>2024</v>
      </c>
      <c r="F5" s="5" t="s">
        <v>16</v>
      </c>
      <c r="G5" s="6">
        <v>2600</v>
      </c>
      <c r="H5" s="6"/>
      <c r="I5" s="15" t="s">
        <v>12</v>
      </c>
      <c r="J5" s="12"/>
      <c r="K5" s="18"/>
    </row>
    <row r="6" spans="1:11">
      <c r="A6" s="12"/>
      <c r="B6" s="13">
        <f>ROW()-ROW(TBStatement[[#Headers],[No Trx]])</f>
        <v>2</v>
      </c>
      <c r="C6" s="3">
        <f ca="1">C5+4</f>
        <v>45296</v>
      </c>
      <c r="D6" s="4" t="str">
        <f ca="1">TEXT(TBStatement[[#This Row],[Date]],"MMMM")</f>
        <v>January</v>
      </c>
      <c r="E6" s="4" t="str">
        <f ca="1">TEXT(TBStatement[[#This Row],[Date]],"YYYY")</f>
        <v>2024</v>
      </c>
      <c r="F6" s="5" t="s">
        <v>17</v>
      </c>
      <c r="G6" s="6">
        <v>474</v>
      </c>
      <c r="H6" s="6"/>
      <c r="I6" s="15" t="s">
        <v>12</v>
      </c>
      <c r="J6" s="12"/>
    </row>
    <row r="7" spans="1:11">
      <c r="A7" s="12"/>
      <c r="B7" s="13">
        <f>ROW()-ROW(TBStatement[[#Headers],[No Trx]])</f>
        <v>3</v>
      </c>
      <c r="C7" s="3">
        <f ca="1">C6+0</f>
        <v>45296</v>
      </c>
      <c r="D7" s="16" t="str">
        <f ca="1">TEXT(TBStatement[[#This Row],[Date]],"MMMM")</f>
        <v>January</v>
      </c>
      <c r="E7" s="16" t="str">
        <f ca="1">TEXT(TBStatement[[#This Row],[Date]],"YYYY")</f>
        <v>2024</v>
      </c>
      <c r="F7" s="5" t="s">
        <v>22</v>
      </c>
      <c r="G7" s="6"/>
      <c r="H7" s="6">
        <v>165</v>
      </c>
      <c r="I7" s="15" t="s">
        <v>12</v>
      </c>
      <c r="J7" s="12"/>
    </row>
    <row r="8" spans="1:11">
      <c r="A8" s="12"/>
      <c r="B8" s="13">
        <f>ROW()-ROW(TBStatement[[#Headers],[No Trx]])</f>
        <v>4</v>
      </c>
      <c r="C8" s="3">
        <f ca="1">C7+0</f>
        <v>45296</v>
      </c>
      <c r="D8" s="16" t="str">
        <f ca="1">TEXT(TBStatement[[#This Row],[Date]],"MMMM")</f>
        <v>January</v>
      </c>
      <c r="E8" s="16" t="str">
        <f ca="1">TEXT(TBStatement[[#This Row],[Date]],"YYYY")</f>
        <v>2024</v>
      </c>
      <c r="F8" s="5" t="s">
        <v>19</v>
      </c>
      <c r="G8" s="6"/>
      <c r="H8" s="6">
        <v>350</v>
      </c>
      <c r="I8" s="15" t="s">
        <v>12</v>
      </c>
      <c r="J8" s="12"/>
    </row>
    <row r="9" spans="1:11">
      <c r="A9" s="12"/>
      <c r="B9" s="13">
        <f>ROW()-ROW(TBStatement[[#Headers],[No Trx]])</f>
        <v>5</v>
      </c>
      <c r="C9" s="19">
        <f ca="1">C8+5</f>
        <v>45301</v>
      </c>
      <c r="D9" s="16" t="str">
        <f ca="1">TEXT(TBStatement[[#This Row],[Date]],"MMMM")</f>
        <v>January</v>
      </c>
      <c r="E9" s="16" t="str">
        <f ca="1">TEXT(TBStatement[[#This Row],[Date]],"YYYY")</f>
        <v>2024</v>
      </c>
      <c r="F9" s="5" t="s">
        <v>23</v>
      </c>
      <c r="G9" s="6"/>
      <c r="H9" s="6">
        <v>750</v>
      </c>
      <c r="I9" s="15" t="s">
        <v>12</v>
      </c>
      <c r="J9" s="12"/>
    </row>
    <row r="10" spans="1:11">
      <c r="A10" s="12"/>
      <c r="B10" s="13">
        <f>ROW()-ROW(TBStatement[[#Headers],[No Trx]])</f>
        <v>6</v>
      </c>
      <c r="C10" s="3">
        <f ca="1">C9+5</f>
        <v>45306</v>
      </c>
      <c r="D10" s="4" t="str">
        <f ca="1">TEXT(TBStatement[[#This Row],[Date]],"MMMM")</f>
        <v>January</v>
      </c>
      <c r="E10" s="4" t="str">
        <f ca="1">TEXT(TBStatement[[#This Row],[Date]],"YYYY")</f>
        <v>2024</v>
      </c>
      <c r="F10" s="5" t="s">
        <v>18</v>
      </c>
      <c r="G10" s="6"/>
      <c r="H10" s="6">
        <v>750</v>
      </c>
      <c r="I10" s="15" t="s">
        <v>12</v>
      </c>
      <c r="J10" s="12"/>
    </row>
    <row r="11" spans="1:11">
      <c r="A11" s="12"/>
      <c r="B11" s="13">
        <f>ROW()-ROW(TBStatement[[#Headers],[No Trx]])</f>
        <v>7</v>
      </c>
      <c r="C11" s="3">
        <f ca="1">C10+5</f>
        <v>45311</v>
      </c>
      <c r="D11" s="4" t="str">
        <f ca="1">TEXT(TBStatement[[#This Row],[Date]],"MMMM")</f>
        <v>January</v>
      </c>
      <c r="E11" s="4" t="str">
        <f ca="1">TEXT(TBStatement[[#This Row],[Date]],"YYYY")</f>
        <v>2024</v>
      </c>
      <c r="F11" s="5" t="s">
        <v>26</v>
      </c>
      <c r="G11" s="6"/>
      <c r="H11" s="6">
        <v>195</v>
      </c>
      <c r="I11" s="15" t="s">
        <v>12</v>
      </c>
      <c r="J11" s="12"/>
      <c r="K11" s="14"/>
    </row>
    <row r="12" spans="1:11">
      <c r="A12" s="12"/>
      <c r="B12" s="13">
        <f>ROW()-ROW(TBStatement[[#Headers],[No Trx]])</f>
        <v>8</v>
      </c>
      <c r="C12" s="3">
        <f ca="1">C11+3</f>
        <v>45314</v>
      </c>
      <c r="D12" s="4" t="str">
        <f ca="1">TEXT(TBStatement[[#This Row],[Date]],"MMMM")</f>
        <v>January</v>
      </c>
      <c r="E12" s="4" t="str">
        <f ca="1">TEXT(TBStatement[[#This Row],[Date]],"YYYY")</f>
        <v>2024</v>
      </c>
      <c r="F12" s="5" t="s">
        <v>21</v>
      </c>
      <c r="G12" s="6"/>
      <c r="H12" s="6">
        <v>35</v>
      </c>
      <c r="I12" s="15" t="s">
        <v>12</v>
      </c>
      <c r="J12" s="12"/>
    </row>
    <row r="13" spans="1:11">
      <c r="A13" s="12"/>
      <c r="B13" s="13">
        <f>ROW()-ROW(TBStatement[[#Headers],[No Trx]])</f>
        <v>9</v>
      </c>
      <c r="C13" s="3">
        <f ca="1">C12+2</f>
        <v>45316</v>
      </c>
      <c r="D13" s="4" t="str">
        <f ca="1">TEXT(TBStatement[[#This Row],[Date]],"MMMM")</f>
        <v>January</v>
      </c>
      <c r="E13" s="4" t="str">
        <f ca="1">TEXT(TBStatement[[#This Row],[Date]],"YYYY")</f>
        <v>2024</v>
      </c>
      <c r="F13" s="5" t="s">
        <v>20</v>
      </c>
      <c r="G13" s="6"/>
      <c r="H13" s="6">
        <v>100</v>
      </c>
      <c r="I13" s="15" t="s">
        <v>13</v>
      </c>
      <c r="J13" s="12"/>
    </row>
    <row r="14" spans="1:11">
      <c r="A14" s="12"/>
      <c r="B14" s="13">
        <f>ROW()-ROW(TBStatement[[#Headers],[No Trx]])</f>
        <v>10</v>
      </c>
      <c r="C14" s="3">
        <f ca="1">DATE(TEXT(TODAY(),"yyyy"),1,1)+31</f>
        <v>45323</v>
      </c>
      <c r="D14" s="16" t="str">
        <f ca="1">TEXT(TBStatement[[#This Row],[Date]],"MMMM")</f>
        <v>February</v>
      </c>
      <c r="E14" s="16" t="str">
        <f ca="1">TEXT(TBStatement[[#This Row],[Date]],"YYYY")</f>
        <v>2024</v>
      </c>
      <c r="F14" s="5" t="s">
        <v>16</v>
      </c>
      <c r="G14" s="6">
        <v>2600</v>
      </c>
      <c r="H14" s="6"/>
      <c r="I14" s="15" t="s">
        <v>12</v>
      </c>
      <c r="J14" s="12"/>
    </row>
    <row r="15" spans="1:11">
      <c r="A15" s="12"/>
      <c r="B15" s="13">
        <f>ROW()-ROW(TBStatement[[#Headers],[No Trx]])</f>
        <v>11</v>
      </c>
      <c r="C15" s="3">
        <f ca="1">C14+4</f>
        <v>45327</v>
      </c>
      <c r="D15" s="16" t="str">
        <f ca="1">TEXT(TBStatement[[#This Row],[Date]],"MMMM")</f>
        <v>February</v>
      </c>
      <c r="E15" s="16" t="str">
        <f ca="1">TEXT(TBStatement[[#This Row],[Date]],"YYYY")</f>
        <v>2024</v>
      </c>
      <c r="F15" s="5" t="s">
        <v>17</v>
      </c>
      <c r="G15" s="6">
        <v>474</v>
      </c>
      <c r="H15" s="6"/>
      <c r="I15" s="15" t="s">
        <v>12</v>
      </c>
      <c r="J15" s="12"/>
    </row>
    <row r="16" spans="1:11">
      <c r="A16" s="12"/>
      <c r="B16" s="13">
        <f>ROW()-ROW(TBStatement[[#Headers],[No Trx]])</f>
        <v>12</v>
      </c>
      <c r="C16" s="3">
        <f ca="1">C15+0</f>
        <v>45327</v>
      </c>
      <c r="D16" s="16" t="str">
        <f ca="1">TEXT(TBStatement[[#This Row],[Date]],"MMMM")</f>
        <v>February</v>
      </c>
      <c r="E16" s="16" t="str">
        <f ca="1">TEXT(TBStatement[[#This Row],[Date]],"YYYY")</f>
        <v>2024</v>
      </c>
      <c r="F16" s="5" t="s">
        <v>22</v>
      </c>
      <c r="G16" s="6"/>
      <c r="H16" s="6">
        <v>165</v>
      </c>
      <c r="I16" s="15" t="s">
        <v>12</v>
      </c>
      <c r="J16" s="12"/>
    </row>
    <row r="17" spans="1:10">
      <c r="A17" s="12"/>
      <c r="B17" s="13">
        <f>ROW()-ROW(TBStatement[[#Headers],[No Trx]])</f>
        <v>13</v>
      </c>
      <c r="C17" s="3">
        <f ca="1">C16+0</f>
        <v>45327</v>
      </c>
      <c r="D17" s="16" t="str">
        <f ca="1">TEXT(TBStatement[[#This Row],[Date]],"MMMM")</f>
        <v>February</v>
      </c>
      <c r="E17" s="16" t="str">
        <f ca="1">TEXT(TBStatement[[#This Row],[Date]],"YYYY")</f>
        <v>2024</v>
      </c>
      <c r="F17" s="5" t="s">
        <v>19</v>
      </c>
      <c r="G17" s="6"/>
      <c r="H17" s="6">
        <v>350</v>
      </c>
      <c r="I17" s="15" t="s">
        <v>12</v>
      </c>
      <c r="J17" s="12"/>
    </row>
    <row r="18" spans="1:10">
      <c r="A18" s="12"/>
      <c r="B18" s="13">
        <f>ROW()-ROW(TBStatement[[#Headers],[No Trx]])</f>
        <v>14</v>
      </c>
      <c r="C18" s="19">
        <f ca="1">C17+5</f>
        <v>45332</v>
      </c>
      <c r="D18" s="16" t="str">
        <f ca="1">TEXT(TBStatement[[#This Row],[Date]],"MMMM")</f>
        <v>February</v>
      </c>
      <c r="E18" s="16" t="str">
        <f ca="1">TEXT(TBStatement[[#This Row],[Date]],"YYYY")</f>
        <v>2024</v>
      </c>
      <c r="F18" s="5" t="s">
        <v>23</v>
      </c>
      <c r="G18" s="6"/>
      <c r="H18" s="6">
        <v>750</v>
      </c>
      <c r="I18" s="15" t="s">
        <v>12</v>
      </c>
      <c r="J18" s="12"/>
    </row>
    <row r="19" spans="1:10">
      <c r="A19" s="12"/>
      <c r="B19" s="13">
        <f>ROW()-ROW(TBStatement[[#Headers],[No Trx]])</f>
        <v>15</v>
      </c>
      <c r="C19" s="3">
        <f ca="1">C18+5</f>
        <v>45337</v>
      </c>
      <c r="D19" s="16" t="str">
        <f ca="1">TEXT(TBStatement[[#This Row],[Date]],"MMMM")</f>
        <v>February</v>
      </c>
      <c r="E19" s="16" t="str">
        <f ca="1">TEXT(TBStatement[[#This Row],[Date]],"YYYY")</f>
        <v>2024</v>
      </c>
      <c r="F19" s="5" t="s">
        <v>18</v>
      </c>
      <c r="G19" s="6"/>
      <c r="H19" s="6">
        <v>750</v>
      </c>
      <c r="I19" s="15" t="s">
        <v>12</v>
      </c>
      <c r="J19" s="12"/>
    </row>
    <row r="20" spans="1:10">
      <c r="A20" s="12"/>
      <c r="B20" s="13">
        <f>ROW()-ROW(TBStatement[[#Headers],[No Trx]])</f>
        <v>16</v>
      </c>
      <c r="C20" s="3">
        <f ca="1">C19+5</f>
        <v>45342</v>
      </c>
      <c r="D20" s="16" t="str">
        <f ca="1">TEXT(TBStatement[[#This Row],[Date]],"MMMM")</f>
        <v>February</v>
      </c>
      <c r="E20" s="16" t="str">
        <f ca="1">TEXT(TBStatement[[#This Row],[Date]],"YYYY")</f>
        <v>2024</v>
      </c>
      <c r="F20" s="5" t="s">
        <v>26</v>
      </c>
      <c r="G20" s="6"/>
      <c r="H20" s="6">
        <v>195</v>
      </c>
      <c r="I20" s="15" t="s">
        <v>12</v>
      </c>
      <c r="J20" s="12"/>
    </row>
    <row r="21" spans="1:10">
      <c r="A21" s="12"/>
      <c r="B21" s="13">
        <f>ROW()-ROW(TBStatement[[#Headers],[No Trx]])</f>
        <v>17</v>
      </c>
      <c r="C21" s="3">
        <f ca="1">C20+3</f>
        <v>45345</v>
      </c>
      <c r="D21" s="16" t="str">
        <f ca="1">TEXT(TBStatement[[#This Row],[Date]],"MMMM")</f>
        <v>February</v>
      </c>
      <c r="E21" s="16" t="str">
        <f ca="1">TEXT(TBStatement[[#This Row],[Date]],"YYYY")</f>
        <v>2024</v>
      </c>
      <c r="F21" s="5" t="s">
        <v>21</v>
      </c>
      <c r="G21" s="6"/>
      <c r="H21" s="6">
        <v>35</v>
      </c>
      <c r="I21" s="15" t="s">
        <v>13</v>
      </c>
      <c r="J21" s="12"/>
    </row>
    <row r="22" spans="1:10">
      <c r="A22" s="12"/>
      <c r="B22" s="13">
        <f>ROW()-ROW(TBStatement[[#Headers],[No Trx]])</f>
        <v>18</v>
      </c>
      <c r="C22" s="3">
        <f ca="1">C21+2</f>
        <v>45347</v>
      </c>
      <c r="D22" s="4" t="str">
        <f ca="1">TEXT(TBStatement[[#This Row],[Date]],"MMMM")</f>
        <v>February</v>
      </c>
      <c r="E22" s="4" t="str">
        <f ca="1">TEXT(TBStatement[[#This Row],[Date]],"YYYY")</f>
        <v>2024</v>
      </c>
      <c r="F22" s="5" t="s">
        <v>24</v>
      </c>
      <c r="G22" s="6"/>
      <c r="H22" s="6">
        <v>55</v>
      </c>
      <c r="I22" s="15" t="s">
        <v>12</v>
      </c>
      <c r="J22" s="12"/>
    </row>
    <row r="23" spans="1:10">
      <c r="A23" s="12"/>
      <c r="B23" s="13">
        <f>ROW()-ROW(TBStatement[[#Headers],[No Trx]])</f>
        <v>19</v>
      </c>
      <c r="C23" s="3">
        <f ca="1">DATE(TEXT(TODAY(),"yyyy"),1,1)+60</f>
        <v>45352</v>
      </c>
      <c r="D23" s="16" t="str">
        <f ca="1">TEXT(TBStatement[[#This Row],[Date]],"MMMM")</f>
        <v>March</v>
      </c>
      <c r="E23" s="16" t="str">
        <f ca="1">TEXT(TBStatement[[#This Row],[Date]],"YYYY")</f>
        <v>2024</v>
      </c>
      <c r="F23" s="5" t="s">
        <v>16</v>
      </c>
      <c r="G23" s="6">
        <v>2600</v>
      </c>
      <c r="H23" s="6"/>
      <c r="I23" s="15" t="s">
        <v>12</v>
      </c>
      <c r="J23" s="12"/>
    </row>
    <row r="24" spans="1:10">
      <c r="A24" s="12"/>
      <c r="B24" s="13">
        <f>ROW()-ROW(TBStatement[[#Headers],[No Trx]])</f>
        <v>20</v>
      </c>
      <c r="C24" s="3">
        <f ca="1">C23+4</f>
        <v>45356</v>
      </c>
      <c r="D24" s="16" t="str">
        <f ca="1">TEXT(TBStatement[[#This Row],[Date]],"MMMM")</f>
        <v>March</v>
      </c>
      <c r="E24" s="16" t="str">
        <f ca="1">TEXT(TBStatement[[#This Row],[Date]],"YYYY")</f>
        <v>2024</v>
      </c>
      <c r="F24" s="5" t="s">
        <v>17</v>
      </c>
      <c r="G24" s="6">
        <v>474</v>
      </c>
      <c r="H24" s="6"/>
      <c r="I24" s="15" t="s">
        <v>12</v>
      </c>
      <c r="J24" s="12"/>
    </row>
    <row r="25" spans="1:10">
      <c r="A25" s="12"/>
      <c r="B25" s="13">
        <f>ROW()-ROW(TBStatement[[#Headers],[No Trx]])</f>
        <v>21</v>
      </c>
      <c r="C25" s="3">
        <f ca="1">C24+0</f>
        <v>45356</v>
      </c>
      <c r="D25" s="16" t="str">
        <f ca="1">TEXT(TBStatement[[#This Row],[Date]],"MMMM")</f>
        <v>March</v>
      </c>
      <c r="E25" s="16" t="str">
        <f ca="1">TEXT(TBStatement[[#This Row],[Date]],"YYYY")</f>
        <v>2024</v>
      </c>
      <c r="F25" s="5" t="s">
        <v>22</v>
      </c>
      <c r="G25" s="6"/>
      <c r="H25" s="6">
        <v>165</v>
      </c>
      <c r="I25" s="15" t="s">
        <v>12</v>
      </c>
      <c r="J25" s="12"/>
    </row>
    <row r="26" spans="1:10">
      <c r="A26" s="12"/>
      <c r="B26" s="13">
        <f>ROW()-ROW(TBStatement[[#Headers],[No Trx]])</f>
        <v>22</v>
      </c>
      <c r="C26" s="3">
        <f ca="1">C25+0</f>
        <v>45356</v>
      </c>
      <c r="D26" s="16" t="str">
        <f ca="1">TEXT(TBStatement[[#This Row],[Date]],"MMMM")</f>
        <v>March</v>
      </c>
      <c r="E26" s="16" t="str">
        <f ca="1">TEXT(TBStatement[[#This Row],[Date]],"YYYY")</f>
        <v>2024</v>
      </c>
      <c r="F26" s="5" t="s">
        <v>19</v>
      </c>
      <c r="G26" s="6"/>
      <c r="H26" s="6">
        <v>350</v>
      </c>
      <c r="I26" s="15" t="s">
        <v>12</v>
      </c>
      <c r="J26" s="12"/>
    </row>
    <row r="27" spans="1:10">
      <c r="A27" s="12"/>
      <c r="B27" s="13">
        <f>ROW()-ROW(TBStatement[[#Headers],[No Trx]])</f>
        <v>23</v>
      </c>
      <c r="C27" s="19">
        <f ca="1">C26+5</f>
        <v>45361</v>
      </c>
      <c r="D27" s="16" t="str">
        <f ca="1">TEXT(TBStatement[[#This Row],[Date]],"MMMM")</f>
        <v>March</v>
      </c>
      <c r="E27" s="16" t="str">
        <f ca="1">TEXT(TBStatement[[#This Row],[Date]],"YYYY")</f>
        <v>2024</v>
      </c>
      <c r="F27" s="5" t="s">
        <v>23</v>
      </c>
      <c r="G27" s="6"/>
      <c r="H27" s="6">
        <v>750</v>
      </c>
      <c r="I27" s="15" t="s">
        <v>12</v>
      </c>
      <c r="J27" s="12"/>
    </row>
    <row r="28" spans="1:10">
      <c r="A28" s="12"/>
      <c r="B28" s="13">
        <f>ROW()-ROW(TBStatement[[#Headers],[No Trx]])</f>
        <v>24</v>
      </c>
      <c r="C28" s="3">
        <f ca="1">C27+5</f>
        <v>45366</v>
      </c>
      <c r="D28" s="16" t="str">
        <f ca="1">TEXT(TBStatement[[#This Row],[Date]],"MMMM")</f>
        <v>March</v>
      </c>
      <c r="E28" s="16" t="str">
        <f ca="1">TEXT(TBStatement[[#This Row],[Date]],"YYYY")</f>
        <v>2024</v>
      </c>
      <c r="F28" s="5" t="s">
        <v>18</v>
      </c>
      <c r="G28" s="6"/>
      <c r="H28" s="6">
        <v>750</v>
      </c>
      <c r="I28" s="15" t="s">
        <v>12</v>
      </c>
      <c r="J28" s="12"/>
    </row>
    <row r="29" spans="1:10">
      <c r="A29" s="12"/>
      <c r="B29" s="13">
        <f>ROW()-ROW(TBStatement[[#Headers],[No Trx]])</f>
        <v>25</v>
      </c>
      <c r="C29" s="3">
        <f ca="1">C28+5</f>
        <v>45371</v>
      </c>
      <c r="D29" s="16" t="str">
        <f ca="1">TEXT(TBStatement[[#This Row],[Date]],"MMMM")</f>
        <v>March</v>
      </c>
      <c r="E29" s="16" t="str">
        <f ca="1">TEXT(TBStatement[[#This Row],[Date]],"YYYY")</f>
        <v>2024</v>
      </c>
      <c r="F29" s="5" t="s">
        <v>26</v>
      </c>
      <c r="G29" s="6"/>
      <c r="H29" s="6">
        <v>195</v>
      </c>
      <c r="I29" s="15" t="s">
        <v>12</v>
      </c>
      <c r="J29" s="12"/>
    </row>
    <row r="30" spans="1:10">
      <c r="A30" s="12"/>
      <c r="B30" s="13">
        <f>ROW()-ROW(TBStatement[[#Headers],[No Trx]])</f>
        <v>26</v>
      </c>
      <c r="C30" s="3">
        <f ca="1">C29+3</f>
        <v>45374</v>
      </c>
      <c r="D30" s="16" t="str">
        <f ca="1">TEXT(TBStatement[[#This Row],[Date]],"MMMM")</f>
        <v>March</v>
      </c>
      <c r="E30" s="16" t="str">
        <f ca="1">TEXT(TBStatement[[#This Row],[Date]],"YYYY")</f>
        <v>2024</v>
      </c>
      <c r="F30" s="5" t="s">
        <v>21</v>
      </c>
      <c r="G30" s="6"/>
      <c r="H30" s="6">
        <v>35</v>
      </c>
      <c r="I30" s="15" t="s">
        <v>12</v>
      </c>
      <c r="J30" s="12"/>
    </row>
    <row r="31" spans="1:10">
      <c r="A31" s="12"/>
      <c r="B31" s="13">
        <f>ROW()-ROW(TBStatement[[#Headers],[No Trx]])</f>
        <v>27</v>
      </c>
      <c r="C31" s="3">
        <f ca="1">C30+2</f>
        <v>45376</v>
      </c>
      <c r="D31" s="4" t="str">
        <f ca="1">TEXT(TBStatement[[#This Row],[Date]],"MMMM")</f>
        <v>March</v>
      </c>
      <c r="E31" s="4" t="str">
        <f ca="1">TEXT(TBStatement[[#This Row],[Date]],"YYYY")</f>
        <v>2024</v>
      </c>
      <c r="F31" s="5" t="s">
        <v>25</v>
      </c>
      <c r="G31" s="6"/>
      <c r="H31" s="6">
        <v>25</v>
      </c>
      <c r="I31" s="15" t="s">
        <v>12</v>
      </c>
      <c r="J31" s="12"/>
    </row>
    <row r="32" spans="1:10">
      <c r="A32" s="12"/>
      <c r="B32" s="13">
        <f>ROW()-ROW(TBStatement[[#Headers],[No Trx]])</f>
        <v>28</v>
      </c>
      <c r="C32" s="3">
        <f ca="1">DATE(TEXT(TODAY(),"yyyy"),1,1)+91</f>
        <v>45383</v>
      </c>
      <c r="D32" s="16" t="str">
        <f ca="1">TEXT(TBStatement[[#This Row],[Date]],"MMMM")</f>
        <v>April</v>
      </c>
      <c r="E32" s="16" t="str">
        <f ca="1">TEXT(TBStatement[[#This Row],[Date]],"YYYY")</f>
        <v>2024</v>
      </c>
      <c r="F32" s="5" t="s">
        <v>16</v>
      </c>
      <c r="G32" s="6">
        <v>2600</v>
      </c>
      <c r="H32" s="6"/>
      <c r="I32" s="15" t="s">
        <v>12</v>
      </c>
      <c r="J32" s="12"/>
    </row>
    <row r="33" spans="1:10">
      <c r="A33" s="12"/>
      <c r="B33" s="13">
        <f>ROW()-ROW(TBStatement[[#Headers],[No Trx]])</f>
        <v>29</v>
      </c>
      <c r="C33" s="3">
        <f ca="1">C32+4</f>
        <v>45387</v>
      </c>
      <c r="D33" s="16" t="str">
        <f ca="1">TEXT(TBStatement[[#This Row],[Date]],"MMMM")</f>
        <v>April</v>
      </c>
      <c r="E33" s="16" t="str">
        <f ca="1">TEXT(TBStatement[[#This Row],[Date]],"YYYY")</f>
        <v>2024</v>
      </c>
      <c r="F33" s="5" t="s">
        <v>17</v>
      </c>
      <c r="G33" s="6">
        <v>474</v>
      </c>
      <c r="H33" s="6"/>
      <c r="I33" s="15" t="s">
        <v>12</v>
      </c>
      <c r="J33" s="12"/>
    </row>
    <row r="34" spans="1:10">
      <c r="A34" s="12"/>
      <c r="B34" s="13">
        <f>ROW()-ROW(TBStatement[[#Headers],[No Trx]])</f>
        <v>30</v>
      </c>
      <c r="C34" s="3">
        <f ca="1">C33+0</f>
        <v>45387</v>
      </c>
      <c r="D34" s="16" t="str">
        <f ca="1">TEXT(TBStatement[[#This Row],[Date]],"MMMM")</f>
        <v>April</v>
      </c>
      <c r="E34" s="16" t="str">
        <f ca="1">TEXT(TBStatement[[#This Row],[Date]],"YYYY")</f>
        <v>2024</v>
      </c>
      <c r="F34" s="5" t="s">
        <v>22</v>
      </c>
      <c r="G34" s="6"/>
      <c r="H34" s="6">
        <v>165</v>
      </c>
      <c r="I34" s="15" t="s">
        <v>12</v>
      </c>
      <c r="J34" s="12"/>
    </row>
    <row r="35" spans="1:10">
      <c r="A35" s="12"/>
      <c r="B35" s="13">
        <f>ROW()-ROW(TBStatement[[#Headers],[No Trx]])</f>
        <v>31</v>
      </c>
      <c r="C35" s="3">
        <f ca="1">C34+0</f>
        <v>45387</v>
      </c>
      <c r="D35" s="16" t="str">
        <f ca="1">TEXT(TBStatement[[#This Row],[Date]],"MMMM")</f>
        <v>April</v>
      </c>
      <c r="E35" s="16" t="str">
        <f ca="1">TEXT(TBStatement[[#This Row],[Date]],"YYYY")</f>
        <v>2024</v>
      </c>
      <c r="F35" s="5" t="s">
        <v>19</v>
      </c>
      <c r="G35" s="6"/>
      <c r="H35" s="6">
        <v>350</v>
      </c>
      <c r="I35" s="15" t="s">
        <v>12</v>
      </c>
      <c r="J35" s="12"/>
    </row>
    <row r="36" spans="1:10">
      <c r="A36" s="12"/>
      <c r="B36" s="13">
        <f>ROW()-ROW(TBStatement[[#Headers],[No Trx]])</f>
        <v>32</v>
      </c>
      <c r="C36" s="19">
        <f ca="1">C35+5</f>
        <v>45392</v>
      </c>
      <c r="D36" s="16" t="str">
        <f ca="1">TEXT(TBStatement[[#This Row],[Date]],"MMMM")</f>
        <v>April</v>
      </c>
      <c r="E36" s="16" t="str">
        <f ca="1">TEXT(TBStatement[[#This Row],[Date]],"YYYY")</f>
        <v>2024</v>
      </c>
      <c r="F36" s="5" t="s">
        <v>23</v>
      </c>
      <c r="G36" s="6"/>
      <c r="H36" s="6">
        <v>750</v>
      </c>
      <c r="I36" s="15" t="s">
        <v>12</v>
      </c>
      <c r="J36" s="12"/>
    </row>
    <row r="37" spans="1:10">
      <c r="A37" s="12"/>
      <c r="B37" s="13">
        <f>ROW()-ROW(TBStatement[[#Headers],[No Trx]])</f>
        <v>33</v>
      </c>
      <c r="C37" s="3">
        <f ca="1">C36+5</f>
        <v>45397</v>
      </c>
      <c r="D37" s="16" t="str">
        <f ca="1">TEXT(TBStatement[[#This Row],[Date]],"MMMM")</f>
        <v>April</v>
      </c>
      <c r="E37" s="16" t="str">
        <f ca="1">TEXT(TBStatement[[#This Row],[Date]],"YYYY")</f>
        <v>2024</v>
      </c>
      <c r="F37" s="5" t="s">
        <v>18</v>
      </c>
      <c r="G37" s="6"/>
      <c r="H37" s="6">
        <v>750</v>
      </c>
      <c r="I37" s="15" t="s">
        <v>12</v>
      </c>
      <c r="J37" s="12"/>
    </row>
    <row r="38" spans="1:10">
      <c r="A38" s="12"/>
      <c r="B38" s="13">
        <f>ROW()-ROW(TBStatement[[#Headers],[No Trx]])</f>
        <v>34</v>
      </c>
      <c r="C38" s="3">
        <f ca="1">C37+5</f>
        <v>45402</v>
      </c>
      <c r="D38" s="16" t="str">
        <f ca="1">TEXT(TBStatement[[#This Row],[Date]],"MMMM")</f>
        <v>April</v>
      </c>
      <c r="E38" s="16" t="str">
        <f ca="1">TEXT(TBStatement[[#This Row],[Date]],"YYYY")</f>
        <v>2024</v>
      </c>
      <c r="F38" s="5" t="s">
        <v>26</v>
      </c>
      <c r="G38" s="6"/>
      <c r="H38" s="6">
        <v>195</v>
      </c>
      <c r="I38" s="15" t="s">
        <v>12</v>
      </c>
      <c r="J38" s="12"/>
    </row>
    <row r="39" spans="1:10">
      <c r="A39" s="12"/>
      <c r="B39" s="13">
        <f>ROW()-ROW(TBStatement[[#Headers],[No Trx]])</f>
        <v>35</v>
      </c>
      <c r="C39" s="3">
        <f ca="1">C38+3</f>
        <v>45405</v>
      </c>
      <c r="D39" s="16" t="str">
        <f ca="1">TEXT(TBStatement[[#This Row],[Date]],"MMMM")</f>
        <v>April</v>
      </c>
      <c r="E39" s="16" t="str">
        <f ca="1">TEXT(TBStatement[[#This Row],[Date]],"YYYY")</f>
        <v>2024</v>
      </c>
      <c r="F39" s="5" t="s">
        <v>21</v>
      </c>
      <c r="G39" s="6"/>
      <c r="H39" s="6">
        <v>35</v>
      </c>
      <c r="I39" s="15" t="s">
        <v>13</v>
      </c>
      <c r="J39" s="12"/>
    </row>
    <row r="40" spans="1:10">
      <c r="A40" s="12"/>
      <c r="B40" s="13">
        <f>ROW()-ROW(TBStatement[[#Headers],[No Trx]])</f>
        <v>36</v>
      </c>
      <c r="C40" s="3">
        <f ca="1">C39+2</f>
        <v>45407</v>
      </c>
      <c r="D40" s="4" t="str">
        <f ca="1">TEXT(TBStatement[[#This Row],[Date]],"MMMM")</f>
        <v>April</v>
      </c>
      <c r="E40" s="4" t="str">
        <f ca="1">TEXT(TBStatement[[#This Row],[Date]],"YYYY")</f>
        <v>2024</v>
      </c>
      <c r="F40" s="5" t="s">
        <v>20</v>
      </c>
      <c r="G40" s="6"/>
      <c r="H40" s="6">
        <v>450</v>
      </c>
      <c r="I40" s="15" t="s">
        <v>13</v>
      </c>
      <c r="J40" s="12"/>
    </row>
    <row r="41" spans="1:10">
      <c r="A41" s="12"/>
      <c r="B41" s="13">
        <f>ROW()-ROW(TBStatement[[#Headers],[No Trx]])</f>
        <v>37</v>
      </c>
      <c r="C41" s="3">
        <f ca="1">DATE(TEXT(TODAY(),"yyyy"),1,1)+121</f>
        <v>45413</v>
      </c>
      <c r="D41" s="16" t="str">
        <f ca="1">TEXT(TBStatement[[#This Row],[Date]],"MMMM")</f>
        <v>May</v>
      </c>
      <c r="E41" s="16" t="str">
        <f ca="1">TEXT(TBStatement[[#This Row],[Date]],"YYYY")</f>
        <v>2024</v>
      </c>
      <c r="F41" s="5" t="s">
        <v>16</v>
      </c>
      <c r="G41" s="6">
        <v>2600</v>
      </c>
      <c r="H41" s="6"/>
      <c r="I41" s="15" t="s">
        <v>12</v>
      </c>
      <c r="J41" s="12"/>
    </row>
    <row r="42" spans="1:10">
      <c r="A42" s="12"/>
      <c r="B42" s="13">
        <f>ROW()-ROW(TBStatement[[#Headers],[No Trx]])</f>
        <v>38</v>
      </c>
      <c r="C42" s="3">
        <f ca="1">C41+4</f>
        <v>45417</v>
      </c>
      <c r="D42" s="16" t="str">
        <f ca="1">TEXT(TBStatement[[#This Row],[Date]],"MMMM")</f>
        <v>May</v>
      </c>
      <c r="E42" s="16" t="str">
        <f ca="1">TEXT(TBStatement[[#This Row],[Date]],"YYYY")</f>
        <v>2024</v>
      </c>
      <c r="F42" s="5" t="s">
        <v>17</v>
      </c>
      <c r="G42" s="6">
        <v>474</v>
      </c>
      <c r="H42" s="6"/>
      <c r="I42" s="15" t="s">
        <v>12</v>
      </c>
      <c r="J42" s="12"/>
    </row>
    <row r="43" spans="1:10">
      <c r="A43" s="12"/>
      <c r="B43" s="13">
        <f>ROW()-ROW(TBStatement[[#Headers],[No Trx]])</f>
        <v>39</v>
      </c>
      <c r="C43" s="3">
        <f ca="1">C42+0</f>
        <v>45417</v>
      </c>
      <c r="D43" s="16" t="str">
        <f ca="1">TEXT(TBStatement[[#This Row],[Date]],"MMMM")</f>
        <v>May</v>
      </c>
      <c r="E43" s="16" t="str">
        <f ca="1">TEXT(TBStatement[[#This Row],[Date]],"YYYY")</f>
        <v>2024</v>
      </c>
      <c r="F43" s="5" t="s">
        <v>22</v>
      </c>
      <c r="G43" s="6"/>
      <c r="H43" s="6">
        <v>165</v>
      </c>
      <c r="I43" s="15" t="s">
        <v>12</v>
      </c>
      <c r="J43" s="12"/>
    </row>
    <row r="44" spans="1:10">
      <c r="A44" s="12"/>
      <c r="B44" s="13">
        <f>ROW()-ROW(TBStatement[[#Headers],[No Trx]])</f>
        <v>40</v>
      </c>
      <c r="C44" s="3">
        <f ca="1">C43+0</f>
        <v>45417</v>
      </c>
      <c r="D44" s="16" t="str">
        <f ca="1">TEXT(TBStatement[[#This Row],[Date]],"MMMM")</f>
        <v>May</v>
      </c>
      <c r="E44" s="16" t="str">
        <f ca="1">TEXT(TBStatement[[#This Row],[Date]],"YYYY")</f>
        <v>2024</v>
      </c>
      <c r="F44" s="5" t="s">
        <v>19</v>
      </c>
      <c r="G44" s="6"/>
      <c r="H44" s="6">
        <v>350</v>
      </c>
      <c r="I44" s="15" t="s">
        <v>12</v>
      </c>
      <c r="J44" s="12"/>
    </row>
    <row r="45" spans="1:10">
      <c r="A45" s="12"/>
      <c r="B45" s="13">
        <f>ROW()-ROW(TBStatement[[#Headers],[No Trx]])</f>
        <v>41</v>
      </c>
      <c r="C45" s="19">
        <f ca="1">C44+5</f>
        <v>45422</v>
      </c>
      <c r="D45" s="16" t="str">
        <f ca="1">TEXT(TBStatement[[#This Row],[Date]],"MMMM")</f>
        <v>May</v>
      </c>
      <c r="E45" s="16" t="str">
        <f ca="1">TEXT(TBStatement[[#This Row],[Date]],"YYYY")</f>
        <v>2024</v>
      </c>
      <c r="F45" s="5" t="s">
        <v>23</v>
      </c>
      <c r="G45" s="6"/>
      <c r="H45" s="6">
        <v>750</v>
      </c>
      <c r="I45" s="15" t="s">
        <v>12</v>
      </c>
      <c r="J45" s="12"/>
    </row>
    <row r="46" spans="1:10">
      <c r="A46" s="12"/>
      <c r="B46" s="13">
        <f>ROW()-ROW(TBStatement[[#Headers],[No Trx]])</f>
        <v>42</v>
      </c>
      <c r="C46" s="3">
        <f ca="1">C45+5</f>
        <v>45427</v>
      </c>
      <c r="D46" s="16" t="str">
        <f ca="1">TEXT(TBStatement[[#This Row],[Date]],"MMMM")</f>
        <v>May</v>
      </c>
      <c r="E46" s="16" t="str">
        <f ca="1">TEXT(TBStatement[[#This Row],[Date]],"YYYY")</f>
        <v>2024</v>
      </c>
      <c r="F46" s="5" t="s">
        <v>18</v>
      </c>
      <c r="G46" s="6"/>
      <c r="H46" s="6">
        <v>750</v>
      </c>
      <c r="I46" s="15" t="s">
        <v>12</v>
      </c>
      <c r="J46" s="12"/>
    </row>
    <row r="47" spans="1:10">
      <c r="A47" s="12"/>
      <c r="B47" s="13">
        <f>ROW()-ROW(TBStatement[[#Headers],[No Trx]])</f>
        <v>43</v>
      </c>
      <c r="C47" s="3">
        <f ca="1">C46+5</f>
        <v>45432</v>
      </c>
      <c r="D47" s="16" t="str">
        <f ca="1">TEXT(TBStatement[[#This Row],[Date]],"MMMM")</f>
        <v>May</v>
      </c>
      <c r="E47" s="16" t="str">
        <f ca="1">TEXT(TBStatement[[#This Row],[Date]],"YYYY")</f>
        <v>2024</v>
      </c>
      <c r="F47" s="5" t="s">
        <v>26</v>
      </c>
      <c r="G47" s="6"/>
      <c r="H47" s="6">
        <v>195</v>
      </c>
      <c r="I47" s="15" t="s">
        <v>12</v>
      </c>
      <c r="J47" s="12"/>
    </row>
    <row r="48" spans="1:10">
      <c r="A48" s="12"/>
      <c r="B48" s="13">
        <f>ROW()-ROW(TBStatement[[#Headers],[No Trx]])</f>
        <v>44</v>
      </c>
      <c r="C48" s="3">
        <f ca="1">C47+3</f>
        <v>45435</v>
      </c>
      <c r="D48" s="16" t="str">
        <f ca="1">TEXT(TBStatement[[#This Row],[Date]],"MMMM")</f>
        <v>May</v>
      </c>
      <c r="E48" s="16" t="str">
        <f ca="1">TEXT(TBStatement[[#This Row],[Date]],"YYYY")</f>
        <v>2024</v>
      </c>
      <c r="F48" s="5" t="s">
        <v>21</v>
      </c>
      <c r="G48" s="6"/>
      <c r="H48" s="6">
        <v>35</v>
      </c>
      <c r="I48" s="15" t="s">
        <v>12</v>
      </c>
      <c r="J48" s="12"/>
    </row>
    <row r="49" spans="1:10">
      <c r="A49" s="12"/>
      <c r="B49" s="2">
        <f>ROW()-ROW(TBStatement[[#Headers],[No Trx]])</f>
        <v>45</v>
      </c>
      <c r="C49" s="3">
        <f ca="1">C48+2</f>
        <v>45437</v>
      </c>
      <c r="D49" s="4" t="str">
        <f ca="1">TEXT(TBStatement[[#This Row],[Date]],"MMMM")</f>
        <v>May</v>
      </c>
      <c r="E49" s="4" t="str">
        <f ca="1">TEXT(TBStatement[[#This Row],[Date]],"YYYY")</f>
        <v>2024</v>
      </c>
      <c r="F49" s="5" t="s">
        <v>27</v>
      </c>
      <c r="G49" s="6"/>
      <c r="H49" s="6">
        <v>10</v>
      </c>
      <c r="I49" s="15" t="s">
        <v>12</v>
      </c>
      <c r="J49" s="12"/>
    </row>
    <row r="50" spans="1:10">
      <c r="A50" s="12"/>
      <c r="B50" s="2">
        <f>ROW()-ROW(TBStatement[[#Headers],[No Trx]])</f>
        <v>46</v>
      </c>
      <c r="C50" s="3">
        <f ca="1">DATE(TEXT(TODAY(),"yyyy"),1,1)+152</f>
        <v>45444</v>
      </c>
      <c r="D50" s="16" t="str">
        <f ca="1">TEXT(TBStatement[[#This Row],[Date]],"MMMM")</f>
        <v>June</v>
      </c>
      <c r="E50" s="16" t="str">
        <f ca="1">TEXT(TBStatement[[#This Row],[Date]],"YYYY")</f>
        <v>2024</v>
      </c>
      <c r="F50" s="5" t="s">
        <v>16</v>
      </c>
      <c r="G50" s="6">
        <v>2600</v>
      </c>
      <c r="H50" s="6"/>
      <c r="I50" s="15" t="s">
        <v>12</v>
      </c>
      <c r="J50" s="12"/>
    </row>
    <row r="51" spans="1:10">
      <c r="A51" s="12"/>
      <c r="B51" s="2">
        <f>ROW()-ROW(TBStatement[[#Headers],[No Trx]])</f>
        <v>47</v>
      </c>
      <c r="C51" s="3">
        <f ca="1">C50+4</f>
        <v>45448</v>
      </c>
      <c r="D51" s="16" t="str">
        <f ca="1">TEXT(TBStatement[[#This Row],[Date]],"MMMM")</f>
        <v>June</v>
      </c>
      <c r="E51" s="16" t="str">
        <f ca="1">TEXT(TBStatement[[#This Row],[Date]],"YYYY")</f>
        <v>2024</v>
      </c>
      <c r="F51" s="5" t="s">
        <v>17</v>
      </c>
      <c r="G51" s="6">
        <v>474</v>
      </c>
      <c r="H51" s="6"/>
      <c r="I51" s="15" t="s">
        <v>12</v>
      </c>
      <c r="J51" s="12"/>
    </row>
    <row r="52" spans="1:10">
      <c r="A52" s="12"/>
      <c r="B52" s="2">
        <f>ROW()-ROW(TBStatement[[#Headers],[No Trx]])</f>
        <v>48</v>
      </c>
      <c r="C52" s="3">
        <f ca="1">C51+0</f>
        <v>45448</v>
      </c>
      <c r="D52" s="16" t="str">
        <f ca="1">TEXT(TBStatement[[#This Row],[Date]],"MMMM")</f>
        <v>June</v>
      </c>
      <c r="E52" s="16" t="str">
        <f ca="1">TEXT(TBStatement[[#This Row],[Date]],"YYYY")</f>
        <v>2024</v>
      </c>
      <c r="F52" s="5" t="s">
        <v>22</v>
      </c>
      <c r="G52" s="6"/>
      <c r="H52" s="6">
        <v>165</v>
      </c>
      <c r="I52" s="15" t="s">
        <v>12</v>
      </c>
      <c r="J52" s="12"/>
    </row>
    <row r="53" spans="1:10">
      <c r="A53" s="12"/>
      <c r="B53" s="2">
        <f>ROW()-ROW(TBStatement[[#Headers],[No Trx]])</f>
        <v>49</v>
      </c>
      <c r="C53" s="3">
        <f ca="1">C52+0</f>
        <v>45448</v>
      </c>
      <c r="D53" s="16" t="str">
        <f ca="1">TEXT(TBStatement[[#This Row],[Date]],"MMMM")</f>
        <v>June</v>
      </c>
      <c r="E53" s="16" t="str">
        <f ca="1">TEXT(TBStatement[[#This Row],[Date]],"YYYY")</f>
        <v>2024</v>
      </c>
      <c r="F53" s="5" t="s">
        <v>19</v>
      </c>
      <c r="G53" s="6"/>
      <c r="H53" s="6">
        <v>350</v>
      </c>
      <c r="I53" s="15" t="s">
        <v>12</v>
      </c>
      <c r="J53" s="12"/>
    </row>
    <row r="54" spans="1:10">
      <c r="A54" s="12"/>
      <c r="B54" s="2">
        <f>ROW()-ROW(TBStatement[[#Headers],[No Trx]])</f>
        <v>50</v>
      </c>
      <c r="C54" s="19">
        <f ca="1">C53+5</f>
        <v>45453</v>
      </c>
      <c r="D54" s="16" t="str">
        <f ca="1">TEXT(TBStatement[[#This Row],[Date]],"MMMM")</f>
        <v>June</v>
      </c>
      <c r="E54" s="16" t="str">
        <f ca="1">TEXT(TBStatement[[#This Row],[Date]],"YYYY")</f>
        <v>2024</v>
      </c>
      <c r="F54" s="5" t="s">
        <v>23</v>
      </c>
      <c r="G54" s="6"/>
      <c r="H54" s="6">
        <v>750</v>
      </c>
      <c r="I54" s="15" t="s">
        <v>12</v>
      </c>
      <c r="J54" s="12"/>
    </row>
    <row r="55" spans="1:10">
      <c r="A55" s="12"/>
      <c r="B55" s="2">
        <f>ROW()-ROW(TBStatement[[#Headers],[No Trx]])</f>
        <v>51</v>
      </c>
      <c r="C55" s="3">
        <f ca="1">C54+5</f>
        <v>45458</v>
      </c>
      <c r="D55" s="16" t="str">
        <f ca="1">TEXT(TBStatement[[#This Row],[Date]],"MMMM")</f>
        <v>June</v>
      </c>
      <c r="E55" s="16" t="str">
        <f ca="1">TEXT(TBStatement[[#This Row],[Date]],"YYYY")</f>
        <v>2024</v>
      </c>
      <c r="F55" s="5" t="s">
        <v>18</v>
      </c>
      <c r="G55" s="6"/>
      <c r="H55" s="6">
        <v>750</v>
      </c>
      <c r="I55" s="15" t="s">
        <v>12</v>
      </c>
      <c r="J55" s="12"/>
    </row>
    <row r="56" spans="1:10">
      <c r="A56" s="12"/>
      <c r="B56" s="2">
        <f>ROW()-ROW(TBStatement[[#Headers],[No Trx]])</f>
        <v>52</v>
      </c>
      <c r="C56" s="3">
        <f ca="1">C55+5</f>
        <v>45463</v>
      </c>
      <c r="D56" s="16" t="str">
        <f ca="1">TEXT(TBStatement[[#This Row],[Date]],"MMMM")</f>
        <v>June</v>
      </c>
      <c r="E56" s="16" t="str">
        <f ca="1">TEXT(TBStatement[[#This Row],[Date]],"YYYY")</f>
        <v>2024</v>
      </c>
      <c r="F56" s="5" t="s">
        <v>26</v>
      </c>
      <c r="G56" s="6"/>
      <c r="H56" s="6">
        <v>195</v>
      </c>
      <c r="I56" s="15" t="s">
        <v>12</v>
      </c>
      <c r="J56" s="12"/>
    </row>
    <row r="57" spans="1:10">
      <c r="A57" s="12"/>
      <c r="B57" s="2">
        <f>ROW()-ROW(TBStatement[[#Headers],[No Trx]])</f>
        <v>53</v>
      </c>
      <c r="C57" s="3">
        <f ca="1">C56+3</f>
        <v>45466</v>
      </c>
      <c r="D57" s="16" t="str">
        <f ca="1">TEXT(TBStatement[[#This Row],[Date]],"MMMM")</f>
        <v>June</v>
      </c>
      <c r="E57" s="16" t="str">
        <f ca="1">TEXT(TBStatement[[#This Row],[Date]],"YYYY")</f>
        <v>2024</v>
      </c>
      <c r="F57" s="5" t="s">
        <v>21</v>
      </c>
      <c r="G57" s="6"/>
      <c r="H57" s="6">
        <v>35</v>
      </c>
      <c r="I57" s="15" t="s">
        <v>12</v>
      </c>
      <c r="J57" s="12"/>
    </row>
    <row r="58" spans="1:10">
      <c r="A58" s="12"/>
      <c r="B58" s="2">
        <f>ROW()-ROW(TBStatement[[#Headers],[No Trx]])</f>
        <v>54</v>
      </c>
      <c r="C58" s="3">
        <f ca="1">C57+2</f>
        <v>45468</v>
      </c>
      <c r="D58" s="4" t="str">
        <f ca="1">TEXT(TBStatement[[#This Row],[Date]],"MMMM")</f>
        <v>June</v>
      </c>
      <c r="E58" s="4" t="str">
        <f ca="1">TEXT(TBStatement[[#This Row],[Date]],"YYYY")</f>
        <v>2024</v>
      </c>
      <c r="F58" s="5" t="s">
        <v>28</v>
      </c>
      <c r="G58" s="6"/>
      <c r="H58" s="6">
        <v>85</v>
      </c>
      <c r="I58" s="15" t="s">
        <v>12</v>
      </c>
      <c r="J58" s="12"/>
    </row>
    <row r="59" spans="1:10">
      <c r="A59" s="12"/>
      <c r="B59" s="2">
        <f>ROW()-ROW(TBStatement[[#Headers],[No Trx]])</f>
        <v>55</v>
      </c>
      <c r="C59" s="3">
        <f ca="1">DATE(TEXT(TODAY(),"yyyy"),1,1)+182</f>
        <v>45474</v>
      </c>
      <c r="D59" s="16" t="str">
        <f ca="1">TEXT(TBStatement[[#This Row],[Date]],"MMMM")</f>
        <v>July</v>
      </c>
      <c r="E59" s="16" t="str">
        <f ca="1">TEXT(TBStatement[[#This Row],[Date]],"YYYY")</f>
        <v>2024</v>
      </c>
      <c r="F59" s="5" t="s">
        <v>16</v>
      </c>
      <c r="G59" s="6">
        <v>2600</v>
      </c>
      <c r="H59" s="6"/>
      <c r="I59" s="15" t="s">
        <v>12</v>
      </c>
      <c r="J59" s="12"/>
    </row>
    <row r="60" spans="1:10">
      <c r="A60" s="12"/>
      <c r="B60" s="2">
        <f>ROW()-ROW(TBStatement[[#Headers],[No Trx]])</f>
        <v>56</v>
      </c>
      <c r="C60" s="3">
        <f ca="1">C59+4</f>
        <v>45478</v>
      </c>
      <c r="D60" s="16" t="str">
        <f ca="1">TEXT(TBStatement[[#This Row],[Date]],"MMMM")</f>
        <v>July</v>
      </c>
      <c r="E60" s="16" t="str">
        <f ca="1">TEXT(TBStatement[[#This Row],[Date]],"YYYY")</f>
        <v>2024</v>
      </c>
      <c r="F60" s="5" t="s">
        <v>17</v>
      </c>
      <c r="G60" s="6">
        <v>474</v>
      </c>
      <c r="H60" s="6"/>
      <c r="I60" s="15" t="s">
        <v>12</v>
      </c>
      <c r="J60" s="12"/>
    </row>
    <row r="61" spans="1:10">
      <c r="A61" s="12"/>
      <c r="B61" s="2">
        <f>ROW()-ROW(TBStatement[[#Headers],[No Trx]])</f>
        <v>57</v>
      </c>
      <c r="C61" s="3">
        <f ca="1">C60+0</f>
        <v>45478</v>
      </c>
      <c r="D61" s="16" t="str">
        <f ca="1">TEXT(TBStatement[[#This Row],[Date]],"MMMM")</f>
        <v>July</v>
      </c>
      <c r="E61" s="16" t="str">
        <f ca="1">TEXT(TBStatement[[#This Row],[Date]],"YYYY")</f>
        <v>2024</v>
      </c>
      <c r="F61" s="5" t="s">
        <v>22</v>
      </c>
      <c r="G61" s="6"/>
      <c r="H61" s="6">
        <v>165</v>
      </c>
      <c r="I61" s="15" t="s">
        <v>12</v>
      </c>
      <c r="J61" s="12"/>
    </row>
    <row r="62" spans="1:10">
      <c r="A62" s="12"/>
      <c r="B62" s="2">
        <f>ROW()-ROW(TBStatement[[#Headers],[No Trx]])</f>
        <v>58</v>
      </c>
      <c r="C62" s="3">
        <f ca="1">C61+0</f>
        <v>45478</v>
      </c>
      <c r="D62" s="16" t="str">
        <f ca="1">TEXT(TBStatement[[#This Row],[Date]],"MMMM")</f>
        <v>July</v>
      </c>
      <c r="E62" s="16" t="str">
        <f ca="1">TEXT(TBStatement[[#This Row],[Date]],"YYYY")</f>
        <v>2024</v>
      </c>
      <c r="F62" s="5" t="s">
        <v>19</v>
      </c>
      <c r="G62" s="6"/>
      <c r="H62" s="6">
        <v>350</v>
      </c>
      <c r="I62" s="15" t="s">
        <v>12</v>
      </c>
      <c r="J62" s="12"/>
    </row>
    <row r="63" spans="1:10">
      <c r="A63" s="12"/>
      <c r="B63" s="2">
        <f>ROW()-ROW(TBStatement[[#Headers],[No Trx]])</f>
        <v>59</v>
      </c>
      <c r="C63" s="19">
        <f ca="1">C62+5</f>
        <v>45483</v>
      </c>
      <c r="D63" s="16" t="str">
        <f ca="1">TEXT(TBStatement[[#This Row],[Date]],"MMMM")</f>
        <v>July</v>
      </c>
      <c r="E63" s="16" t="str">
        <f ca="1">TEXT(TBStatement[[#This Row],[Date]],"YYYY")</f>
        <v>2024</v>
      </c>
      <c r="F63" s="5" t="s">
        <v>23</v>
      </c>
      <c r="G63" s="6"/>
      <c r="H63" s="6">
        <v>750</v>
      </c>
      <c r="I63" s="15" t="s">
        <v>12</v>
      </c>
      <c r="J63" s="12"/>
    </row>
    <row r="64" spans="1:10">
      <c r="A64" s="12"/>
      <c r="B64" s="2">
        <f>ROW()-ROW(TBStatement[[#Headers],[No Trx]])</f>
        <v>60</v>
      </c>
      <c r="C64" s="3">
        <f ca="1">C63+5</f>
        <v>45488</v>
      </c>
      <c r="D64" s="16" t="str">
        <f ca="1">TEXT(TBStatement[[#This Row],[Date]],"MMMM")</f>
        <v>July</v>
      </c>
      <c r="E64" s="16" t="str">
        <f ca="1">TEXT(TBStatement[[#This Row],[Date]],"YYYY")</f>
        <v>2024</v>
      </c>
      <c r="F64" s="5" t="s">
        <v>18</v>
      </c>
      <c r="G64" s="6"/>
      <c r="H64" s="6">
        <v>750</v>
      </c>
      <c r="I64" s="15" t="s">
        <v>12</v>
      </c>
      <c r="J64" s="12"/>
    </row>
    <row r="65" spans="1:10">
      <c r="A65" s="12"/>
      <c r="B65" s="2">
        <f>ROW()-ROW(TBStatement[[#Headers],[No Trx]])</f>
        <v>61</v>
      </c>
      <c r="C65" s="3">
        <f ca="1">C64+5</f>
        <v>45493</v>
      </c>
      <c r="D65" s="16" t="str">
        <f ca="1">TEXT(TBStatement[[#This Row],[Date]],"MMMM")</f>
        <v>July</v>
      </c>
      <c r="E65" s="16" t="str">
        <f ca="1">TEXT(TBStatement[[#This Row],[Date]],"YYYY")</f>
        <v>2024</v>
      </c>
      <c r="F65" s="5" t="s">
        <v>26</v>
      </c>
      <c r="G65" s="6"/>
      <c r="H65" s="6">
        <v>195</v>
      </c>
      <c r="I65" s="15" t="s">
        <v>12</v>
      </c>
      <c r="J65" s="12"/>
    </row>
    <row r="66" spans="1:10">
      <c r="A66" s="12"/>
      <c r="B66" s="2">
        <f>ROW()-ROW(TBStatement[[#Headers],[No Trx]])</f>
        <v>62</v>
      </c>
      <c r="C66" s="3">
        <f ca="1">C65+3</f>
        <v>45496</v>
      </c>
      <c r="D66" s="16" t="str">
        <f ca="1">TEXT(TBStatement[[#This Row],[Date]],"MMMM")</f>
        <v>July</v>
      </c>
      <c r="E66" s="16" t="str">
        <f ca="1">TEXT(TBStatement[[#This Row],[Date]],"YYYY")</f>
        <v>2024</v>
      </c>
      <c r="F66" s="5" t="s">
        <v>21</v>
      </c>
      <c r="G66" s="6"/>
      <c r="H66" s="6">
        <v>35</v>
      </c>
      <c r="I66" s="15" t="s">
        <v>12</v>
      </c>
      <c r="J66" s="12"/>
    </row>
    <row r="67" spans="1:10">
      <c r="A67" s="12"/>
      <c r="B67" s="2">
        <f>ROW()-ROW(TBStatement[[#Headers],[No Trx]])</f>
        <v>63</v>
      </c>
      <c r="C67" s="3">
        <f ca="1">C66+2</f>
        <v>45498</v>
      </c>
      <c r="D67" s="4" t="str">
        <f ca="1">TEXT(TBStatement[[#This Row],[Date]],"MMMM")</f>
        <v>July</v>
      </c>
      <c r="E67" s="4" t="str">
        <f ca="1">TEXT(TBStatement[[#This Row],[Date]],"YYYY")</f>
        <v>2024</v>
      </c>
      <c r="F67" s="5" t="s">
        <v>29</v>
      </c>
      <c r="G67" s="6"/>
      <c r="H67" s="6">
        <v>7</v>
      </c>
      <c r="I67" s="15" t="s">
        <v>12</v>
      </c>
      <c r="J67" s="12"/>
    </row>
    <row r="68" spans="1:10">
      <c r="A68" s="12"/>
      <c r="B68" s="2">
        <f>ROW()-ROW(TBStatement[[#Headers],[No Trx]])</f>
        <v>64</v>
      </c>
      <c r="C68" s="3">
        <f ca="1">DATE(TEXT(TODAY(),"yyyy"),1,1)+213</f>
        <v>45505</v>
      </c>
      <c r="D68" s="16" t="str">
        <f ca="1">TEXT(TBStatement[[#This Row],[Date]],"MMMM")</f>
        <v>August</v>
      </c>
      <c r="E68" s="16" t="str">
        <f ca="1">TEXT(TBStatement[[#This Row],[Date]],"YYYY")</f>
        <v>2024</v>
      </c>
      <c r="F68" s="5" t="s">
        <v>16</v>
      </c>
      <c r="G68" s="6">
        <v>2600</v>
      </c>
      <c r="H68" s="6"/>
      <c r="I68" s="15" t="s">
        <v>12</v>
      </c>
      <c r="J68" s="12"/>
    </row>
    <row r="69" spans="1:10">
      <c r="A69" s="12"/>
      <c r="B69" s="2">
        <f>ROW()-ROW(TBStatement[[#Headers],[No Trx]])</f>
        <v>65</v>
      </c>
      <c r="C69" s="3">
        <f ca="1">C68+4</f>
        <v>45509</v>
      </c>
      <c r="D69" s="16" t="str">
        <f ca="1">TEXT(TBStatement[[#This Row],[Date]],"MMMM")</f>
        <v>August</v>
      </c>
      <c r="E69" s="16" t="str">
        <f ca="1">TEXT(TBStatement[[#This Row],[Date]],"YYYY")</f>
        <v>2024</v>
      </c>
      <c r="F69" s="5" t="s">
        <v>17</v>
      </c>
      <c r="G69" s="6">
        <v>474</v>
      </c>
      <c r="H69" s="6"/>
      <c r="I69" s="15" t="s">
        <v>12</v>
      </c>
      <c r="J69" s="12"/>
    </row>
    <row r="70" spans="1:10">
      <c r="A70" s="12"/>
      <c r="B70" s="2">
        <f>ROW()-ROW(TBStatement[[#Headers],[No Trx]])</f>
        <v>66</v>
      </c>
      <c r="C70" s="3">
        <f ca="1">C69+0</f>
        <v>45509</v>
      </c>
      <c r="D70" s="16" t="str">
        <f ca="1">TEXT(TBStatement[[#This Row],[Date]],"MMMM")</f>
        <v>August</v>
      </c>
      <c r="E70" s="16" t="str">
        <f ca="1">TEXT(TBStatement[[#This Row],[Date]],"YYYY")</f>
        <v>2024</v>
      </c>
      <c r="F70" s="5" t="s">
        <v>22</v>
      </c>
      <c r="G70" s="6"/>
      <c r="H70" s="6">
        <v>165</v>
      </c>
      <c r="I70" s="15" t="s">
        <v>12</v>
      </c>
      <c r="J70" s="12"/>
    </row>
    <row r="71" spans="1:10">
      <c r="A71" s="12"/>
      <c r="B71" s="2">
        <f>ROW()-ROW(TBStatement[[#Headers],[No Trx]])</f>
        <v>67</v>
      </c>
      <c r="C71" s="3">
        <f ca="1">C70+0</f>
        <v>45509</v>
      </c>
      <c r="D71" s="16" t="str">
        <f ca="1">TEXT(TBStatement[[#This Row],[Date]],"MMMM")</f>
        <v>August</v>
      </c>
      <c r="E71" s="16" t="str">
        <f ca="1">TEXT(TBStatement[[#This Row],[Date]],"YYYY")</f>
        <v>2024</v>
      </c>
      <c r="F71" s="5" t="s">
        <v>19</v>
      </c>
      <c r="G71" s="6"/>
      <c r="H71" s="6">
        <v>350</v>
      </c>
      <c r="I71" s="15" t="s">
        <v>12</v>
      </c>
      <c r="J71" s="12"/>
    </row>
    <row r="72" spans="1:10">
      <c r="A72" s="12"/>
      <c r="B72" s="2">
        <f>ROW()-ROW(TBStatement[[#Headers],[No Trx]])</f>
        <v>68</v>
      </c>
      <c r="C72" s="19">
        <f ca="1">C71+5</f>
        <v>45514</v>
      </c>
      <c r="D72" s="16" t="str">
        <f ca="1">TEXT(TBStatement[[#This Row],[Date]],"MMMM")</f>
        <v>August</v>
      </c>
      <c r="E72" s="16" t="str">
        <f ca="1">TEXT(TBStatement[[#This Row],[Date]],"YYYY")</f>
        <v>2024</v>
      </c>
      <c r="F72" s="5" t="s">
        <v>23</v>
      </c>
      <c r="G72" s="6"/>
      <c r="H72" s="6">
        <v>750</v>
      </c>
      <c r="I72" s="15" t="s">
        <v>12</v>
      </c>
      <c r="J72" s="12"/>
    </row>
    <row r="73" spans="1:10">
      <c r="A73" s="12"/>
      <c r="B73" s="2">
        <f>ROW()-ROW(TBStatement[[#Headers],[No Trx]])</f>
        <v>69</v>
      </c>
      <c r="C73" s="3">
        <f ca="1">C72+5</f>
        <v>45519</v>
      </c>
      <c r="D73" s="16" t="str">
        <f ca="1">TEXT(TBStatement[[#This Row],[Date]],"MMMM")</f>
        <v>August</v>
      </c>
      <c r="E73" s="16" t="str">
        <f ca="1">TEXT(TBStatement[[#This Row],[Date]],"YYYY")</f>
        <v>2024</v>
      </c>
      <c r="F73" s="5" t="s">
        <v>18</v>
      </c>
      <c r="G73" s="6"/>
      <c r="H73" s="6">
        <v>750</v>
      </c>
      <c r="I73" s="15" t="s">
        <v>12</v>
      </c>
      <c r="J73" s="12"/>
    </row>
    <row r="74" spans="1:10">
      <c r="A74" s="12"/>
      <c r="B74" s="2">
        <f>ROW()-ROW(TBStatement[[#Headers],[No Trx]])</f>
        <v>70</v>
      </c>
      <c r="C74" s="3">
        <f ca="1">C73+5</f>
        <v>45524</v>
      </c>
      <c r="D74" s="16" t="str">
        <f ca="1">TEXT(TBStatement[[#This Row],[Date]],"MMMM")</f>
        <v>August</v>
      </c>
      <c r="E74" s="16" t="str">
        <f ca="1">TEXT(TBStatement[[#This Row],[Date]],"YYYY")</f>
        <v>2024</v>
      </c>
      <c r="F74" s="5" t="s">
        <v>26</v>
      </c>
      <c r="G74" s="6"/>
      <c r="H74" s="6">
        <v>195</v>
      </c>
      <c r="I74" s="15" t="s">
        <v>12</v>
      </c>
      <c r="J74" s="12"/>
    </row>
    <row r="75" spans="1:10">
      <c r="A75" s="12"/>
      <c r="B75" s="2">
        <f>ROW()-ROW(TBStatement[[#Headers],[No Trx]])</f>
        <v>71</v>
      </c>
      <c r="C75" s="3">
        <f ca="1">C74+3</f>
        <v>45527</v>
      </c>
      <c r="D75" s="16" t="str">
        <f ca="1">TEXT(TBStatement[[#This Row],[Date]],"MMMM")</f>
        <v>August</v>
      </c>
      <c r="E75" s="16" t="str">
        <f ca="1">TEXT(TBStatement[[#This Row],[Date]],"YYYY")</f>
        <v>2024</v>
      </c>
      <c r="F75" s="5" t="s">
        <v>21</v>
      </c>
      <c r="G75" s="6"/>
      <c r="H75" s="6">
        <v>35</v>
      </c>
      <c r="I75" s="15" t="s">
        <v>12</v>
      </c>
      <c r="J75" s="12"/>
    </row>
    <row r="76" spans="1:10">
      <c r="A76" s="12"/>
      <c r="B76" s="2">
        <f>ROW()-ROW(TBStatement[[#Headers],[No Trx]])</f>
        <v>72</v>
      </c>
      <c r="C76" s="3">
        <f ca="1">C75+2</f>
        <v>45529</v>
      </c>
      <c r="D76" s="4" t="str">
        <f ca="1">TEXT(TBStatement[[#This Row],[Date]],"MMMM")</f>
        <v>August</v>
      </c>
      <c r="E76" s="4" t="str">
        <f ca="1">TEXT(TBStatement[[#This Row],[Date]],"YYYY")</f>
        <v>2024</v>
      </c>
      <c r="F76" s="5" t="s">
        <v>30</v>
      </c>
      <c r="G76" s="6"/>
      <c r="H76" s="6">
        <v>9</v>
      </c>
      <c r="I76" s="15" t="s">
        <v>13</v>
      </c>
      <c r="J76" s="12"/>
    </row>
    <row r="77" spans="1:10" ht="29">
      <c r="A77" s="12"/>
      <c r="B77" s="2">
        <f>ROW()-ROW(TBStatement[[#Headers],[No Trx]])</f>
        <v>73</v>
      </c>
      <c r="C77" s="3">
        <f ca="1">DATE(TEXT(TODAY(),"yyyy"),1,1)+244</f>
        <v>45536</v>
      </c>
      <c r="D77" s="16" t="str">
        <f ca="1">TEXT(TBStatement[[#This Row],[Date]],"MMMM")</f>
        <v>September</v>
      </c>
      <c r="E77" s="16" t="str">
        <f ca="1">TEXT(TBStatement[[#This Row],[Date]],"YYYY")</f>
        <v>2024</v>
      </c>
      <c r="F77" s="5" t="s">
        <v>16</v>
      </c>
      <c r="G77" s="6">
        <v>2600</v>
      </c>
      <c r="H77" s="6"/>
      <c r="I77" s="15" t="s">
        <v>12</v>
      </c>
      <c r="J77" s="12"/>
    </row>
    <row r="78" spans="1:10" ht="29">
      <c r="A78" s="12"/>
      <c r="B78" s="2">
        <f>ROW()-ROW(TBStatement[[#Headers],[No Trx]])</f>
        <v>74</v>
      </c>
      <c r="C78" s="3">
        <f ca="1">C77+4</f>
        <v>45540</v>
      </c>
      <c r="D78" s="16" t="str">
        <f ca="1">TEXT(TBStatement[[#This Row],[Date]],"MMMM")</f>
        <v>September</v>
      </c>
      <c r="E78" s="16" t="str">
        <f ca="1">TEXT(TBStatement[[#This Row],[Date]],"YYYY")</f>
        <v>2024</v>
      </c>
      <c r="F78" s="5" t="s">
        <v>17</v>
      </c>
      <c r="G78" s="6">
        <v>474</v>
      </c>
      <c r="H78" s="6"/>
      <c r="I78" s="15" t="s">
        <v>12</v>
      </c>
      <c r="J78" s="12"/>
    </row>
    <row r="79" spans="1:10" ht="29">
      <c r="A79" s="12"/>
      <c r="B79" s="2">
        <f>ROW()-ROW(TBStatement[[#Headers],[No Trx]])</f>
        <v>75</v>
      </c>
      <c r="C79" s="3">
        <f ca="1">C78+0</f>
        <v>45540</v>
      </c>
      <c r="D79" s="16" t="str">
        <f ca="1">TEXT(TBStatement[[#This Row],[Date]],"MMMM")</f>
        <v>September</v>
      </c>
      <c r="E79" s="16" t="str">
        <f ca="1">TEXT(TBStatement[[#This Row],[Date]],"YYYY")</f>
        <v>2024</v>
      </c>
      <c r="F79" s="5" t="s">
        <v>22</v>
      </c>
      <c r="G79" s="6"/>
      <c r="H79" s="6">
        <v>165</v>
      </c>
      <c r="I79" s="15" t="s">
        <v>12</v>
      </c>
      <c r="J79" s="12"/>
    </row>
    <row r="80" spans="1:10" ht="29">
      <c r="A80" s="12"/>
      <c r="B80" s="2">
        <f>ROW()-ROW(TBStatement[[#Headers],[No Trx]])</f>
        <v>76</v>
      </c>
      <c r="C80" s="3">
        <f ca="1">C79+0</f>
        <v>45540</v>
      </c>
      <c r="D80" s="16" t="str">
        <f ca="1">TEXT(TBStatement[[#This Row],[Date]],"MMMM")</f>
        <v>September</v>
      </c>
      <c r="E80" s="16" t="str">
        <f ca="1">TEXT(TBStatement[[#This Row],[Date]],"YYYY")</f>
        <v>2024</v>
      </c>
      <c r="F80" s="5" t="s">
        <v>19</v>
      </c>
      <c r="G80" s="6"/>
      <c r="H80" s="6">
        <v>350</v>
      </c>
      <c r="I80" s="15" t="s">
        <v>12</v>
      </c>
      <c r="J80" s="12"/>
    </row>
    <row r="81" spans="1:10" ht="29">
      <c r="A81" s="12"/>
      <c r="B81" s="2">
        <f>ROW()-ROW(TBStatement[[#Headers],[No Trx]])</f>
        <v>77</v>
      </c>
      <c r="C81" s="19">
        <f ca="1">C80+5</f>
        <v>45545</v>
      </c>
      <c r="D81" s="16" t="str">
        <f ca="1">TEXT(TBStatement[[#This Row],[Date]],"MMMM")</f>
        <v>September</v>
      </c>
      <c r="E81" s="16" t="str">
        <f ca="1">TEXT(TBStatement[[#This Row],[Date]],"YYYY")</f>
        <v>2024</v>
      </c>
      <c r="F81" s="5" t="s">
        <v>23</v>
      </c>
      <c r="G81" s="6"/>
      <c r="H81" s="6">
        <v>750</v>
      </c>
      <c r="I81" s="15" t="s">
        <v>12</v>
      </c>
      <c r="J81" s="12"/>
    </row>
    <row r="82" spans="1:10" ht="29">
      <c r="A82" s="12"/>
      <c r="B82" s="2">
        <f>ROW()-ROW(TBStatement[[#Headers],[No Trx]])</f>
        <v>78</v>
      </c>
      <c r="C82" s="3">
        <f ca="1">C81+5</f>
        <v>45550</v>
      </c>
      <c r="D82" s="16" t="str">
        <f ca="1">TEXT(TBStatement[[#This Row],[Date]],"MMMM")</f>
        <v>September</v>
      </c>
      <c r="E82" s="16" t="str">
        <f ca="1">TEXT(TBStatement[[#This Row],[Date]],"YYYY")</f>
        <v>2024</v>
      </c>
      <c r="F82" s="5" t="s">
        <v>18</v>
      </c>
      <c r="G82" s="6"/>
      <c r="H82" s="6">
        <v>750</v>
      </c>
      <c r="I82" s="15" t="s">
        <v>12</v>
      </c>
      <c r="J82" s="12"/>
    </row>
    <row r="83" spans="1:10" ht="29">
      <c r="A83" s="12"/>
      <c r="B83" s="2">
        <f>ROW()-ROW(TBStatement[[#Headers],[No Trx]])</f>
        <v>79</v>
      </c>
      <c r="C83" s="3">
        <f ca="1">C82+5</f>
        <v>45555</v>
      </c>
      <c r="D83" s="16" t="str">
        <f ca="1">TEXT(TBStatement[[#This Row],[Date]],"MMMM")</f>
        <v>September</v>
      </c>
      <c r="E83" s="16" t="str">
        <f ca="1">TEXT(TBStatement[[#This Row],[Date]],"YYYY")</f>
        <v>2024</v>
      </c>
      <c r="F83" s="5" t="s">
        <v>26</v>
      </c>
      <c r="G83" s="6"/>
      <c r="H83" s="6">
        <v>195</v>
      </c>
      <c r="I83" s="15" t="s">
        <v>12</v>
      </c>
      <c r="J83" s="12"/>
    </row>
    <row r="84" spans="1:10" ht="29">
      <c r="A84" s="12"/>
      <c r="B84" s="2">
        <f>ROW()-ROW(TBStatement[[#Headers],[No Trx]])</f>
        <v>80</v>
      </c>
      <c r="C84" s="3">
        <f ca="1">C83+3</f>
        <v>45558</v>
      </c>
      <c r="D84" s="16" t="str">
        <f ca="1">TEXT(TBStatement[[#This Row],[Date]],"MMMM")</f>
        <v>September</v>
      </c>
      <c r="E84" s="16" t="str">
        <f ca="1">TEXT(TBStatement[[#This Row],[Date]],"YYYY")</f>
        <v>2024</v>
      </c>
      <c r="F84" s="5" t="s">
        <v>21</v>
      </c>
      <c r="G84" s="6"/>
      <c r="H84" s="6">
        <v>35</v>
      </c>
      <c r="I84" s="15" t="s">
        <v>12</v>
      </c>
      <c r="J84" s="12"/>
    </row>
    <row r="85" spans="1:10" ht="29">
      <c r="A85" s="12"/>
      <c r="B85" s="2">
        <f>ROW()-ROW(TBStatement[[#Headers],[No Trx]])</f>
        <v>81</v>
      </c>
      <c r="C85" s="3">
        <f ca="1">C84+2</f>
        <v>45560</v>
      </c>
      <c r="D85" s="16" t="str">
        <f ca="1">TEXT(TBStatement[[#This Row],[Date]],"MMMM")</f>
        <v>September</v>
      </c>
      <c r="E85" s="16" t="str">
        <f ca="1">TEXT(TBStatement[[#This Row],[Date]],"YYYY")</f>
        <v>2024</v>
      </c>
      <c r="F85" s="17" t="s">
        <v>31</v>
      </c>
      <c r="G85" s="6"/>
      <c r="H85" s="6">
        <v>6</v>
      </c>
      <c r="I85" s="15" t="s">
        <v>13</v>
      </c>
      <c r="J85" s="12"/>
    </row>
    <row r="86" spans="1:10">
      <c r="A86" s="12"/>
      <c r="B86" s="2">
        <f>ROW()-ROW(TBStatement[[#Headers],[No Trx]])</f>
        <v>82</v>
      </c>
      <c r="C86" s="3">
        <f ca="1">DATE(TEXT(TODAY(),"yyyy"),1,1)+274</f>
        <v>45566</v>
      </c>
      <c r="D86" s="16" t="str">
        <f ca="1">TEXT(TBStatement[[#This Row],[Date]],"MMMM")</f>
        <v>October</v>
      </c>
      <c r="E86" s="16" t="str">
        <f ca="1">TEXT(TBStatement[[#This Row],[Date]],"YYYY")</f>
        <v>2024</v>
      </c>
      <c r="F86" s="5" t="s">
        <v>16</v>
      </c>
      <c r="G86" s="6">
        <v>2600</v>
      </c>
      <c r="H86" s="6"/>
      <c r="I86" s="15" t="s">
        <v>12</v>
      </c>
      <c r="J86" s="12"/>
    </row>
    <row r="87" spans="1:10">
      <c r="A87" s="12"/>
      <c r="B87" s="2">
        <f>ROW()-ROW(TBStatement[[#Headers],[No Trx]])</f>
        <v>83</v>
      </c>
      <c r="C87" s="3">
        <f ca="1">C86+4</f>
        <v>45570</v>
      </c>
      <c r="D87" s="16" t="str">
        <f ca="1">TEXT(TBStatement[[#This Row],[Date]],"MMMM")</f>
        <v>October</v>
      </c>
      <c r="E87" s="16" t="str">
        <f ca="1">TEXT(TBStatement[[#This Row],[Date]],"YYYY")</f>
        <v>2024</v>
      </c>
      <c r="F87" s="5" t="s">
        <v>17</v>
      </c>
      <c r="G87" s="6">
        <v>474</v>
      </c>
      <c r="H87" s="6"/>
      <c r="I87" s="15" t="s">
        <v>12</v>
      </c>
      <c r="J87" s="12"/>
    </row>
    <row r="88" spans="1:10">
      <c r="A88" s="12"/>
      <c r="B88" s="2">
        <f>ROW()-ROW(TBStatement[[#Headers],[No Trx]])</f>
        <v>84</v>
      </c>
      <c r="C88" s="3">
        <f ca="1">C87+0</f>
        <v>45570</v>
      </c>
      <c r="D88" s="16" t="str">
        <f ca="1">TEXT(TBStatement[[#This Row],[Date]],"MMMM")</f>
        <v>October</v>
      </c>
      <c r="E88" s="16" t="str">
        <f ca="1">TEXT(TBStatement[[#This Row],[Date]],"YYYY")</f>
        <v>2024</v>
      </c>
      <c r="F88" s="5" t="s">
        <v>22</v>
      </c>
      <c r="G88" s="6"/>
      <c r="H88" s="6">
        <v>165</v>
      </c>
      <c r="I88" s="15" t="s">
        <v>12</v>
      </c>
      <c r="J88" s="12"/>
    </row>
    <row r="89" spans="1:10">
      <c r="A89" s="12"/>
      <c r="B89" s="2">
        <f>ROW()-ROW(TBStatement[[#Headers],[No Trx]])</f>
        <v>85</v>
      </c>
      <c r="C89" s="3">
        <f ca="1">C88+0</f>
        <v>45570</v>
      </c>
      <c r="D89" s="16" t="str">
        <f ca="1">TEXT(TBStatement[[#This Row],[Date]],"MMMM")</f>
        <v>October</v>
      </c>
      <c r="E89" s="16" t="str">
        <f ca="1">TEXT(TBStatement[[#This Row],[Date]],"YYYY")</f>
        <v>2024</v>
      </c>
      <c r="F89" s="5" t="s">
        <v>19</v>
      </c>
      <c r="G89" s="6"/>
      <c r="H89" s="6">
        <v>350</v>
      </c>
      <c r="I89" s="15" t="s">
        <v>12</v>
      </c>
      <c r="J89" s="12"/>
    </row>
    <row r="90" spans="1:10">
      <c r="A90" s="12"/>
      <c r="B90" s="2">
        <f>ROW()-ROW(TBStatement[[#Headers],[No Trx]])</f>
        <v>86</v>
      </c>
      <c r="C90" s="19">
        <f ca="1">C89+5</f>
        <v>45575</v>
      </c>
      <c r="D90" s="16" t="str">
        <f ca="1">TEXT(TBStatement[[#This Row],[Date]],"MMMM")</f>
        <v>October</v>
      </c>
      <c r="E90" s="16" t="str">
        <f ca="1">TEXT(TBStatement[[#This Row],[Date]],"YYYY")</f>
        <v>2024</v>
      </c>
      <c r="F90" s="5" t="s">
        <v>23</v>
      </c>
      <c r="G90" s="6"/>
      <c r="H90" s="6">
        <v>750</v>
      </c>
      <c r="I90" s="15" t="s">
        <v>12</v>
      </c>
      <c r="J90" s="12"/>
    </row>
    <row r="91" spans="1:10">
      <c r="A91" s="12"/>
      <c r="B91" s="2">
        <f>ROW()-ROW(TBStatement[[#Headers],[No Trx]])</f>
        <v>87</v>
      </c>
      <c r="C91" s="3">
        <f ca="1">C90+5</f>
        <v>45580</v>
      </c>
      <c r="D91" s="16" t="str">
        <f ca="1">TEXT(TBStatement[[#This Row],[Date]],"MMMM")</f>
        <v>October</v>
      </c>
      <c r="E91" s="16" t="str">
        <f ca="1">TEXT(TBStatement[[#This Row],[Date]],"YYYY")</f>
        <v>2024</v>
      </c>
      <c r="F91" s="5" t="s">
        <v>18</v>
      </c>
      <c r="G91" s="6"/>
      <c r="H91" s="6">
        <v>750</v>
      </c>
      <c r="I91" s="15" t="s">
        <v>12</v>
      </c>
      <c r="J91" s="12"/>
    </row>
    <row r="92" spans="1:10">
      <c r="A92" s="12"/>
      <c r="B92" s="2">
        <f>ROW()-ROW(TBStatement[[#Headers],[No Trx]])</f>
        <v>88</v>
      </c>
      <c r="C92" s="3">
        <f ca="1">C91+5</f>
        <v>45585</v>
      </c>
      <c r="D92" s="16" t="str">
        <f ca="1">TEXT(TBStatement[[#This Row],[Date]],"MMMM")</f>
        <v>October</v>
      </c>
      <c r="E92" s="16" t="str">
        <f ca="1">TEXT(TBStatement[[#This Row],[Date]],"YYYY")</f>
        <v>2024</v>
      </c>
      <c r="F92" s="5" t="s">
        <v>26</v>
      </c>
      <c r="G92" s="6"/>
      <c r="H92" s="6">
        <v>195</v>
      </c>
      <c r="I92" s="15" t="s">
        <v>12</v>
      </c>
      <c r="J92" s="12"/>
    </row>
    <row r="93" spans="1:10">
      <c r="A93" s="12"/>
      <c r="B93" s="2">
        <f>ROW()-ROW(TBStatement[[#Headers],[No Trx]])</f>
        <v>89</v>
      </c>
      <c r="C93" s="3">
        <f ca="1">C92+3</f>
        <v>45588</v>
      </c>
      <c r="D93" s="16" t="str">
        <f ca="1">TEXT(TBStatement[[#This Row],[Date]],"MMMM")</f>
        <v>October</v>
      </c>
      <c r="E93" s="16" t="str">
        <f ca="1">TEXT(TBStatement[[#This Row],[Date]],"YYYY")</f>
        <v>2024</v>
      </c>
      <c r="F93" s="5" t="s">
        <v>21</v>
      </c>
      <c r="G93" s="6"/>
      <c r="H93" s="6">
        <v>35</v>
      </c>
      <c r="I93" s="15" t="s">
        <v>12</v>
      </c>
      <c r="J93" s="12"/>
    </row>
    <row r="94" spans="1:10">
      <c r="A94" s="12"/>
      <c r="B94" s="2">
        <f>ROW()-ROW(TBStatement[[#Headers],[No Trx]])</f>
        <v>90</v>
      </c>
      <c r="C94" s="3">
        <f ca="1">C93+2</f>
        <v>45590</v>
      </c>
      <c r="D94" s="16" t="str">
        <f ca="1">TEXT(TBStatement[[#This Row],[Date]],"MMMM")</f>
        <v>October</v>
      </c>
      <c r="E94" s="16" t="str">
        <f ca="1">TEXT(TBStatement[[#This Row],[Date]],"YYYY")</f>
        <v>2024</v>
      </c>
      <c r="F94" s="17" t="s">
        <v>32</v>
      </c>
      <c r="G94" s="6"/>
      <c r="H94" s="6">
        <v>4</v>
      </c>
      <c r="I94" s="15" t="s">
        <v>13</v>
      </c>
      <c r="J94" s="12"/>
    </row>
    <row r="95" spans="1:10">
      <c r="A95" s="12"/>
      <c r="C95" s="7"/>
      <c r="D95" s="7"/>
      <c r="E95" s="7"/>
      <c r="F95" s="10" t="s">
        <v>0</v>
      </c>
      <c r="G95" s="8">
        <f>SUBTOTAL(109,TBStatement[Deposit])</f>
        <v>30740</v>
      </c>
      <c r="H95" s="8">
        <f>SUBTOTAL(109,TBStatement[Withdrawal])</f>
        <v>23201</v>
      </c>
      <c r="I95" s="7"/>
      <c r="J95" s="12"/>
    </row>
  </sheetData>
  <mergeCells count="1">
    <mergeCell ref="B1:C3"/>
  </mergeCells>
  <conditionalFormatting sqref="I5:I94">
    <cfRule type="expression" priority="4">
      <formula>I5=CHAR(252)</formula>
    </cfRule>
  </conditionalFormatting>
  <dataValidations count="15">
    <dataValidation allowBlank="1" showInputMessage="1" showErrorMessage="1" prompt="Buat laporan Rekonsiliasi Bank Bulanan di buku kerja ini. Masukkan Deposito dan Penarikan. Total Deposit, Penarikan, dan Saldo dihitung secara otomatis di lembar ini" sqref="A1"/>
    <dataValidation allowBlank="1" showInputMessage="1" showErrorMessage="1" prompt="Judul lembar kerja ada di sel ini. Masukkan Bulan, Tahun, dan Saldo Sebelumnya di sel sebelah kanan" sqref="B1:E3"/>
    <dataValidation allowBlank="1" showInputMessage="1" showErrorMessage="1" prompt="Saldo Akhir dihitung secara otomatis dalam sel di bawah" sqref="I1"/>
    <dataValidation allowBlank="1" showInputMessage="1" showErrorMessage="1" prompt="Saldo Akhir dihitung secara otomatis dalam sel ini" sqref="I2"/>
    <dataValidation allowBlank="1" showInputMessage="1" showErrorMessage="1" prompt="Total Setoran dihitung secara otomatis dalam sel di bawah" sqref="F1:G1"/>
    <dataValidation allowBlank="1" showInputMessage="1" showErrorMessage="1" prompt="Total Setoran dihitung secara otomatis dalam sel ini" sqref="F2:G2"/>
    <dataValidation allowBlank="1" showInputMessage="1" showErrorMessage="1" prompt="Total Penarikan dihitung secara otomatis dalam sel di bawah " sqref="H1"/>
    <dataValidation allowBlank="1" showInputMessage="1" showErrorMessage="1" prompt="Total Penarikan dihitung secara otomatis dalam sel ini" sqref="H2"/>
    <dataValidation allowBlank="1" showInputMessage="1" showErrorMessage="1" prompt="Pilih Ya atau Tidak di kolom ini untuk menandai entri yang di-rekonsiliasi. Tekan ALT+PANAH BAWAH untuk membuka daftar menurun, lalu tekan ENTER untuk memilih" sqref="I4"/>
    <dataValidation allowBlank="1" showInputMessage="1" showErrorMessage="1" prompt="Masukkan tanggal dalam kolom di bawah judul ini" sqref="C4:E4"/>
    <dataValidation allowBlank="1" showInputMessage="1" showErrorMessage="1" prompt="Masukkan jumlah dalam kolom di bawah judul ini" sqref="G4:H4"/>
    <dataValidation allowBlank="1" showInputMessage="1" showErrorMessage="1" prompt="Masukkan deskripsi dalam kolom di bawah judul ini" sqref="F4"/>
    <dataValidation allowBlank="1" showInputMessage="1" showErrorMessage="1" prompt="Pemotong deposito untuk memfilter item yang disetorkan berdasarkan deskripsi ada dalam sel ini" sqref="K5"/>
    <dataValidation allowBlank="1" showInputMessage="1" showErrorMessage="1" prompt="Masukkan jumlah deposit dalam kolom di bawah judul ini. Gunakan filter judul untuk menemukan entri tertentu" sqref="B4:B48"/>
    <dataValidation type="list" errorStyle="warning" allowBlank="1" showInputMessage="1" showErrorMessage="1" error="Pilih Ya atau Tidak dari daftar ini. Pilih BATALKAN, tekan ALT+PANAH DOWN untuk membuat daftar menurun, lalu ENTER untuk memilih" sqref="I5:I94">
      <formula1>"ü,û"</formula1>
    </dataValidation>
  </dataValidations>
  <printOptions horizontalCentered="1"/>
  <pageMargins left="0.4" right="0.4" top="0.4" bottom="0.4" header="0.5" footer="0.5"/>
  <pageSetup paperSize="9" scale="72" fitToHeight="0" orientation="portrait" r:id="rId1"/>
  <headerFooter differentFirst="1">
    <oddFooter>Page &amp;P of &amp;N</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b385d60f68dd989dca1fdc827799d853">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11b479caf7b199da365455750e4572"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Props1.xml><?xml version="1.0" encoding="utf-8"?>
<ds:datastoreItem xmlns:ds="http://schemas.openxmlformats.org/officeDocument/2006/customXml" ds:itemID="{5942A704-5620-487A-8C63-F8FF767377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E2EA1F3-0989-4C9A-930E-E2842F02F7FC}">
  <ds:schemaRefs>
    <ds:schemaRef ds:uri="http://schemas.microsoft.com/sharepoint/v3/contenttype/forms"/>
  </ds:schemaRefs>
</ds:datastoreItem>
</file>

<file path=customXml/itemProps3.xml><?xml version="1.0" encoding="utf-8"?>
<ds:datastoreItem xmlns:ds="http://schemas.openxmlformats.org/officeDocument/2006/customXml" ds:itemID="{94B4EF4C-2CD3-41FA-92B3-FE307CB40762}">
  <ds:schemaRefs>
    <ds:schemaRef ds:uri="http://purl.org/dc/terms/"/>
    <ds:schemaRef ds:uri="http://schemas.openxmlformats.org/package/2006/metadata/core-properties"/>
    <ds:schemaRef ds:uri="http://schemas.microsoft.com/office/2006/documentManagement/types"/>
    <ds:schemaRef ds:uri="http://purl.org/dc/dcmitype/"/>
    <ds:schemaRef ds:uri="http://purl.org/dc/elements/1.1/"/>
    <ds:schemaRef ds:uri="16c05727-aa75-4e4a-9b5f-8a80a1165891"/>
    <ds:schemaRef ds:uri="http://schemas.microsoft.com/office/2006/metadata/properties"/>
    <ds:schemaRef ds:uri="http://www.w3.org/XML/1998/namespace"/>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Statement Summary</vt:lpstr>
      <vt:lpstr>Beginning_Balance</vt:lpstr>
      <vt:lpstr>Total_Deposit</vt:lpstr>
      <vt:lpstr>Total_Withdrawal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2019-09-05T08:07:50Z</dcterms:created>
  <dcterms:modified xsi:type="dcterms:W3CDTF">2024-08-14T12:02:28Z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