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9200" windowHeight="6470"/>
  </bookViews>
  <sheets>
    <sheet name="Dashboard" sheetId="1" r:id="rId1"/>
    <sheet name="Assets" sheetId="2" r:id="rId2"/>
    <sheet name="Liabilities" sheetId="3" r:id="rId3"/>
    <sheet name="Calculations" sheetId="4" r:id="rId4"/>
  </sheets>
  <definedNames>
    <definedName name="NetWorth">Calculations!$B$13</definedName>
    <definedName name="_xlnm.Print_Area" localSheetId="0">Dashboard!$A$1:$G$16</definedName>
    <definedName name="TotalAssets">Calculations!$B$5</definedName>
    <definedName name="TotalLiabilites">Calculations!$B$10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A3" i="4"/>
  <c r="C11" i="3"/>
  <c r="A4" i="4" l="1"/>
  <c r="B9" i="4"/>
  <c r="B8" i="4"/>
  <c r="A9" i="4"/>
  <c r="A8" i="4"/>
  <c r="B4" i="4"/>
  <c r="B3" i="4"/>
  <c r="B2" i="4"/>
  <c r="A2" i="4"/>
  <c r="B1" i="4"/>
  <c r="A1" i="4"/>
  <c r="B10" i="4"/>
  <c r="E9" i="1" s="1"/>
  <c r="B5" i="4"/>
  <c r="B9" i="1" s="1"/>
  <c r="G12" i="2"/>
  <c r="G11" i="3"/>
  <c r="C21" i="2"/>
  <c r="C12" i="2"/>
  <c r="B13" i="4" l="1"/>
  <c r="G9" i="1" s="1"/>
</calcChain>
</file>

<file path=xl/sharedStrings.xml><?xml version="1.0" encoding="utf-8"?>
<sst xmlns="http://schemas.openxmlformats.org/spreadsheetml/2006/main" count="81" uniqueCount="63">
  <si>
    <t xml:space="preserve"> </t>
  </si>
  <si>
    <t>NET WORTH</t>
  </si>
  <si>
    <t>TOTAL ASSETS</t>
  </si>
  <si>
    <t>TOTAL LIABILITIES</t>
  </si>
  <si>
    <t xml:space="preserve"> CASH</t>
  </si>
  <si>
    <t xml:space="preserve"> UNSECURED</t>
  </si>
  <si>
    <t xml:space="preserve"> INVESTMENTS</t>
  </si>
  <si>
    <t xml:space="preserve"> SECURED</t>
  </si>
  <si>
    <t xml:space="preserve"> RETIREMENT</t>
  </si>
  <si>
    <t xml:space="preserve"> PERSONAL</t>
  </si>
  <si>
    <t>VIEW ASSETS &gt;</t>
  </si>
  <si>
    <t>ASSETS</t>
  </si>
  <si>
    <t>CASH</t>
  </si>
  <si>
    <t>VALUE</t>
  </si>
  <si>
    <t>PERSONAL</t>
  </si>
  <si>
    <t>CASH ON HAND</t>
  </si>
  <si>
    <t>PRINCIPAL RESIDENCE</t>
  </si>
  <si>
    <t>CHECKING ACCOUNTS</t>
  </si>
  <si>
    <t>SECOND RESIDENCE</t>
  </si>
  <si>
    <t>SAVINGS ACCOUNTS</t>
  </si>
  <si>
    <t>COLLECTIBLES</t>
  </si>
  <si>
    <t>MONEY MARKET ACCOUNTS</t>
  </si>
  <si>
    <t>AUTOMOBILES</t>
  </si>
  <si>
    <t>CERTIFICATES OF DEPOSIT</t>
  </si>
  <si>
    <t>HOME FURNISHINGS</t>
  </si>
  <si>
    <t>FURS &amp; JEWELRY</t>
  </si>
  <si>
    <t>CASH VALUE OF LIFE INSURANCE</t>
  </si>
  <si>
    <t>OTHER CASH</t>
  </si>
  <si>
    <t>SUBTOTAL</t>
  </si>
  <si>
    <t>INVESTMENTS</t>
  </si>
  <si>
    <t>RETIREMENT</t>
  </si>
  <si>
    <t>VIEW LIABILITIES &gt;</t>
  </si>
  <si>
    <t>STOCKS</t>
  </si>
  <si>
    <t>PENSION</t>
  </si>
  <si>
    <t>&lt; VIEW DASHBOARD</t>
  </si>
  <si>
    <t>BONDS</t>
  </si>
  <si>
    <t>MUTUAL FUND INVESTMENTS</t>
  </si>
  <si>
    <t>PARTNERSHIP INTERESTS</t>
  </si>
  <si>
    <t>OTHER RETIREMENT</t>
  </si>
  <si>
    <t>LIABILITIES</t>
  </si>
  <si>
    <t>UNSECURED</t>
  </si>
  <si>
    <t>OWE</t>
  </si>
  <si>
    <t>SECURED</t>
  </si>
  <si>
    <t>CREDIT CARDS</t>
  </si>
  <si>
    <t>AUTO LOANS</t>
  </si>
  <si>
    <t>CHARGE ACCOUNTS</t>
  </si>
  <si>
    <t>REC VEHICLE LOANS</t>
  </si>
  <si>
    <t>STUDENT LOANS</t>
  </si>
  <si>
    <t>APPLIANCE LOANS</t>
  </si>
  <si>
    <t>ALIMONY</t>
  </si>
  <si>
    <t>HOME MORTGAGES</t>
  </si>
  <si>
    <t>CHILD SUPPORT</t>
  </si>
  <si>
    <t>HOME EQUITY LOANS</t>
  </si>
  <si>
    <t>TAX LIABILITY</t>
  </si>
  <si>
    <t>&lt; VIEW ASSETS</t>
  </si>
  <si>
    <t>Total Assets</t>
  </si>
  <si>
    <t>Total Liabilities</t>
  </si>
  <si>
    <t>Net Worth</t>
  </si>
  <si>
    <t xml:space="preserve">OTHER INVESTMENTS </t>
  </si>
  <si>
    <t>OTHER ASSETS</t>
  </si>
  <si>
    <t>OTHER UNSECURED</t>
  </si>
  <si>
    <t>OTHER SECURED</t>
  </si>
  <si>
    <r>
      <t xml:space="preserve">DASHBOARD </t>
    </r>
    <r>
      <rPr>
        <b/>
        <sz val="25"/>
        <color rgb="FF7030A0"/>
        <rFont val="Trebuchet MS"/>
        <family val="2"/>
        <charset val="204"/>
        <scheme val="major"/>
      </rPr>
      <t>PERSONAL NET WORTH SUMMARY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</si>
</sst>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2" x14ac:knownFonts="1">
    <font>
      <sz val="9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6"/>
      <color theme="1"/>
      <name val="Trebuchet MS"/>
      <family val="2"/>
      <scheme val="minor"/>
    </font>
    <font>
      <sz val="34"/>
      <color theme="1"/>
      <name val="Trebuchet MS"/>
      <family val="2"/>
      <scheme val="minor"/>
    </font>
    <font>
      <sz val="45"/>
      <color theme="1"/>
      <name val="Trebuchet MS"/>
      <family val="2"/>
      <scheme val="minor"/>
    </font>
    <font>
      <sz val="13"/>
      <color theme="1"/>
      <name val="Trebuchet MS"/>
      <family val="2"/>
      <scheme val="minor"/>
    </font>
    <font>
      <sz val="16"/>
      <color theme="1"/>
      <name val="Trebuchet MS"/>
      <family val="2"/>
      <scheme val="major"/>
    </font>
    <font>
      <sz val="36"/>
      <color theme="1"/>
      <name val="Trebuchet MS"/>
      <family val="2"/>
      <scheme val="major"/>
    </font>
    <font>
      <sz val="28"/>
      <color theme="1"/>
      <name val="Trebuchet MS"/>
      <family val="2"/>
      <scheme val="major"/>
    </font>
    <font>
      <sz val="26"/>
      <color theme="3"/>
      <name val="Trebuchet MS"/>
      <family val="2"/>
      <scheme val="major"/>
    </font>
    <font>
      <sz val="14"/>
      <color theme="3"/>
      <name val="Trebuchet MS"/>
      <family val="2"/>
      <scheme val="major"/>
    </font>
    <font>
      <sz val="11"/>
      <color theme="3"/>
      <name val="Trebuchet MS"/>
      <family val="2"/>
      <scheme val="major"/>
    </font>
    <font>
      <sz val="24"/>
      <color theme="3"/>
      <name val="Trebuchet MS"/>
      <family val="2"/>
      <scheme val="major"/>
    </font>
    <font>
      <sz val="9"/>
      <color theme="1"/>
      <name val="Trebuchet MS"/>
      <family val="2"/>
      <scheme val="minor"/>
    </font>
    <font>
      <sz val="12"/>
      <color theme="7" tint="-0.24994659260841701"/>
      <name val="Trebuchet MS"/>
      <family val="2"/>
      <scheme val="major"/>
    </font>
    <font>
      <sz val="12"/>
      <color theme="7" tint="-0.24994659260841701"/>
      <name val="Trebuchet MS"/>
      <family val="2"/>
      <scheme val="minor"/>
    </font>
    <font>
      <sz val="12"/>
      <color theme="7" tint="-0.499984740745262"/>
      <name val="Trebuchet MS"/>
      <family val="2"/>
      <scheme val="major"/>
    </font>
    <font>
      <sz val="9"/>
      <name val="Trebuchet MS"/>
      <family val="2"/>
      <scheme val="minor"/>
    </font>
    <font>
      <sz val="14"/>
      <name val="Trebuchet MS"/>
      <family val="2"/>
      <scheme val="major"/>
    </font>
    <font>
      <sz val="11"/>
      <name val="Trebuchet MS"/>
      <family val="2"/>
      <scheme val="minor"/>
    </font>
    <font>
      <b/>
      <sz val="26"/>
      <color rgb="FF7030A0"/>
      <name val="Trebuchet MS"/>
      <family val="2"/>
      <charset val="204"/>
      <scheme val="major"/>
    </font>
    <font>
      <b/>
      <sz val="25"/>
      <color rgb="FF7030A0"/>
      <name val="Trebuchet MS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Dashed">
        <color theme="7"/>
      </left>
      <right/>
      <top/>
      <bottom/>
      <diagonal/>
    </border>
    <border>
      <left/>
      <right/>
      <top/>
      <bottom style="thick">
        <color theme="7"/>
      </bottom>
      <diagonal/>
    </border>
    <border>
      <left/>
      <right style="mediumDashed">
        <color theme="7"/>
      </right>
      <top/>
      <bottom/>
      <diagonal/>
    </border>
    <border>
      <left/>
      <right/>
      <top/>
      <bottom style="mediumDashed">
        <color theme="7"/>
      </bottom>
      <diagonal/>
    </border>
    <border>
      <left/>
      <right style="mediumDashed">
        <color theme="7"/>
      </right>
      <top/>
      <bottom style="mediumDashed">
        <color theme="7"/>
      </bottom>
      <diagonal/>
    </border>
    <border>
      <left/>
      <right style="mediumDashed">
        <color theme="7"/>
      </right>
      <top style="mediumDashed">
        <color theme="7"/>
      </top>
      <bottom/>
      <diagonal/>
    </border>
    <border>
      <left style="mediumDashed">
        <color theme="7"/>
      </left>
      <right/>
      <top/>
      <bottom style="mediumDashed">
        <color theme="7"/>
      </bottom>
      <diagonal/>
    </border>
    <border>
      <left/>
      <right/>
      <top style="mediumDashed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thin">
        <color theme="7" tint="0.79998168889431442"/>
      </left>
      <right/>
      <top/>
      <bottom/>
      <diagonal/>
    </border>
    <border>
      <left/>
      <right style="mediumDashed">
        <color theme="7"/>
      </right>
      <top/>
      <bottom style="thick">
        <color theme="7"/>
      </bottom>
      <diagonal/>
    </border>
    <border>
      <left style="mediumDashed">
        <color rgb="FF92D050"/>
      </left>
      <right/>
      <top/>
      <bottom/>
      <diagonal/>
    </border>
    <border>
      <left style="mediumDashed">
        <color rgb="FF92D050"/>
      </left>
      <right/>
      <top/>
      <bottom style="mediumDashed">
        <color theme="7"/>
      </bottom>
      <diagonal/>
    </border>
  </borders>
  <cellStyleXfs count="7">
    <xf numFmtId="0" fontId="0" fillId="2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indent="2"/>
    </xf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" fillId="2" borderId="0" applyNumberFormat="0" applyFill="0" applyBorder="0" applyAlignment="0" applyProtection="0"/>
    <xf numFmtId="0" fontId="15" fillId="2" borderId="0" applyNumberFormat="0" applyFill="0" applyBorder="0" applyAlignment="0" applyProtection="0"/>
  </cellStyleXfs>
  <cellXfs count="68">
    <xf numFmtId="0" fontId="0" fillId="2" borderId="0" xfId="0"/>
    <xf numFmtId="0" fontId="0" fillId="2" borderId="3" xfId="0" applyBorder="1"/>
    <xf numFmtId="0" fontId="0" fillId="2" borderId="1" xfId="0" applyBorder="1"/>
    <xf numFmtId="0" fontId="2" fillId="2" borderId="8" xfId="0" applyFont="1" applyBorder="1" applyAlignment="1">
      <alignment horizontal="center"/>
    </xf>
    <xf numFmtId="164" fontId="4" fillId="2" borderId="7" xfId="0" applyNumberFormat="1" applyFont="1" applyBorder="1" applyAlignment="1">
      <alignment horizontal="center"/>
    </xf>
    <xf numFmtId="0" fontId="2" fillId="2" borderId="6" xfId="0" applyFont="1" applyBorder="1" applyAlignment="1">
      <alignment horizontal="center"/>
    </xf>
    <xf numFmtId="0" fontId="3" fillId="2" borderId="1" xfId="0" applyFont="1" applyBorder="1" applyAlignment="1">
      <alignment horizontal="center"/>
    </xf>
    <xf numFmtId="0" fontId="1" fillId="2" borderId="3" xfId="0" applyFont="1" applyBorder="1" applyAlignment="1">
      <alignment horizontal="left" indent="4"/>
    </xf>
    <xf numFmtId="0" fontId="1" fillId="2" borderId="0" xfId="0" applyFont="1" applyAlignment="1">
      <alignment horizontal="left" indent="4"/>
    </xf>
    <xf numFmtId="0" fontId="1" fillId="2" borderId="0" xfId="0" applyFont="1"/>
    <xf numFmtId="0" fontId="10" fillId="2" borderId="2" xfId="2" applyFill="1" applyBorder="1">
      <alignment horizontal="left" indent="2"/>
    </xf>
    <xf numFmtId="0" fontId="11" fillId="2" borderId="9" xfId="3" applyFill="1" applyBorder="1" applyAlignment="1">
      <alignment horizontal="left" vertical="center" indent="4"/>
    </xf>
    <xf numFmtId="0" fontId="11" fillId="2" borderId="10" xfId="3" applyFill="1" applyBorder="1" applyAlignment="1">
      <alignment horizontal="left" vertical="center" indent="4"/>
    </xf>
    <xf numFmtId="0" fontId="0" fillId="2" borderId="0" xfId="0" applyAlignment="1">
      <alignment horizontal="left" vertical="center"/>
    </xf>
    <xf numFmtId="3" fontId="0" fillId="2" borderId="0" xfId="0" applyNumberFormat="1" applyAlignment="1">
      <alignment horizontal="right" vertical="center" indent="1"/>
    </xf>
    <xf numFmtId="0" fontId="0" fillId="2" borderId="0" xfId="0" applyAlignment="1">
      <alignment horizontal="left"/>
    </xf>
    <xf numFmtId="0" fontId="9" fillId="2" borderId="2" xfId="4" applyFill="1" applyBorder="1" applyAlignment="1">
      <alignment horizontal="left" indent="1"/>
    </xf>
    <xf numFmtId="0" fontId="0" fillId="2" borderId="0" xfId="0" applyAlignment="1">
      <alignment horizontal="left" indent="1"/>
    </xf>
    <xf numFmtId="0" fontId="0" fillId="2" borderId="2" xfId="0" applyBorder="1"/>
    <xf numFmtId="0" fontId="14" fillId="2" borderId="0" xfId="5" applyFill="1" applyAlignment="1">
      <alignment horizontal="center"/>
    </xf>
    <xf numFmtId="0" fontId="0" fillId="2" borderId="0" xfId="0" applyAlignment="1">
      <alignment vertical="center"/>
    </xf>
    <xf numFmtId="3" fontId="13" fillId="2" borderId="0" xfId="0" applyNumberFormat="1" applyFont="1" applyAlignment="1">
      <alignment horizontal="right" vertical="center" indent="1"/>
    </xf>
    <xf numFmtId="0" fontId="0" fillId="2" borderId="11" xfId="0" applyBorder="1"/>
    <xf numFmtId="0" fontId="12" fillId="2" borderId="0" xfId="1" applyFill="1" applyAlignment="1">
      <alignment horizontal="center" vertical="center"/>
    </xf>
    <xf numFmtId="0" fontId="0" fillId="2" borderId="0" xfId="0" applyAlignment="1">
      <alignment horizontal="center"/>
    </xf>
    <xf numFmtId="0" fontId="0" fillId="2" borderId="2" xfId="0" applyBorder="1" applyAlignment="1">
      <alignment vertical="center"/>
    </xf>
    <xf numFmtId="0" fontId="0" fillId="2" borderId="0" xfId="0" applyAlignment="1">
      <alignment horizontal="right" vertical="center" indent="1"/>
    </xf>
    <xf numFmtId="0" fontId="12" fillId="2" borderId="0" xfId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indent="1"/>
    </xf>
    <xf numFmtId="0" fontId="17" fillId="2" borderId="2" xfId="0" applyFont="1" applyBorder="1"/>
    <xf numFmtId="0" fontId="18" fillId="2" borderId="2" xfId="2" applyFont="1" applyFill="1" applyBorder="1">
      <alignment horizontal="left" indent="2"/>
    </xf>
    <xf numFmtId="164" fontId="4" fillId="2" borderId="1" xfId="0" applyNumberFormat="1" applyFont="1" applyBorder="1" applyAlignment="1">
      <alignment horizontal="center"/>
    </xf>
    <xf numFmtId="164" fontId="8" fillId="2" borderId="0" xfId="0" applyNumberFormat="1" applyFont="1" applyBorder="1" applyAlignment="1">
      <alignment horizontal="center"/>
    </xf>
    <xf numFmtId="164" fontId="4" fillId="2" borderId="3" xfId="0" applyNumberFormat="1" applyFont="1" applyBorder="1" applyAlignment="1">
      <alignment horizontal="center"/>
    </xf>
    <xf numFmtId="164" fontId="4" fillId="2" borderId="0" xfId="0" applyNumberFormat="1" applyFont="1" applyBorder="1" applyAlignment="1">
      <alignment horizontal="center"/>
    </xf>
    <xf numFmtId="0" fontId="10" fillId="2" borderId="8" xfId="2" applyFill="1" applyBorder="1" applyAlignment="1">
      <alignment horizontal="center" vertical="center"/>
    </xf>
    <xf numFmtId="0" fontId="16" fillId="2" borderId="4" xfId="5" applyFont="1" applyBorder="1" applyAlignment="1">
      <alignment horizontal="center" vertical="center"/>
    </xf>
    <xf numFmtId="0" fontId="5" fillId="2" borderId="5" xfId="0" applyFont="1" applyBorder="1" applyAlignment="1">
      <alignment horizontal="left" vertical="center"/>
    </xf>
    <xf numFmtId="0" fontId="5" fillId="2" borderId="4" xfId="0" applyFont="1" applyBorder="1" applyAlignment="1">
      <alignment horizontal="left" vertical="center"/>
    </xf>
    <xf numFmtId="0" fontId="17" fillId="2" borderId="12" xfId="0" applyFont="1" applyBorder="1"/>
    <xf numFmtId="0" fontId="0" fillId="2" borderId="13" xfId="0" applyBorder="1"/>
    <xf numFmtId="0" fontId="16" fillId="2" borderId="14" xfId="5" applyFont="1" applyBorder="1" applyAlignment="1">
      <alignment horizontal="center" vertical="center"/>
    </xf>
    <xf numFmtId="0" fontId="17" fillId="0" borderId="0" xfId="0" applyFont="1" applyFill="1"/>
    <xf numFmtId="0" fontId="19" fillId="0" borderId="0" xfId="0" applyFont="1" applyFill="1"/>
    <xf numFmtId="164" fontId="19" fillId="0" borderId="0" xfId="0" applyNumberFormat="1" applyFont="1" applyFill="1" applyAlignment="1">
      <alignment horizontal="right" indent="1"/>
    </xf>
    <xf numFmtId="0" fontId="19" fillId="3" borderId="0" xfId="0" applyFont="1" applyFill="1"/>
    <xf numFmtId="164" fontId="19" fillId="3" borderId="0" xfId="0" applyNumberFormat="1" applyFont="1" applyFill="1" applyAlignment="1">
      <alignment horizontal="right" indent="1"/>
    </xf>
    <xf numFmtId="0" fontId="0" fillId="2" borderId="0" xfId="0" applyAlignment="1">
      <alignment horizontal="centerContinuous"/>
    </xf>
    <xf numFmtId="0" fontId="16" fillId="2" borderId="0" xfId="5" applyFont="1" applyFill="1" applyAlignment="1">
      <alignment horizontal="centerContinuous"/>
    </xf>
    <xf numFmtId="0" fontId="6" fillId="2" borderId="2" xfId="0" applyFont="1" applyBorder="1" applyAlignment="1">
      <alignment horizontal="left" indent="1"/>
    </xf>
    <xf numFmtId="0" fontId="0" fillId="2" borderId="0" xfId="0" applyBorder="1" applyAlignment="1">
      <alignment horizontal="left" vertical="center"/>
    </xf>
    <xf numFmtId="0" fontId="0" fillId="2" borderId="0" xfId="0" applyBorder="1"/>
    <xf numFmtId="3" fontId="0" fillId="2" borderId="0" xfId="0" applyNumberFormat="1" applyBorder="1" applyAlignment="1">
      <alignment horizontal="right" vertical="center" indent="1"/>
    </xf>
    <xf numFmtId="0" fontId="0" fillId="2" borderId="0" xfId="0" applyBorder="1" applyAlignment="1">
      <alignment horizontal="centerContinuous"/>
    </xf>
    <xf numFmtId="0" fontId="16" fillId="2" borderId="0" xfId="5" applyFont="1" applyFill="1" applyBorder="1" applyAlignment="1">
      <alignment horizontal="centerContinuous"/>
    </xf>
    <xf numFmtId="0" fontId="0" fillId="2" borderId="0" xfId="0" applyBorder="1" applyAlignment="1">
      <alignment horizontal="right" vertical="center" indent="1"/>
    </xf>
    <xf numFmtId="3" fontId="0" fillId="2" borderId="0" xfId="0" applyNumberFormat="1" applyFill="1" applyBorder="1" applyAlignment="1">
      <alignment horizontal="right" vertical="center" indent="1"/>
    </xf>
    <xf numFmtId="0" fontId="0" fillId="2" borderId="0" xfId="0" applyBorder="1" applyAlignment="1">
      <alignment vertical="center"/>
    </xf>
    <xf numFmtId="0" fontId="13" fillId="2" borderId="0" xfId="0" applyFont="1" applyBorder="1" applyAlignment="1">
      <alignment horizontal="left"/>
    </xf>
    <xf numFmtId="0" fontId="13" fillId="2" borderId="0" xfId="0" applyFont="1" applyBorder="1" applyAlignment="1">
      <alignment horizontal="left" vertical="center"/>
    </xf>
    <xf numFmtId="0" fontId="0" fillId="2" borderId="0" xfId="0" applyBorder="1" applyAlignment="1">
      <alignment horizontal="center"/>
    </xf>
    <xf numFmtId="0" fontId="0" fillId="2" borderId="0" xfId="0" applyBorder="1" applyAlignment="1">
      <alignment horizontal="left" indent="1"/>
    </xf>
    <xf numFmtId="0" fontId="9" fillId="2" borderId="0" xfId="4" applyFill="1" applyBorder="1" applyAlignment="1">
      <alignment horizontal="left" indent="1"/>
    </xf>
    <xf numFmtId="0" fontId="6" fillId="2" borderId="0" xfId="0" applyFont="1" applyBorder="1" applyAlignment="1">
      <alignment horizontal="left" indent="1"/>
    </xf>
    <xf numFmtId="0" fontId="10" fillId="2" borderId="0" xfId="2" applyFill="1" applyBorder="1">
      <alignment horizontal="left" indent="2"/>
    </xf>
    <xf numFmtId="0" fontId="20" fillId="2" borderId="2" xfId="4" applyFont="1" applyFill="1" applyBorder="1" applyAlignment="1">
      <alignment horizontal="left" indent="1"/>
    </xf>
    <xf numFmtId="164" fontId="7" fillId="2" borderId="13" xfId="0" applyNumberFormat="1" applyFont="1" applyBorder="1" applyAlignment="1">
      <alignment horizontal="right"/>
    </xf>
  </cellXfs>
  <cellStyles count="7">
    <cellStyle name="Followed Hyperlink" xfId="6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5" builtinId="8" customBuiltin="1"/>
    <cellStyle name="Normal" xfId="0" builtinId="0" customBuiltin="1"/>
    <cellStyle name="Title" xfId="4" builtinId="15" customBuiltin="1"/>
  </cellStyles>
  <dxfs count="87">
    <dxf>
      <numFmt numFmtId="3" formatCode="#,##0"/>
      <alignment horizontal="right" vertical="center" textRotation="0" wrapText="0" indent="1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  <border>
        <left style="medium">
          <color theme="9"/>
        </left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4"/>
        </patternFill>
      </fill>
      <border>
        <left style="medium">
          <color theme="4"/>
        </left>
      </border>
    </dxf>
    <dxf>
      <border diagonalUp="0" diagonalDown="0">
        <left/>
        <right/>
        <top/>
        <bottom/>
        <vertical/>
        <horizontal/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7"/>
        </patternFill>
      </fill>
      <border>
        <left style="medium">
          <color theme="7"/>
        </left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6"/>
        </patternFill>
      </fill>
      <border>
        <left style="medium">
          <color theme="6"/>
        </left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numFmt numFmtId="3" formatCode="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ont>
        <color rgb="FFFFFF00"/>
      </font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5"/>
        </patternFill>
      </fill>
      <border>
        <left style="medium">
          <color theme="5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  <border>
        <left style="medium">
          <color theme="8"/>
        </left>
      </border>
    </dxf>
    <dxf>
      <border>
        <left style="mediumDashed">
          <color theme="7"/>
        </left>
      </border>
    </dxf>
    <dxf>
      <border>
        <left style="mediumDashed">
          <color theme="7"/>
        </left>
      </border>
    </dxf>
  </dxfs>
  <tableStyles count="13" defaultTableStyle="Cash Table" defaultPivotStyle="PivotStyleLight16">
    <tableStyle name="Cash Table" pivot="0" count="5">
      <tableStyleElement type="wholeTable" dxfId="21"/>
      <tableStyleElement type="headerRow" dxfId="20"/>
      <tableStyleElement type="firstColumn" dxfId="19"/>
      <tableStyleElement type="secondRowStripe" dxfId="18"/>
      <tableStyleElement type="firstTotalCell" dxfId="17"/>
    </tableStyle>
    <tableStyle name="Investment Table" pivot="0" count="4">
      <tableStyleElement type="wholeTable" dxfId="25"/>
      <tableStyleElement type="headerRow" dxfId="24"/>
      <tableStyleElement type="firstColumn" dxfId="23"/>
      <tableStyleElement type="secondRowStripe" dxfId="22"/>
    </tableStyle>
    <tableStyle name="Personal Table" pivot="0" count="4">
      <tableStyleElement type="wholeTable" dxfId="12"/>
      <tableStyleElement type="headerRow" dxfId="11"/>
      <tableStyleElement type="firstColumn" dxfId="10"/>
      <tableStyleElement type="secondRowStripe" dxfId="9"/>
    </tableStyle>
    <tableStyle name="Retirement Table" pivot="0" count="4">
      <tableStyleElement type="wholeTable" dxfId="85"/>
      <tableStyleElement type="headerRow" dxfId="84"/>
      <tableStyleElement type="firstColumn" dxfId="83"/>
      <tableStyleElement type="secondRowStripe" dxfId="82"/>
    </tableStyle>
    <tableStyle name="Secured Table" pivot="0" count="4">
      <tableStyleElement type="wholeTable" dxfId="81"/>
      <tableStyleElement type="headerRow" dxfId="80"/>
      <tableStyleElement type="firstColumn" dxfId="79"/>
      <tableStyleElement type="secondRowStripe" dxfId="78"/>
    </tableStyle>
    <tableStyle name="Table Style 1" pivot="0" count="1">
      <tableStyleElement type="headerRow" dxfId="48"/>
    </tableStyle>
    <tableStyle name="Table Style 2" pivot="0" count="1">
      <tableStyleElement type="headerRow" dxfId="47"/>
    </tableStyle>
    <tableStyle name="Table Style 3" pivot="0" count="1">
      <tableStyleElement type="wholeTable" dxfId="46"/>
    </tableStyle>
    <tableStyle name="Table Style 4" pivot="0" count="1">
      <tableStyleElement type="headerRow" dxfId="45"/>
    </tableStyle>
    <tableStyle name="Table Style 5" pivot="0" count="1">
      <tableStyleElement type="headerRow" dxfId="44"/>
    </tableStyle>
    <tableStyle name="Table Style 6" pivot="0" count="1">
      <tableStyleElement type="wholeTable" dxfId="27"/>
    </tableStyle>
    <tableStyle name="Table Style 7" pivot="0" count="1">
      <tableStyleElement type="headerRow" dxfId="26"/>
    </tableStyle>
    <tableStyle name="Unsecured Table" pivot="0" count="4">
      <tableStyleElement type="wholeTable" dxfId="16"/>
      <tableStyleElement type="headerRow" dxfId="15"/>
      <tableStyleElement type="firstColumn" dxfId="14"/>
      <tableStyleElement type="secondRowStripe" dxfId="13"/>
    </tableStyle>
  </tableStyles>
  <colors>
    <mruColors>
      <color rgb="FFCC7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246420625532"/>
          <c:y val="0"/>
          <c:w val="0.67240386747130665"/>
          <c:h val="0.958287789292245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CC8-472B-9A2B-B8B2A26641E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CC8-472B-9A2B-B8B2A26641E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ACC8-472B-9A2B-B8B2A26641EE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7-ACC8-472B-9A2B-B8B2A26641EE}"/>
              </c:ext>
            </c:extLst>
          </c:dPt>
          <c:cat>
            <c:strRef>
              <c:f>Calculations!$A$1:$A$4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Calculations!$B$1:$B$4</c:f>
              <c:numCache>
                <c:formatCode>"$"#,##0</c:formatCode>
                <c:ptCount val="4"/>
                <c:pt idx="0">
                  <c:v>33000</c:v>
                </c:pt>
                <c:pt idx="1">
                  <c:v>40000</c:v>
                </c:pt>
                <c:pt idx="2">
                  <c:v>11500</c:v>
                </c:pt>
                <c:pt idx="3">
                  <c:v>207700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C8-472B-9A2B-B8B2A266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362621041322"/>
          <c:y val="0"/>
          <c:w val="0.71263539302086132"/>
          <c:h val="0.96586746363003551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A65B-4C32-8645-249756B940C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65B-4C32-8645-249756B940CA}"/>
              </c:ext>
            </c:extLst>
          </c:dPt>
          <c:cat>
            <c:strRef>
              <c:f>Calculations!$A$8:$A$9</c:f>
              <c:strCache>
                <c:ptCount val="2"/>
                <c:pt idx="0">
                  <c:v>UNSECURED</c:v>
                </c:pt>
                <c:pt idx="1">
                  <c:v>SECURED</c:v>
                </c:pt>
              </c:strCache>
            </c:strRef>
          </c:cat>
          <c:val>
            <c:numRef>
              <c:f>Calculations!$B$8:$B$9</c:f>
              <c:numCache>
                <c:formatCode>"$"#,##0</c:formatCode>
                <c:ptCount val="2"/>
                <c:pt idx="0">
                  <c:v>51305</c:v>
                </c:pt>
                <c:pt idx="1">
                  <c:v>138500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B-4C32-8645-249756B9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0</xdr:rowOff>
    </xdr:from>
    <xdr:to>
      <xdr:col>1</xdr:col>
      <xdr:colOff>2333625</xdr:colOff>
      <xdr:row>8</xdr:row>
      <xdr:rowOff>0</xdr:rowOff>
    </xdr:to>
    <xdr:graphicFrame macro="">
      <xdr:nvGraphicFramePr>
        <xdr:cNvPr id="20" name="Total Assets Summary" descr="Donut chart showing a summary of assets" title="Total Asset Summar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</xdr:row>
      <xdr:rowOff>28575</xdr:rowOff>
    </xdr:from>
    <xdr:to>
      <xdr:col>4</xdr:col>
      <xdr:colOff>2228850</xdr:colOff>
      <xdr:row>8</xdr:row>
      <xdr:rowOff>0</xdr:rowOff>
    </xdr:to>
    <xdr:graphicFrame macro="">
      <xdr:nvGraphicFramePr>
        <xdr:cNvPr id="27" name="Total Liability Summary" descr="Donut chart showing a summary of liabilities" title="Total Liability Summary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156881</xdr:colOff>
      <xdr:row>12</xdr:row>
      <xdr:rowOff>37352</xdr:rowOff>
    </xdr:from>
    <xdr:to>
      <xdr:col>4</xdr:col>
      <xdr:colOff>336881</xdr:colOff>
      <xdr:row>12</xdr:row>
      <xdr:rowOff>216646</xdr:rowOff>
    </xdr:to>
    <xdr:sp macro="" textlink="">
      <xdr:nvSpPr>
        <xdr:cNvPr id="4" name="Rounded Rectangle 3"/>
        <xdr:cNvSpPr/>
      </xdr:nvSpPr>
      <xdr:spPr>
        <a:xfrm>
          <a:off x="3219822" y="3324411"/>
          <a:ext cx="180000" cy="179294"/>
        </a:xfrm>
        <a:prstGeom prst="round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164352</xdr:colOff>
      <xdr:row>11</xdr:row>
      <xdr:rowOff>29882</xdr:rowOff>
    </xdr:from>
    <xdr:to>
      <xdr:col>4</xdr:col>
      <xdr:colOff>344352</xdr:colOff>
      <xdr:row>11</xdr:row>
      <xdr:rowOff>209176</xdr:rowOff>
    </xdr:to>
    <xdr:sp macro="" textlink="">
      <xdr:nvSpPr>
        <xdr:cNvPr id="14" name="Rounded Rectangle 13"/>
        <xdr:cNvSpPr/>
      </xdr:nvSpPr>
      <xdr:spPr>
        <a:xfrm>
          <a:off x="3227293" y="3062941"/>
          <a:ext cx="180000" cy="179294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141939</xdr:colOff>
      <xdr:row>12</xdr:row>
      <xdr:rowOff>29882</xdr:rowOff>
    </xdr:from>
    <xdr:to>
      <xdr:col>1</xdr:col>
      <xdr:colOff>321939</xdr:colOff>
      <xdr:row>12</xdr:row>
      <xdr:rowOff>209176</xdr:rowOff>
    </xdr:to>
    <xdr:sp macro="" textlink="">
      <xdr:nvSpPr>
        <xdr:cNvPr id="17" name="Rounded Rectangle 16"/>
        <xdr:cNvSpPr/>
      </xdr:nvSpPr>
      <xdr:spPr>
        <a:xfrm>
          <a:off x="298821" y="3316941"/>
          <a:ext cx="180000" cy="179294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149410</xdr:colOff>
      <xdr:row>11</xdr:row>
      <xdr:rowOff>22412</xdr:rowOff>
    </xdr:from>
    <xdr:to>
      <xdr:col>1</xdr:col>
      <xdr:colOff>329410</xdr:colOff>
      <xdr:row>11</xdr:row>
      <xdr:rowOff>201706</xdr:rowOff>
    </xdr:to>
    <xdr:sp macro="" textlink="">
      <xdr:nvSpPr>
        <xdr:cNvPr id="18" name="Rounded Rectangle 17"/>
        <xdr:cNvSpPr/>
      </xdr:nvSpPr>
      <xdr:spPr>
        <a:xfrm>
          <a:off x="306292" y="3055471"/>
          <a:ext cx="180000" cy="179294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141939</xdr:colOff>
      <xdr:row>14</xdr:row>
      <xdr:rowOff>37354</xdr:rowOff>
    </xdr:from>
    <xdr:to>
      <xdr:col>1</xdr:col>
      <xdr:colOff>321939</xdr:colOff>
      <xdr:row>14</xdr:row>
      <xdr:rowOff>216648</xdr:rowOff>
    </xdr:to>
    <xdr:sp macro="" textlink="">
      <xdr:nvSpPr>
        <xdr:cNvPr id="22" name="Rounded Rectangle 21"/>
        <xdr:cNvSpPr/>
      </xdr:nvSpPr>
      <xdr:spPr>
        <a:xfrm>
          <a:off x="298821" y="3832413"/>
          <a:ext cx="180000" cy="179294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141939</xdr:colOff>
      <xdr:row>13</xdr:row>
      <xdr:rowOff>29884</xdr:rowOff>
    </xdr:from>
    <xdr:to>
      <xdr:col>1</xdr:col>
      <xdr:colOff>321939</xdr:colOff>
      <xdr:row>13</xdr:row>
      <xdr:rowOff>209178</xdr:rowOff>
    </xdr:to>
    <xdr:sp macro="" textlink="">
      <xdr:nvSpPr>
        <xdr:cNvPr id="23" name="Rounded Rectangle 22"/>
        <xdr:cNvSpPr/>
      </xdr:nvSpPr>
      <xdr:spPr>
        <a:xfrm>
          <a:off x="298821" y="3570943"/>
          <a:ext cx="180000" cy="179294"/>
        </a:xfrm>
        <a:prstGeom prst="round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67235</xdr:colOff>
      <xdr:row>7</xdr:row>
      <xdr:rowOff>194236</xdr:rowOff>
    </xdr:from>
    <xdr:to>
      <xdr:col>6</xdr:col>
      <xdr:colOff>500529</xdr:colOff>
      <xdr:row>8</xdr:row>
      <xdr:rowOff>515472</xdr:rowOff>
    </xdr:to>
    <xdr:sp macro="" textlink="">
      <xdr:nvSpPr>
        <xdr:cNvPr id="6" name="Right Arrow 5"/>
        <xdr:cNvSpPr/>
      </xdr:nvSpPr>
      <xdr:spPr>
        <a:xfrm>
          <a:off x="5879353" y="1949824"/>
          <a:ext cx="433294" cy="5528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BCash" displayName="TBCash" ref="A3:C12" totalsRowCount="1" headerRowDxfId="77" dataDxfId="76" totalsRowDxfId="75">
  <tableColumns count="3">
    <tableColumn id="3" name=" " dataDxfId="74" totalsRowDxfId="43"/>
    <tableColumn id="1" name="CASH" totalsRowLabel="SUBTOTAL" dataDxfId="73" totalsRowDxfId="42"/>
    <tableColumn id="2" name="VALUE" totalsRowFunction="sum" dataDxfId="38" totalsRowDxfId="37"/>
  </tableColumns>
  <tableStyleInfo name="Cash Table" showFirstColumn="1" showLastColumn="0" showRowStripes="1" showColumnStripes="0"/>
  <extLst>
    <ext xmlns:x14="http://schemas.microsoft.com/office/spreadsheetml/2009/9/main" uri="{504A1905-F514-4f6f-8877-14C23A59335A}">
      <x14:table altText="Cash" altTextSummary="Description of each cash asset and its current value."/>
    </ext>
  </extLst>
</table>
</file>

<file path=xl/tables/table2.xml><?xml version="1.0" encoding="utf-8"?>
<table xmlns="http://schemas.openxmlformats.org/spreadsheetml/2006/main" id="2" name="TBInvestments" displayName="TBInvestments" ref="A14:C21" totalsRowCount="1" headerRowDxfId="72" dataDxfId="71" totalsRowDxfId="70">
  <tableColumns count="3">
    <tableColumn id="3" name=" " dataDxfId="69" totalsRowDxfId="5"/>
    <tableColumn id="1" name="INVESTMENTS" totalsRowLabel="SUBTOTAL" dataDxfId="68" totalsRowDxfId="4"/>
    <tableColumn id="2" name="VALUE" totalsRowFunction="sum" dataDxfId="36" totalsRowDxfId="3"/>
  </tableColumns>
  <tableStyleInfo name="Unsecured Table" showFirstColumn="1" showLastColumn="0" showRowStripes="1" showColumnStripes="0"/>
  <extLst>
    <ext xmlns:x14="http://schemas.microsoft.com/office/spreadsheetml/2009/9/main" uri="{504A1905-F514-4f6f-8877-14C23A59335A}">
      <x14:table altText="Investments" altTextSummary="Description of each investment asset and its current value."/>
    </ext>
  </extLst>
</table>
</file>

<file path=xl/tables/table3.xml><?xml version="1.0" encoding="utf-8"?>
<table xmlns="http://schemas.openxmlformats.org/spreadsheetml/2006/main" id="6" name="TBPersonal" displayName="TBPersonal" ref="E3:G12" totalsRowCount="1" headerRowDxfId="64" dataDxfId="63" totalsRowDxfId="62">
  <tableColumns count="3">
    <tableColumn id="3" name=" " dataDxfId="35" totalsRowDxfId="8"/>
    <tableColumn id="1" name="PERSONAL" totalsRowLabel="SUBTOTAL" dataDxfId="34" totalsRowDxfId="7"/>
    <tableColumn id="2" name="VALUE" totalsRowFunction="sum" dataDxfId="61" totalsRowDxfId="6"/>
  </tableColumns>
  <tableStyleInfo name="Table Style 5" showFirstColumn="1" showLastColumn="0" showRowStripes="1" showColumnStripes="0"/>
  <extLst>
    <ext xmlns:x14="http://schemas.microsoft.com/office/spreadsheetml/2009/9/main" uri="{504A1905-F514-4f6f-8877-14C23A59335A}">
      <x14:table altText="Personal" altTextSummary="Description of each personal asset and its current value."/>
    </ext>
  </extLst>
</table>
</file>

<file path=xl/tables/table4.xml><?xml version="1.0" encoding="utf-8"?>
<table xmlns="http://schemas.openxmlformats.org/spreadsheetml/2006/main" id="3" name="TBRetirement" displayName="TBRetirement" ref="E14:G21" totalsRowCount="1" headerRowDxfId="67" dataDxfId="66" totalsRowDxfId="65">
  <tableColumns count="3">
    <tableColumn id="3" name=" " dataDxfId="31" totalsRowDxfId="30"/>
    <tableColumn id="1" name="RETIREMENT" totalsRowLabel="SUBTOTAL" dataDxfId="33" totalsRowDxfId="29"/>
    <tableColumn id="2" name="VALUE" totalsRowFunction="sum" dataDxfId="32" totalsRowDxfId="28"/>
  </tableColumns>
  <tableStyleInfo name="Table Style 7" showFirstColumn="1" showLastColumn="0" showRowStripes="1" showColumnStripes="0"/>
  <extLst>
    <ext xmlns:x14="http://schemas.microsoft.com/office/spreadsheetml/2009/9/main" uri="{504A1905-F514-4f6f-8877-14C23A59335A}">
      <x14:table altText="Retirement" altTextSummary="Description of each retirement asset and its current value."/>
    </ext>
  </extLst>
</table>
</file>

<file path=xl/tables/table5.xml><?xml version="1.0" encoding="utf-8"?>
<table xmlns="http://schemas.openxmlformats.org/spreadsheetml/2006/main" id="5" name="tblSecured" displayName="tblSecured" ref="E3:G11" totalsRowCount="1" headerRowDxfId="54" dataDxfId="53" totalsRowDxfId="52">
  <tableColumns count="3">
    <tableColumn id="3" name=" " dataDxfId="51" totalsRowDxfId="2"/>
    <tableColumn id="1" name="SECURED" totalsRowLabel="SUBTOTAL" dataDxfId="50" totalsRowDxfId="1"/>
    <tableColumn id="2" name="OWE" totalsRowFunction="sum" dataDxfId="49" totalsRowDxfId="0"/>
  </tableColumns>
  <tableStyleInfo name="Table Style 2" showFirstColumn="1" showLastColumn="0" showRowStripes="1" showColumnStripes="0"/>
  <extLst>
    <ext xmlns:x14="http://schemas.microsoft.com/office/spreadsheetml/2009/9/main" uri="{504A1905-F514-4f6f-8877-14C23A59335A}">
      <x14:table altText="Secured" altTextSummary="Description of each secured liability and its current value. "/>
    </ext>
  </extLst>
</table>
</file>

<file path=xl/tables/table6.xml><?xml version="1.0" encoding="utf-8"?>
<table xmlns="http://schemas.openxmlformats.org/spreadsheetml/2006/main" id="4" name="tblUnsecured" displayName="tblUnsecured" ref="A3:C11" totalsRowCount="1" headerRowDxfId="60" dataDxfId="59" totalsRowDxfId="58">
  <tableColumns count="3">
    <tableColumn id="3" name=" " dataDxfId="57" totalsRowDxfId="41"/>
    <tableColumn id="1" name="UNSECURED" totalsRowLabel="SUBTOTAL" dataDxfId="56" totalsRowDxfId="40"/>
    <tableColumn id="2" name="OWE" totalsRowFunction="sum" dataDxfId="55" totalsRowDxfId="39"/>
  </tableColumns>
  <tableStyleInfo name="Personal Table" showFirstColumn="1" showLastColumn="0" showRowStripes="1" showColumnStripes="0"/>
  <extLst>
    <ext xmlns:x14="http://schemas.microsoft.com/office/spreadsheetml/2009/9/main" uri="{504A1905-F514-4f6f-8877-14C23A59335A}">
      <x14:table altText="Unsecured" altTextSummary="Description of each unsecured liability and its current value. "/>
    </ext>
  </extLst>
</table>
</file>

<file path=xl/theme/theme1.xml><?xml version="1.0" encoding="utf-8"?>
<a:theme xmlns:a="http://schemas.openxmlformats.org/drawingml/2006/main" name="Office Theme">
  <a:themeElements>
    <a:clrScheme name="030_NetWorthSumma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63F51"/>
      </a:accent1>
      <a:accent2>
        <a:srgbClr val="F26722"/>
      </a:accent2>
      <a:accent3>
        <a:srgbClr val="FFBA00"/>
      </a:accent3>
      <a:accent4>
        <a:srgbClr val="86C040"/>
      </a:accent4>
      <a:accent5>
        <a:srgbClr val="4586C6"/>
      </a:accent5>
      <a:accent6>
        <a:srgbClr val="9D4775"/>
      </a:accent6>
      <a:hlink>
        <a:srgbClr val="4586C6"/>
      </a:hlink>
      <a:folHlink>
        <a:srgbClr val="9D4775"/>
      </a:folHlink>
    </a:clrScheme>
    <a:fontScheme name="Cash Flow Statemen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autoPageBreaks="0" fitToPage="1"/>
  </sheetPr>
  <dimension ref="A1:G15"/>
  <sheetViews>
    <sheetView showGridLines="0" tabSelected="1" zoomScale="85" zoomScaleNormal="85" workbookViewId="0">
      <selection activeCell="K9" sqref="K9"/>
    </sheetView>
  </sheetViews>
  <sheetFormatPr defaultColWidth="9" defaultRowHeight="12" x14ac:dyDescent="0.3"/>
  <cols>
    <col min="1" max="1" width="2.77734375" customWidth="1"/>
    <col min="2" max="2" width="45.33203125" customWidth="1"/>
    <col min="3" max="4" width="2.77734375" customWidth="1"/>
    <col min="5" max="5" width="45.33203125" customWidth="1"/>
    <col min="6" max="6" width="2.77734375" customWidth="1"/>
    <col min="7" max="7" width="43.5546875" customWidth="1"/>
  </cols>
  <sheetData>
    <row r="1" spans="1:7" ht="34.5" thickBot="1" x14ac:dyDescent="0.85">
      <c r="B1" s="66" t="s">
        <v>62</v>
      </c>
      <c r="C1" s="30"/>
      <c r="D1" s="30"/>
      <c r="E1" s="30"/>
      <c r="F1" s="40"/>
      <c r="G1" s="31"/>
    </row>
    <row r="2" spans="1:7" ht="12.5" thickTop="1" x14ac:dyDescent="0.3">
      <c r="B2" s="17"/>
    </row>
    <row r="3" spans="1:7" ht="18.75" customHeight="1" x14ac:dyDescent="0.3">
      <c r="A3" s="2"/>
      <c r="C3" s="1"/>
      <c r="G3" s="41"/>
    </row>
    <row r="4" spans="1:7" ht="18.75" customHeight="1" x14ac:dyDescent="0.3">
      <c r="A4" s="2"/>
      <c r="C4" s="1"/>
      <c r="G4" s="41"/>
    </row>
    <row r="5" spans="1:7" ht="18.75" customHeight="1" x14ac:dyDescent="0.3">
      <c r="A5" s="2"/>
      <c r="C5" s="1"/>
      <c r="G5" s="41"/>
    </row>
    <row r="6" spans="1:7" ht="18.75" customHeight="1" x14ac:dyDescent="0.3">
      <c r="A6" s="2"/>
      <c r="C6" s="1"/>
      <c r="G6" s="41"/>
    </row>
    <row r="7" spans="1:7" ht="18.75" customHeight="1" x14ac:dyDescent="0.3">
      <c r="A7" s="2"/>
      <c r="C7" s="1"/>
      <c r="G7" s="41"/>
    </row>
    <row r="8" spans="1:7" ht="18.75" customHeight="1" x14ac:dyDescent="0.3">
      <c r="A8" s="2"/>
      <c r="C8" s="1"/>
      <c r="G8" s="41"/>
    </row>
    <row r="9" spans="1:7" ht="42.75" customHeight="1" x14ac:dyDescent="1.25">
      <c r="A9" s="32"/>
      <c r="B9" s="33">
        <f>TotalAssets</f>
        <v>292200</v>
      </c>
      <c r="C9" s="34"/>
      <c r="D9" s="35"/>
      <c r="E9" s="33">
        <f>TotalLiabilites</f>
        <v>189805</v>
      </c>
      <c r="G9" s="67">
        <f>NetWorth</f>
        <v>102395</v>
      </c>
    </row>
    <row r="10" spans="1:7" ht="20" customHeight="1" thickBot="1" x14ac:dyDescent="1.3">
      <c r="A10" s="4"/>
      <c r="B10" s="37" t="s">
        <v>10</v>
      </c>
      <c r="C10" s="38"/>
      <c r="D10" s="39"/>
      <c r="E10" s="37" t="s">
        <v>31</v>
      </c>
      <c r="F10" s="37"/>
      <c r="G10" s="42" t="s">
        <v>1</v>
      </c>
    </row>
    <row r="11" spans="1:7" ht="20" customHeight="1" x14ac:dyDescent="0.95">
      <c r="A11" s="6"/>
      <c r="B11" s="36" t="s">
        <v>2</v>
      </c>
      <c r="C11" s="5"/>
      <c r="D11" s="3"/>
      <c r="E11" s="36" t="s">
        <v>3</v>
      </c>
      <c r="G11" s="41"/>
    </row>
    <row r="12" spans="1:7" ht="20" customHeight="1" thickBot="1" x14ac:dyDescent="0.4">
      <c r="A12" s="2"/>
      <c r="B12" s="11" t="s">
        <v>4</v>
      </c>
      <c r="C12" s="7"/>
      <c r="D12" s="8"/>
      <c r="E12" s="11" t="s">
        <v>5</v>
      </c>
      <c r="G12" s="41"/>
    </row>
    <row r="13" spans="1:7" ht="20" customHeight="1" thickBot="1" x14ac:dyDescent="0.4">
      <c r="A13" s="2"/>
      <c r="B13" s="12" t="s">
        <v>6</v>
      </c>
      <c r="C13" s="7"/>
      <c r="D13" s="8"/>
      <c r="E13" s="11" t="s">
        <v>7</v>
      </c>
      <c r="G13" s="41"/>
    </row>
    <row r="14" spans="1:7" ht="20" customHeight="1" thickBot="1" x14ac:dyDescent="0.4">
      <c r="A14" s="2"/>
      <c r="B14" s="12" t="s">
        <v>8</v>
      </c>
      <c r="C14" s="7"/>
      <c r="D14" s="8"/>
      <c r="E14" s="9"/>
      <c r="G14" s="41"/>
    </row>
    <row r="15" spans="1:7" ht="20" customHeight="1" thickBot="1" x14ac:dyDescent="0.4">
      <c r="A15" s="2"/>
      <c r="B15" s="12" t="s">
        <v>9</v>
      </c>
      <c r="C15" s="7"/>
      <c r="D15" s="8"/>
      <c r="E15" s="9"/>
      <c r="G15" s="41"/>
    </row>
  </sheetData>
  <hyperlinks>
    <hyperlink ref="B10" location="Assets!A1" tooltip="Click to view assets" display="VIEW ASSETS"/>
    <hyperlink ref="E10" location="Liabilities!A1" tooltip="Click to view liabilities" display="VIEW LIBILITIES"/>
  </hyperlinks>
  <printOptions horizont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  <pageSetUpPr autoPageBreaks="0" fitToPage="1"/>
  </sheetPr>
  <dimension ref="A1:J22"/>
  <sheetViews>
    <sheetView showGridLines="0" zoomScaleNormal="100" workbookViewId="0">
      <selection activeCell="C15" sqref="C15"/>
    </sheetView>
  </sheetViews>
  <sheetFormatPr defaultColWidth="6.6640625" defaultRowHeight="18.75" customHeight="1" x14ac:dyDescent="0.3"/>
  <cols>
    <col min="1" max="1" width="2.77734375" customWidth="1"/>
    <col min="2" max="2" width="32.77734375" style="17" customWidth="1"/>
    <col min="3" max="3" width="14.77734375" style="62" customWidth="1"/>
    <col min="4" max="5" width="2.77734375" style="52" customWidth="1"/>
    <col min="6" max="6" width="32.77734375" style="53" customWidth="1"/>
    <col min="7" max="7" width="14.77734375" customWidth="1"/>
    <col min="8" max="8" width="2.77734375" customWidth="1"/>
    <col min="9" max="9" width="32.77734375" customWidth="1"/>
    <col min="10" max="10" width="14.77734375" style="14" customWidth="1"/>
    <col min="11" max="11" width="2.44140625" customWidth="1"/>
  </cols>
  <sheetData>
    <row r="1" spans="1:10" ht="33.75" customHeight="1" thickBot="1" x14ac:dyDescent="0.85">
      <c r="B1" s="16" t="s">
        <v>11</v>
      </c>
      <c r="C1" s="63"/>
      <c r="E1" s="64"/>
      <c r="F1" s="65"/>
      <c r="G1" s="25"/>
    </row>
    <row r="2" spans="1:10" ht="16" thickTop="1" x14ac:dyDescent="0.35">
      <c r="A2" s="48"/>
      <c r="B2" s="49" t="s">
        <v>34</v>
      </c>
      <c r="C2" s="54"/>
      <c r="E2" s="54"/>
      <c r="F2" s="55" t="s">
        <v>31</v>
      </c>
      <c r="G2" s="48"/>
      <c r="J2" s="20"/>
    </row>
    <row r="3" spans="1:10" ht="18.75" customHeight="1" x14ac:dyDescent="0.3">
      <c r="A3" s="13" t="s">
        <v>0</v>
      </c>
      <c r="B3" s="13" t="s">
        <v>12</v>
      </c>
      <c r="C3" s="56" t="s">
        <v>13</v>
      </c>
      <c r="E3" s="51" t="s">
        <v>0</v>
      </c>
      <c r="F3" s="51" t="s">
        <v>14</v>
      </c>
      <c r="G3" s="26" t="s">
        <v>13</v>
      </c>
    </row>
    <row r="4" spans="1:10" ht="18.75" customHeight="1" x14ac:dyDescent="0.3">
      <c r="A4" s="13"/>
      <c r="B4" s="13" t="s">
        <v>15</v>
      </c>
      <c r="C4" s="53">
        <v>5000</v>
      </c>
      <c r="E4" s="51"/>
      <c r="F4" s="51" t="s">
        <v>16</v>
      </c>
      <c r="G4" s="14">
        <v>145000</v>
      </c>
    </row>
    <row r="5" spans="1:10" ht="18.75" customHeight="1" x14ac:dyDescent="0.3">
      <c r="A5" s="13"/>
      <c r="B5" s="13" t="s">
        <v>17</v>
      </c>
      <c r="C5" s="53">
        <v>2500</v>
      </c>
      <c r="E5" s="51"/>
      <c r="F5" s="51" t="s">
        <v>18</v>
      </c>
      <c r="G5" s="14"/>
    </row>
    <row r="6" spans="1:10" ht="18.75" customHeight="1" x14ac:dyDescent="0.3">
      <c r="A6" s="13"/>
      <c r="B6" s="13" t="s">
        <v>19</v>
      </c>
      <c r="C6" s="53">
        <v>7500</v>
      </c>
      <c r="E6" s="51"/>
      <c r="F6" s="51" t="s">
        <v>20</v>
      </c>
      <c r="G6" s="14"/>
    </row>
    <row r="7" spans="1:10" ht="18.75" customHeight="1" x14ac:dyDescent="0.3">
      <c r="A7" s="13"/>
      <c r="B7" s="13" t="s">
        <v>21</v>
      </c>
      <c r="C7" s="53">
        <v>3500</v>
      </c>
      <c r="E7" s="51"/>
      <c r="F7" s="51" t="s">
        <v>22</v>
      </c>
      <c r="G7" s="14">
        <v>45200</v>
      </c>
    </row>
    <row r="8" spans="1:10" ht="18.75" customHeight="1" x14ac:dyDescent="0.3">
      <c r="A8" s="13"/>
      <c r="B8" s="13" t="s">
        <v>23</v>
      </c>
      <c r="C8" s="53">
        <v>10000</v>
      </c>
      <c r="E8" s="51"/>
      <c r="F8" s="51" t="s">
        <v>24</v>
      </c>
      <c r="G8" s="14">
        <v>10000</v>
      </c>
    </row>
    <row r="9" spans="1:10" ht="18.75" customHeight="1" x14ac:dyDescent="0.3">
      <c r="A9" s="13"/>
      <c r="B9" s="13" t="s">
        <v>26</v>
      </c>
      <c r="C9" s="53">
        <v>4500</v>
      </c>
      <c r="E9" s="51"/>
      <c r="F9" s="51" t="s">
        <v>25</v>
      </c>
      <c r="G9" s="14">
        <v>5000</v>
      </c>
    </row>
    <row r="10" spans="1:10" ht="18.75" customHeight="1" x14ac:dyDescent="0.3">
      <c r="A10" s="13"/>
      <c r="B10" s="28" t="s">
        <v>27</v>
      </c>
      <c r="C10" s="57"/>
      <c r="E10" s="51"/>
      <c r="F10" s="51" t="s">
        <v>59</v>
      </c>
      <c r="G10" s="14">
        <v>2500</v>
      </c>
    </row>
    <row r="11" spans="1:10" ht="18.75" customHeight="1" x14ac:dyDescent="0.3">
      <c r="A11" s="13"/>
      <c r="B11" s="29"/>
      <c r="C11" s="57"/>
      <c r="F11" s="58"/>
      <c r="G11" s="14"/>
    </row>
    <row r="12" spans="1:10" ht="18.75" customHeight="1" x14ac:dyDescent="0.3">
      <c r="A12" s="15"/>
      <c r="B12" s="13" t="s">
        <v>28</v>
      </c>
      <c r="C12" s="53">
        <f>SUBTOTAL(109,TBCash[VALUE])</f>
        <v>33000</v>
      </c>
      <c r="E12" s="59"/>
      <c r="F12" s="60" t="s">
        <v>28</v>
      </c>
      <c r="G12" s="21">
        <f>SUBTOTAL(109,TBPersonal[VALUE])</f>
        <v>207700</v>
      </c>
    </row>
    <row r="13" spans="1:10" ht="18.75" customHeight="1" x14ac:dyDescent="0.3">
      <c r="A13" s="22"/>
      <c r="B13"/>
      <c r="C13" s="53"/>
      <c r="D13"/>
      <c r="E13"/>
      <c r="F13" s="61"/>
      <c r="G13" s="14"/>
    </row>
    <row r="14" spans="1:10" ht="18.75" customHeight="1" x14ac:dyDescent="0.3">
      <c r="A14" s="13" t="s">
        <v>0</v>
      </c>
      <c r="B14" s="13" t="s">
        <v>29</v>
      </c>
      <c r="C14" s="53" t="s">
        <v>13</v>
      </c>
      <c r="E14" s="51" t="s">
        <v>0</v>
      </c>
      <c r="F14" s="51" t="s">
        <v>30</v>
      </c>
      <c r="G14" s="53" t="s">
        <v>13</v>
      </c>
      <c r="H14" s="52"/>
      <c r="I14" s="52"/>
    </row>
    <row r="15" spans="1:10" ht="18.75" customHeight="1" x14ac:dyDescent="0.3">
      <c r="A15" s="13"/>
      <c r="B15" s="13" t="s">
        <v>32</v>
      </c>
      <c r="C15" s="53">
        <v>25000</v>
      </c>
      <c r="E15" s="51"/>
      <c r="F15" s="51" t="s">
        <v>33</v>
      </c>
      <c r="G15" s="53">
        <v>10000</v>
      </c>
      <c r="H15" s="52"/>
      <c r="I15" s="52"/>
    </row>
    <row r="16" spans="1:10" ht="18.75" customHeight="1" x14ac:dyDescent="0.3">
      <c r="A16" s="13"/>
      <c r="B16" s="13" t="s">
        <v>35</v>
      </c>
      <c r="C16" s="53"/>
      <c r="E16" s="51"/>
      <c r="F16" s="51" t="s">
        <v>38</v>
      </c>
      <c r="G16" s="53">
        <v>1500</v>
      </c>
      <c r="H16" s="52"/>
      <c r="I16" s="52"/>
    </row>
    <row r="17" spans="1:9" ht="18.75" customHeight="1" x14ac:dyDescent="0.3">
      <c r="A17" s="13"/>
      <c r="B17" s="13" t="s">
        <v>36</v>
      </c>
      <c r="C17" s="53"/>
      <c r="E17" s="51"/>
      <c r="F17" s="51"/>
      <c r="G17" s="53"/>
      <c r="H17" s="52"/>
      <c r="I17" s="52"/>
    </row>
    <row r="18" spans="1:9" ht="18.75" customHeight="1" x14ac:dyDescent="0.3">
      <c r="A18" s="13"/>
      <c r="B18" s="13" t="s">
        <v>37</v>
      </c>
      <c r="C18" s="53"/>
      <c r="E18" s="51"/>
      <c r="F18" s="51"/>
      <c r="G18" s="53"/>
      <c r="H18" s="52"/>
      <c r="I18" s="52"/>
    </row>
    <row r="19" spans="1:9" ht="18.75" customHeight="1" x14ac:dyDescent="0.3">
      <c r="A19" s="13"/>
      <c r="B19" s="13" t="s">
        <v>58</v>
      </c>
      <c r="C19" s="53">
        <v>15000</v>
      </c>
      <c r="E19" s="51"/>
      <c r="F19" s="51"/>
      <c r="G19" s="53"/>
      <c r="H19" s="52"/>
      <c r="I19" s="52"/>
    </row>
    <row r="20" spans="1:9" ht="18.75" customHeight="1" x14ac:dyDescent="0.3">
      <c r="A20" s="13"/>
      <c r="B20" s="13"/>
      <c r="C20" s="53"/>
      <c r="E20" s="51"/>
      <c r="F20" s="51"/>
      <c r="G20" s="53"/>
      <c r="H20" s="52"/>
      <c r="I20" s="52"/>
    </row>
    <row r="21" spans="1:9" ht="18.75" customHeight="1" x14ac:dyDescent="0.3">
      <c r="A21" s="15"/>
      <c r="B21" s="13" t="s">
        <v>28</v>
      </c>
      <c r="C21" s="53">
        <f>SUBTOTAL(109,TBInvestments[VALUE])</f>
        <v>40000</v>
      </c>
      <c r="E21" s="51"/>
      <c r="F21" s="51" t="s">
        <v>28</v>
      </c>
      <c r="G21" s="53">
        <f>SUBTOTAL(109,TBRetirement[VALUE])</f>
        <v>11500</v>
      </c>
      <c r="H21" s="52"/>
      <c r="I21" s="52"/>
    </row>
    <row r="22" spans="1:9" ht="18.75" customHeight="1" x14ac:dyDescent="0.3">
      <c r="D22"/>
      <c r="E22"/>
      <c r="H22" s="24"/>
      <c r="I22" s="24"/>
    </row>
  </sheetData>
  <hyperlinks>
    <hyperlink ref="F2" location="Liabilities!A1" tooltip="Click to view liabilities" display="VIEW LIABILITIES &gt;"/>
    <hyperlink ref="B2" location="Dashboard!A1" tooltip="Click to view dashboard" display="VIEW DASHBOARD"/>
  </hyperlinks>
  <printOptions horizontalCentered="1"/>
  <pageMargins left="0.7" right="0.7" top="0.75" bottom="0.75" header="0.3" footer="0.3"/>
  <pageSetup scale="90" fitToHeight="0" orientation="landscape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A1:K16"/>
  <sheetViews>
    <sheetView showGridLines="0" zoomScaleNormal="100" workbookViewId="0">
      <selection activeCell="G8" sqref="G8"/>
    </sheetView>
  </sheetViews>
  <sheetFormatPr defaultColWidth="6.6640625" defaultRowHeight="18.75" customHeight="1" x14ac:dyDescent="0.3"/>
  <cols>
    <col min="1" max="1" width="2.77734375" customWidth="1"/>
    <col min="2" max="2" width="32.77734375" customWidth="1"/>
    <col min="3" max="3" width="14.77734375" customWidth="1"/>
    <col min="4" max="5" width="2.77734375" customWidth="1"/>
    <col min="6" max="6" width="32.77734375" style="14" customWidth="1"/>
    <col min="7" max="7" width="14.77734375" customWidth="1"/>
    <col min="8" max="8" width="2.77734375" customWidth="1"/>
    <col min="9" max="9" width="32.77734375" customWidth="1"/>
    <col min="10" max="10" width="14.77734375" style="14" customWidth="1"/>
    <col min="11" max="11" width="2.44140625" customWidth="1"/>
  </cols>
  <sheetData>
    <row r="1" spans="1:11" ht="33.75" customHeight="1" thickBot="1" x14ac:dyDescent="0.85">
      <c r="B1" s="16" t="s">
        <v>39</v>
      </c>
      <c r="C1" s="16"/>
      <c r="D1" s="18"/>
      <c r="E1" s="50"/>
      <c r="F1" s="10"/>
      <c r="G1" s="25"/>
      <c r="K1" t="s">
        <v>0</v>
      </c>
    </row>
    <row r="2" spans="1:11" ht="16" thickTop="1" x14ac:dyDescent="0.35">
      <c r="A2" s="48"/>
      <c r="B2" s="49" t="s">
        <v>34</v>
      </c>
      <c r="C2" s="48"/>
      <c r="E2" s="48"/>
      <c r="F2" s="49" t="s">
        <v>54</v>
      </c>
      <c r="G2" s="48"/>
      <c r="J2" s="20"/>
    </row>
    <row r="3" spans="1:11" ht="18.75" customHeight="1" x14ac:dyDescent="0.3">
      <c r="A3" s="13" t="s">
        <v>0</v>
      </c>
      <c r="B3" s="13" t="s">
        <v>40</v>
      </c>
      <c r="C3" s="26" t="s">
        <v>41</v>
      </c>
      <c r="E3" s="13" t="s">
        <v>0</v>
      </c>
      <c r="F3" s="13" t="s">
        <v>42</v>
      </c>
      <c r="G3" s="26" t="s">
        <v>41</v>
      </c>
    </row>
    <row r="4" spans="1:11" ht="18.75" customHeight="1" x14ac:dyDescent="0.3">
      <c r="A4" s="13"/>
      <c r="B4" s="13" t="s">
        <v>43</v>
      </c>
      <c r="C4" s="14">
        <v>2500</v>
      </c>
      <c r="E4" s="13"/>
      <c r="F4" s="13" t="s">
        <v>44</v>
      </c>
      <c r="G4" s="14">
        <v>22500</v>
      </c>
    </row>
    <row r="5" spans="1:11" ht="18.75" customHeight="1" x14ac:dyDescent="0.3">
      <c r="A5" s="13"/>
      <c r="B5" s="13" t="s">
        <v>45</v>
      </c>
      <c r="C5" s="14">
        <v>3000</v>
      </c>
      <c r="E5" s="13"/>
      <c r="F5" s="13" t="s">
        <v>46</v>
      </c>
      <c r="G5" s="14"/>
    </row>
    <row r="6" spans="1:11" ht="18.75" customHeight="1" x14ac:dyDescent="0.3">
      <c r="A6" s="13"/>
      <c r="B6" s="13" t="s">
        <v>47</v>
      </c>
      <c r="C6" s="14">
        <v>27500</v>
      </c>
      <c r="E6" s="13"/>
      <c r="F6" s="13" t="s">
        <v>48</v>
      </c>
      <c r="G6" s="14"/>
    </row>
    <row r="7" spans="1:11" ht="18.75" customHeight="1" x14ac:dyDescent="0.3">
      <c r="A7" s="13"/>
      <c r="B7" s="13" t="s">
        <v>49</v>
      </c>
      <c r="C7" s="14"/>
      <c r="E7" s="13"/>
      <c r="F7" s="13" t="s">
        <v>50</v>
      </c>
      <c r="G7" s="14">
        <v>75000</v>
      </c>
    </row>
    <row r="8" spans="1:11" ht="18.75" customHeight="1" x14ac:dyDescent="0.3">
      <c r="A8" s="13"/>
      <c r="B8" s="13" t="s">
        <v>51</v>
      </c>
      <c r="C8" s="14"/>
      <c r="E8" s="13"/>
      <c r="F8" s="13" t="s">
        <v>52</v>
      </c>
      <c r="G8" s="14">
        <v>37000</v>
      </c>
    </row>
    <row r="9" spans="1:11" ht="18.75" customHeight="1" x14ac:dyDescent="0.3">
      <c r="A9" s="13"/>
      <c r="B9" s="13" t="s">
        <v>53</v>
      </c>
      <c r="C9" s="14">
        <v>12305</v>
      </c>
      <c r="E9" s="13"/>
      <c r="F9" s="13" t="s">
        <v>53</v>
      </c>
      <c r="G9" s="14"/>
    </row>
    <row r="10" spans="1:11" ht="18.75" customHeight="1" x14ac:dyDescent="0.3">
      <c r="A10" s="13"/>
      <c r="B10" s="13" t="s">
        <v>60</v>
      </c>
      <c r="C10" s="14">
        <v>6000</v>
      </c>
      <c r="E10" s="13"/>
      <c r="F10" s="13" t="s">
        <v>61</v>
      </c>
      <c r="G10" s="14">
        <v>4000</v>
      </c>
    </row>
    <row r="11" spans="1:11" ht="18.75" customHeight="1" x14ac:dyDescent="0.3">
      <c r="A11" s="13"/>
      <c r="B11" s="13" t="s">
        <v>28</v>
      </c>
      <c r="C11" s="14">
        <f>SUBTOTAL(109,tblUnsecured[OWE])</f>
        <v>51305</v>
      </c>
      <c r="E11" s="13"/>
      <c r="F11" s="13" t="s">
        <v>28</v>
      </c>
      <c r="G11" s="14">
        <f>SUBTOTAL(109,tblSecured[OWE])</f>
        <v>138500</v>
      </c>
    </row>
    <row r="12" spans="1:11" ht="18.75" customHeight="1" x14ac:dyDescent="0.3">
      <c r="B12" s="27"/>
      <c r="C12" s="23"/>
    </row>
    <row r="13" spans="1:11" ht="18.75" customHeight="1" x14ac:dyDescent="0.3">
      <c r="B13" s="27"/>
      <c r="C13" s="23"/>
    </row>
    <row r="15" spans="1:11" ht="18.75" customHeight="1" x14ac:dyDescent="0.35">
      <c r="C15" s="19"/>
    </row>
    <row r="16" spans="1:11" ht="18.75" customHeight="1" x14ac:dyDescent="0.35">
      <c r="C16" s="19"/>
    </row>
  </sheetData>
  <mergeCells count="1">
    <mergeCell ref="B12:B13"/>
  </mergeCells>
  <hyperlinks>
    <hyperlink ref="F2" location="Assets!A1" tooltip="Click to view assets" display="VIEW ASSETS"/>
    <hyperlink ref="B2" location="Dashboard!A1" tooltip="Click to view dashboard" display="VIEW DASHBOARD"/>
  </hyperlinks>
  <printOptions horizontalCentered="1"/>
  <pageMargins left="0.7" right="0.7" top="0.75" bottom="0.75" header="0.3" footer="0.3"/>
  <pageSetup scale="90"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>
      <selection activeCell="H5" sqref="H5"/>
    </sheetView>
  </sheetViews>
  <sheetFormatPr defaultColWidth="6.6640625" defaultRowHeight="12" x14ac:dyDescent="0.3"/>
  <cols>
    <col min="1" max="1" width="36.109375" style="43" bestFit="1" customWidth="1"/>
    <col min="2" max="2" width="12.88671875" style="43" bestFit="1" customWidth="1"/>
    <col min="3" max="16384" width="6.6640625" style="43"/>
  </cols>
  <sheetData>
    <row r="1" spans="1:2" ht="14.5" x14ac:dyDescent="0.35">
      <c r="A1" s="44" t="str">
        <f>TBCash[[#Headers],[CASH]]</f>
        <v>CASH</v>
      </c>
      <c r="B1" s="45">
        <f>SUM(TBCash[VALUE])</f>
        <v>33000</v>
      </c>
    </row>
    <row r="2" spans="1:2" ht="14.5" x14ac:dyDescent="0.35">
      <c r="A2" s="44" t="str">
        <f>TBInvestments[[#Headers],[INVESTMENTS]]</f>
        <v>INVESTMENTS</v>
      </c>
      <c r="B2" s="45">
        <f>SUM(TBInvestments[VALUE])</f>
        <v>40000</v>
      </c>
    </row>
    <row r="3" spans="1:2" ht="14.5" x14ac:dyDescent="0.35">
      <c r="A3" s="44" t="str">
        <f>TBRetirement[[#Headers],[RETIREMENT]]</f>
        <v>RETIREMENT</v>
      </c>
      <c r="B3" s="45">
        <f>SUM(TBRetirement[VALUE])</f>
        <v>11500</v>
      </c>
    </row>
    <row r="4" spans="1:2" ht="14.5" x14ac:dyDescent="0.35">
      <c r="A4" s="44" t="str">
        <f>TBPersonal[[#Headers],[PERSONAL]]</f>
        <v>PERSONAL</v>
      </c>
      <c r="B4" s="45">
        <f>SUM(TBPersonal[VALUE])</f>
        <v>207700</v>
      </c>
    </row>
    <row r="5" spans="1:2" ht="14.5" x14ac:dyDescent="0.35">
      <c r="A5" s="46" t="s">
        <v>55</v>
      </c>
      <c r="B5" s="47">
        <f>SUM(TBCash[VALUE],TBInvestments[VALUE],TBRetirement[VALUE],TBPersonal[VALUE])</f>
        <v>292200</v>
      </c>
    </row>
    <row r="8" spans="1:2" ht="14.5" x14ac:dyDescent="0.35">
      <c r="A8" s="44" t="str">
        <f>tblUnsecured[[#Headers],[UNSECURED]]</f>
        <v>UNSECURED</v>
      </c>
      <c r="B8" s="45">
        <f>SUM(tblUnsecured[OWE])</f>
        <v>51305</v>
      </c>
    </row>
    <row r="9" spans="1:2" ht="14.5" x14ac:dyDescent="0.35">
      <c r="A9" s="44" t="str">
        <f>tblSecured[[#Headers],[SECURED]]</f>
        <v>SECURED</v>
      </c>
      <c r="B9" s="45">
        <f>SUM(tblSecured[OWE])</f>
        <v>138500</v>
      </c>
    </row>
    <row r="10" spans="1:2" ht="14.5" x14ac:dyDescent="0.35">
      <c r="A10" s="46" t="s">
        <v>56</v>
      </c>
      <c r="B10" s="47">
        <f>SUM(tblUnsecured[OWE],tblSecured[OWE])</f>
        <v>189805</v>
      </c>
    </row>
    <row r="13" spans="1:2" ht="14.5" x14ac:dyDescent="0.35">
      <c r="A13" s="46" t="s">
        <v>57</v>
      </c>
      <c r="B13" s="47">
        <f>B5-B10</f>
        <v>102395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E70C4-96B7-4181-A43B-F8B25E22DCA9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907E8311-0F42-47E4-9386-599E27AAC8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7269D-2C7D-4DD8-8BDE-A4206CBAB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TM00000059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Assets</vt:lpstr>
      <vt:lpstr>Liabilities</vt:lpstr>
      <vt:lpstr>Calculations</vt:lpstr>
      <vt:lpstr>NetWorth</vt:lpstr>
      <vt:lpstr>Dashboard!Print_Area</vt:lpstr>
      <vt:lpstr>TotalAssets</vt:lpstr>
      <vt:lpstr>TotalLiabilites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2023-01-31T06:47:45Z</dcterms:created>
  <dcterms:modified xsi:type="dcterms:W3CDTF">2024-08-13T15:10:56Z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