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675C6779-F22C-1A47-B4DF-D4FBE5329C2B}" xr6:coauthVersionLast="47" xr6:coauthVersionMax="47" xr10:uidLastSave="{00000000-0000-0000-0000-000000000000}"/>
  <bookViews>
    <workbookView xWindow="8120" yWindow="1540" windowWidth="74160" windowHeight="21100" tabRatio="842" firstSheet="1" activeTab="1" xr2:uid="{00000000-000D-0000-FFFF-FFFF00000000}"/>
  </bookViews>
  <sheets>
    <sheet name="DATASET_METADATA" sheetId="32" r:id="rId1"/>
    <sheet name="SURFACE_STRUCTURE" sheetId="18" r:id="rId2"/>
    <sheet name="DRILLHOLE_GEOCHEMISTY" sheetId="21" state="hidden" r:id="rId3"/>
    <sheet name="DRILLHOLE_XRF" sheetId="22" state="hidden" r:id="rId4"/>
    <sheet name="SURFACE_GEOCHEMISTY" sheetId="23" state="hidden" r:id="rId5"/>
    <sheet name="SURFACE_XRF" sheetId="24" state="hidden" r:id="rId6"/>
    <sheet name="WATER_ANALYSIS" sheetId="26" state="hidden" r:id="rId7"/>
    <sheet name="WIRELINE_LOGS" sheetId="27" state="hidden" r:id="rId8"/>
    <sheet name="ESRI_MAPINFO_SHEET" sheetId="28" state="veryHidden" r:id="rId9"/>
  </sheets>
  <externalReferences>
    <externalReference r:id="rId10"/>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6">[1]VALIDATION_DICTIONARY!$I$6:$I$9</definedName>
    <definedName name="DEPTH_DATUM" localSheetId="7">[1]VALIDATION_DICTIONARY!$I$6:$I$9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6">[1]VALIDATION_DICTIONARY!$B$6:$B$9</definedName>
    <definedName name="LEASE_NAME" localSheetId="7">[1]VALIDATION_DICTIONARY!$B$6:$B$9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4" hidden="1">SURFACE_GEOCHEMISTY!$B:$F</definedName>
    <definedName name="Z_03B04745_F29E_4E26_B62E_F0D2264078A4_.wvu.Cols" localSheetId="5" hidden="1">SURFACE_XRF!$B:$F</definedName>
    <definedName name="Z_853B6239_A439_411F_9927_AA08BF431DBB_.wvu.Cols" localSheetId="4" hidden="1">SURFACE_GEOCHEMISTY!$B:$F</definedName>
    <definedName name="Z_853B6239_A439_411F_9927_AA08BF431DBB_.wvu.Cols" localSheetId="5" hidden="1">SURFACE_XRF!$B:$F</definedName>
    <definedName name="Z_9F9DAF4D_D2EF_4660_943E_0C19C13C2663_.wvu.Cols" localSheetId="4" hidden="1">SURFACE_GEOCHEMISTY!$B:$F</definedName>
    <definedName name="Z_9F9DAF4D_D2EF_4660_943E_0C19C13C2663_.wvu.Cols" localSheetId="5" hidden="1">SURFACE_XRF!$B:$F</definedName>
    <definedName name="Z_DEC7CBE2_9713_4252_8444_1D6959C164AB_.wvu.Cols" localSheetId="4" hidden="1">SURFACE_GEOCHEMISTY!$B:$F</definedName>
    <definedName name="Z_DEC7CBE2_9713_4252_8444_1D6959C164AB_.wvu.Cols" localSheetId="5"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18" l="1"/>
  <c r="D6" i="18" s="1"/>
  <c r="D5" i="18"/>
  <c r="D7" i="18"/>
  <c r="D8" i="18"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E1" i="18"/>
  <c r="E5" i="18"/>
  <c r="E7" i="18"/>
  <c r="E6" i="18" l="1"/>
  <c r="E8" i="18"/>
  <c r="J5" i="23"/>
  <c r="J8" i="23"/>
  <c r="K7" i="23"/>
  <c r="J7" i="23"/>
  <c r="D8" i="26"/>
  <c r="K8" i="23"/>
  <c r="C8" i="26"/>
  <c r="D7" i="26"/>
  <c r="C7" i="26"/>
  <c r="K6" i="23"/>
  <c r="D6" i="26"/>
  <c r="C6" i="26"/>
</calcChain>
</file>

<file path=xl/sharedStrings.xml><?xml version="1.0" encoding="utf-8"?>
<sst xmlns="http://schemas.openxmlformats.org/spreadsheetml/2006/main" count="721" uniqueCount="214">
  <si>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</si>
  <si>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</si>
  <si>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</si>
  <si>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</si>
  <si>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</si>
  <si>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</si>
  <si>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</si>
  <si>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</si>
  <si>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</si>
  <si>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</si>
  <si>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</si>
  <si>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</si>
  <si>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</si>
  <si>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</si>
  <si>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</si>
  <si>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</si>
  <si>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</si>
  <si>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</si>
  <si>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</si>
  <si>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</si>
  <si>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</si>
  <si>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</si>
  <si>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</si>
  <si>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</si>
  <si>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</si>
  <si>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</si>
  <si>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</si>
  <si>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</si>
  <si>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</si>
  <si>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</si>
  <si>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</si>
  <si>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</si>
  <si>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</si>
  <si>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H0532</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</si>
  <si>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</si>
  <si>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</si>
  <si>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</si>
  <si>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</si>
  <si>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</si>
  <si>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</si>
  <si>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</si>
  <si>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</si>
  <si>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</si>
  <si>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</si>
  <si>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</si>
  <si>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</si>
  <si>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</si>
  <si>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</si>
  <si>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</si>
  <si>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</si>
  <si>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</si>
  <si>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</si>
  <si>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</si>
  <si>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</si>
  <si>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</si>
  <si>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</si>
  <si>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</si>
  <si>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</si>
  <si>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</si>
  <si>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</si>
  <si>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</si>
  <si>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</si>
  <si>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</si>
  <si>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</si>
  <si>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</si>
  <si>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</si>
  <si>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</si>
  <si>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</si>
  <si>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</si>
  <si>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</si>
  <si>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</si>
  <si>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</si>
  <si>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</si>
  <si>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</si>
  <si>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</si>
  <si>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</si>
  <si>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</si>
  <si>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</si>
  <si>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</si>
  <si>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</si>
  <si>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</si>
  <si>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</si>
  <si>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</si>
  <si>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</si>
  <si>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</si>
  <si>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</si>
  <si>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</si>
  <si>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</si>
  <si>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</si>
  <si>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</si>
  <si>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</si>
  <si>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</si>
  <si>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</si>
  <si>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</si>
  <si>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</si>
  <si>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</si>
  <si>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</si>
  <si>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</si>
  <si>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</si>
  <si>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</si>
  <si>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</si>
  <si>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</si>
  <si>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</si>
  <si>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</si>
  <si>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</si>
  <si>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</si>
  <si>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</si>
  <si>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</si>
  <si>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</si>
  <si>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</si>
  <si>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</si>
  <si>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</si>
  <si>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</si>
  <si>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</si>
  <si>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</si>
  <si>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</si>
  <si>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</si>
  <si>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</si>
  <si>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</si>
  <si>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</si>
  <si>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</si>
  <si>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</si>
  <si>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</si>
  <si>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</si>
  <si>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</si>
  <si>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</si>
  <si>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LOCATION_SURVEY_TYPE</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</si>
  <si>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</si>
  <si>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</si>
  <si>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</si>
  <si>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</si>
  <si>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</si>
  <si>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</si>
  <si>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</si>
  <si>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</si>
  <si>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</si>
  <si>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</si>
  <si>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</si>
  <si>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</si>
  <si>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</si>
  <si>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</si>
  <si>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</si>
  <si>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</si>
  <si>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</si>
  <si>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</si>
  <si>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</si>
  <si>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</si>
  <si>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</si>
  <si>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</si>
  <si>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</si>
  <si>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</si>
  <si>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</si>
  <si>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</si>
  <si>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</si>
  <si>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</si>
  <si>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</si>
  <si>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</si>
  <si>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</si>
  <si>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</si>
  <si>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</si>
  <si>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</si>
  <si>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</si>
  <si>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</si>
  <si>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</si>
  <si>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</si>
  <si>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</si>
  <si>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</si>
  <si>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</si>
  <si>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</si>
  <si>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</si>
  <si>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</si>
  <si>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</si>
  <si>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</si>
  <si>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GPS</t>
  </si>
  <si>
    <t>SAMPLE PREPARATION CODE: The code used by the laboratory to index the specific procedure used to prepare the sample for analysis.</t>
  </si>
  <si>
    <t>STRUCTURE_TYPE</t>
  </si>
  <si>
    <t>STRIKE</t>
  </si>
  <si>
    <t>DIP</t>
  </si>
  <si>
    <t>DIP_DIRECTION</t>
  </si>
  <si>
    <t>STRUCTURE TYPE: A description of the feature being described e.g. fault, fold axis, lineation, bedding, foliation, shear, vein.</t>
  </si>
  <si>
    <t>Y*</t>
  </si>
  <si>
    <t>ELEVATION</t>
  </si>
  <si>
    <t>FAULT</t>
  </si>
  <si>
    <t>H0900</t>
  </si>
  <si>
    <t xml:space="preserve">LOCATION SURVEY TYPE: Type of tool or equipment used to acquire the collar Location Survey (e.g. GPS, Theodolite). </t>
  </si>
  <si>
    <t>ELEVATION: Elevation of the sampling point. It is mandatory to report this in metres with elevation referenced to Australian Height Datum (AHD).</t>
  </si>
  <si>
    <t>DATA COLLECTION DATE: The date that the sample was collected. It is mandatory to report this in DD-MM-YYYY format.</t>
  </si>
  <si>
    <t>SITE 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</si>
  <si>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</si>
  <si>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</si>
  <si>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</si>
  <si>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123456</t>
  </si>
  <si>
    <t>B999</t>
  </si>
  <si>
    <t>360</t>
  </si>
  <si>
    <t>DATASET METADATA</t>
  </si>
  <si>
    <t>Name</t>
  </si>
  <si>
    <t>Description</t>
  </si>
  <si>
    <t>Date Created</t>
  </si>
  <si>
    <t>Date Modified</t>
  </si>
  <si>
    <t>IRI</t>
  </si>
  <si>
    <t>Required (YYYY-MM-DD)</t>
  </si>
  <si>
    <t>KURRAWONGAI</t>
  </si>
  <si>
    <t>Optional. If supplied, must be a valid URL. If ommitted, it will be assigned</t>
  </si>
  <si>
    <t>Required, text</t>
  </si>
  <si>
    <t>COLLECTION_DATE</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</si>
  <si>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</si>
  <si>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</si>
  <si>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</si>
  <si>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Test Dataset 1</t>
  </si>
  <si>
    <t>A testing dataset</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</si>
  <si>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</si>
  <si>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</si>
  <si>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B998</t>
  </si>
  <si>
    <t>123457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</si>
</sst>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16"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8" fillId="3" borderId="2" xfId="0" applyFont="1" applyFill="1" applyBorder="1" applyAlignment="1">
      <alignment horizontal="center" vertical="center"/>
    </xf>
    <xf numFmtId="0" fontId="8" fillId="0" borderId="8" xfId="0" applyFont="1" applyBorder="1" applyAlignment="1">
      <alignment horizontal="center" vertical="center"/>
    </xf>
    <xf numFmtId="0" fontId="8" fillId="0" borderId="4" xfId="0"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10"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9"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49" fontId="12" fillId="0" borderId="4" xfId="0" applyNumberFormat="1" applyFont="1" applyBorder="1" applyAlignment="1" applyProtection="1">
      <alignment horizontal="center" vertical="center"/>
      <protection locked="0"/>
    </xf>
    <xf numFmtId="0" fontId="12" fillId="2" borderId="4" xfId="0" applyFont="1" applyFill="1" applyBorder="1"/>
    <xf numFmtId="0" fontId="12" fillId="0" borderId="0" xfId="0" applyFont="1"/>
    <xf numFmtId="2" fontId="12" fillId="0" borderId="4" xfId="0" applyNumberFormat="1" applyFont="1" applyBorder="1" applyAlignment="1" applyProtection="1">
      <alignment horizontal="center" vertical="center"/>
      <protection locked="0"/>
    </xf>
    <xf numFmtId="49" fontId="12" fillId="0" borderId="4" xfId="0" applyNumberFormat="1" applyFont="1" applyBorder="1"/>
    <xf numFmtId="49" fontId="12" fillId="0" borderId="4" xfId="0" applyNumberFormat="1" applyFont="1" applyBorder="1" applyAlignment="1">
      <alignment horizontal="center"/>
    </xf>
    <xf numFmtId="167" fontId="12" fillId="0" borderId="4" xfId="0" applyNumberFormat="1" applyFont="1" applyBorder="1" applyAlignment="1">
      <alignment horizontal="center"/>
    </xf>
    <xf numFmtId="0" fontId="7" fillId="0" borderId="0" xfId="0" applyFont="1"/>
    <xf numFmtId="0" fontId="14" fillId="2" borderId="4" xfId="0" applyFont="1" applyFill="1" applyBorder="1"/>
    <xf numFmtId="0" fontId="7" fillId="5" borderId="0" xfId="0" applyFont="1" applyFill="1" applyAlignment="1">
      <alignment horizontal="left" vertical="center"/>
    </xf>
    <xf numFmtId="0" fontId="7" fillId="0" borderId="0" xfId="0" applyFont="1" applyAlignment="1">
      <alignment horizontal="center" vertical="center"/>
    </xf>
    <xf numFmtId="171" fontId="7" fillId="0" borderId="0" xfId="0" applyNumberFormat="1" applyFont="1" applyAlignment="1">
      <alignment horizontal="center" vertical="center"/>
    </xf>
    <xf numFmtId="0" fontId="15" fillId="0" borderId="0" xfId="1" applyFont="1" applyAlignment="1">
      <alignment horizontal="center" vertical="center"/>
    </xf>
    <xf numFmtId="0" fontId="7" fillId="5" borderId="0" xfId="0" applyFont="1" applyFill="1" applyAlignment="1">
      <alignment horizontal="left" vertical="center" wrapText="1"/>
    </xf>
    <xf numFmtId="49" fontId="11" fillId="0" borderId="4" xfId="0" applyNumberFormat="1" applyFont="1" applyBorder="1" applyAlignment="1" applyProtection="1">
      <alignment horizontal="center" vertical="center"/>
      <protection locked="0"/>
    </xf>
    <xf numFmtId="2" fontId="11" fillId="0" borderId="4" xfId="0" applyNumberFormat="1" applyFont="1" applyBorder="1" applyAlignment="1" applyProtection="1">
      <alignment horizontal="center" vertical="center"/>
      <protection locked="0"/>
    </xf>
    <xf numFmtId="49" fontId="11" fillId="0" borderId="4" xfId="0" applyNumberFormat="1" applyFont="1" applyBorder="1" applyAlignment="1">
      <alignment horizontal="center"/>
    </xf>
    <xf numFmtId="49" fontId="11" fillId="0" borderId="4" xfId="0" applyNumberFormat="1" applyFont="1" applyBorder="1"/>
    <xf numFmtId="0" fontId="11" fillId="2" borderId="4" xfId="0" applyFont="1" applyFill="1" applyBorder="1"/>
    <xf numFmtId="167" fontId="11" fillId="0" borderId="4" xfId="0" applyNumberFormat="1" applyFont="1" applyBorder="1" applyAlignment="1">
      <alignment horizontal="center"/>
    </xf>
    <xf numFmtId="0" fontId="13" fillId="0" borderId="0" xfId="0" applyFont="1"/>
    <xf numFmtId="0" fontId="7" fillId="0" borderId="0" xfId="0" applyFont="1"/>
    <xf numFmtId="14" fontId="12" fillId="0" borderId="4" xfId="0" applyNumberFormat="1" applyFont="1" applyBorder="1" applyAlignment="1">
      <alignment horizontal="center"/>
    </xf>
    <xf numFmtId="14" fontId="11" fillId="0" borderId="4" xfId="0" applyNumberFormat="1" applyFont="1" applyBorder="1" applyAlignment="1">
      <alignment horizont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67" customFormat="1" ht="30" customHeight="1" x14ac:dyDescent="0.25">
      <c r="A1" s="80" t="s">
        <v>194</v>
      </c>
      <c r="B1" s="80"/>
      <c r="C1" s="80"/>
    </row>
    <row r="2" spans="1:3" s="67" customFormat="1" ht="30" customHeight="1" x14ac:dyDescent="0.25">
      <c r="B2" s="70"/>
    </row>
    <row r="3" spans="1:3" s="67" customFormat="1" ht="30" customHeight="1" x14ac:dyDescent="0.25">
      <c r="A3" s="81" t="s">
        <v>205</v>
      </c>
      <c r="B3" s="81"/>
      <c r="C3" s="81"/>
    </row>
    <row r="4" spans="1:3" s="67" customFormat="1" ht="30" customHeight="1" x14ac:dyDescent="0.25">
      <c r="B4" s="70"/>
    </row>
    <row r="5" spans="1:3" s="67" customFormat="1" ht="30" customHeight="1" x14ac:dyDescent="0.25">
      <c r="A5" s="68" t="s">
        <v>199</v>
      </c>
      <c r="B5" s="72"/>
      <c r="C5" s="69" t="s">
        <v>202</v>
      </c>
    </row>
    <row r="6" spans="1:3" s="67" customFormat="1" ht="30" customHeight="1" x14ac:dyDescent="0.25">
      <c r="A6" s="68" t="s">
        <v>195</v>
      </c>
      <c r="B6" s="70" t="s">
        <v>208</v>
      </c>
      <c r="C6" s="69" t="s">
        <v>203</v>
      </c>
    </row>
    <row r="7" spans="1:3" s="67" customFormat="1" ht="30" customHeight="1" x14ac:dyDescent="0.25">
      <c r="A7" s="68" t="s">
        <v>196</v>
      </c>
      <c r="B7" s="70" t="s">
        <v>209</v>
      </c>
      <c r="C7" s="69" t="s">
        <v>203</v>
      </c>
    </row>
    <row r="8" spans="1:3" s="67" customFormat="1" ht="30" customHeight="1" x14ac:dyDescent="0.25">
      <c r="A8" s="68" t="s">
        <v>197</v>
      </c>
      <c r="B8" s="71">
        <v>45245</v>
      </c>
      <c r="C8" s="69" t="s">
        <v>200</v>
      </c>
    </row>
    <row r="9" spans="1:3" s="67" customFormat="1" ht="30" customHeight="1" x14ac:dyDescent="0.25">
      <c r="A9" s="68" t="s">
        <v>198</v>
      </c>
      <c r="B9" s="71">
        <v>45245</v>
      </c>
      <c r="C9" s="69" t="s">
        <v>200</v>
      </c>
    </row>
    <row r="10" spans="1:3" s="67" customFormat="1" ht="59" customHeight="1" x14ac:dyDescent="0.25">
      <c r="A10" s="68" t="s">
        <v>207</v>
      </c>
      <c r="B10" s="70" t="s">
        <v>201</v>
      </c>
      <c r="C10" s="73" t="s">
        <v>206</v>
      </c>
    </row>
    <row r="11" spans="1:3" s="67" customFormat="1" ht="30" customHeight="1" x14ac:dyDescent="0.25"/>
  </sheetData>
  <mergeCells count="2">
    <mergeCell ref="A1:C1"/>
    <mergeCell ref="A3:C3"/>
  </mergeCells>
  <dataValidations count="1">
    <dataValidation type="list" allowBlank="1" showInputMessage="1" showErrorMessage="1" sqref="B10" xr:uid="{CBDB8EBA-7BE3-984C-92D5-864BA880220B}">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tabSelected="1" zoomScale="120" zoomScaleNormal="120" workbookViewId="0">
      <selection activeCell="D11" sqref="D11"/>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55" t="s">
        <v>63</v>
      </c>
      <c r="C1" s="55" t="s">
        <v>187</v>
      </c>
      <c r="D1" s="55" t="str">
        <f>IF(ISNUMBER(SEARCH("D",#REF!)),"LONGITUDE","EASTING")</f>
        <v>EASTING</v>
      </c>
      <c r="E1" s="55" t="str">
        <f>IF(ISNUMBER(SEARCH("D",#REF!)),"LATITUDE","NORTHING")</f>
        <v>NORTHING</v>
      </c>
      <c r="F1" s="55" t="s">
        <v>181</v>
      </c>
      <c r="G1" s="55" t="s">
        <v>126</v>
      </c>
      <c r="H1" s="55" t="s">
        <v>204</v>
      </c>
      <c r="I1" s="55" t="s">
        <v>175</v>
      </c>
      <c r="J1" s="55" t="s">
        <v>176</v>
      </c>
      <c r="K1" s="55" t="s">
        <v>177</v>
      </c>
      <c r="L1" s="55" t="s">
        <v>178</v>
      </c>
      <c r="M1" s="55" t="s">
        <v>1</v>
      </c>
    </row>
    <row r="2" spans="1:13" ht="25.25" customHeight="1" outlineLevel="1" x14ac:dyDescent="0.2">
      <c r="A2" s="10" t="s">
        <v>17</v>
      </c>
      <c r="B2" s="59" t="s">
        <v>32</v>
      </c>
      <c r="C2" s="59" t="s">
        <v>32</v>
      </c>
      <c r="D2" s="59" t="s">
        <v>32</v>
      </c>
      <c r="E2" s="59" t="s">
        <v>32</v>
      </c>
      <c r="F2" s="59" t="s">
        <v>32</v>
      </c>
      <c r="G2" s="59" t="s">
        <v>33</v>
      </c>
      <c r="H2" s="59" t="s">
        <v>152</v>
      </c>
      <c r="I2" s="59" t="s">
        <v>32</v>
      </c>
      <c r="J2" s="59" t="s">
        <v>32</v>
      </c>
      <c r="K2" s="59" t="s">
        <v>32</v>
      </c>
      <c r="L2" s="59" t="s">
        <v>32</v>
      </c>
      <c r="M2" s="59" t="s">
        <v>183</v>
      </c>
    </row>
    <row r="3" spans="1:13" ht="25.25" customHeight="1" outlineLevel="1" x14ac:dyDescent="0.2">
      <c r="A3" s="13" t="s">
        <v>2</v>
      </c>
      <c r="B3" s="56" t="s">
        <v>180</v>
      </c>
      <c r="C3" s="56" t="s">
        <v>180</v>
      </c>
      <c r="D3" s="56" t="s">
        <v>3</v>
      </c>
      <c r="E3" s="56" t="s">
        <v>3</v>
      </c>
      <c r="F3" s="56"/>
      <c r="G3" s="56" t="s">
        <v>3</v>
      </c>
      <c r="H3" s="56" t="s">
        <v>3</v>
      </c>
      <c r="I3" s="56" t="s">
        <v>3</v>
      </c>
      <c r="J3" s="56"/>
      <c r="K3" s="56"/>
      <c r="L3" s="56"/>
      <c r="M3" s="56"/>
    </row>
    <row r="4" spans="1:13" ht="25.25" customHeight="1" outlineLevel="1" x14ac:dyDescent="0.2">
      <c r="A4" s="4" t="s">
        <v>4</v>
      </c>
      <c r="B4" s="57" t="s">
        <v>5</v>
      </c>
      <c r="C4" s="57" t="s">
        <v>5</v>
      </c>
      <c r="D4" s="57" t="s">
        <v>7</v>
      </c>
      <c r="E4" s="57" t="s">
        <v>7</v>
      </c>
      <c r="F4" s="57" t="s">
        <v>7</v>
      </c>
      <c r="G4" s="57" t="s">
        <v>5</v>
      </c>
      <c r="H4" s="57" t="s">
        <v>6</v>
      </c>
      <c r="I4" s="57" t="s">
        <v>5</v>
      </c>
      <c r="J4" s="57" t="s">
        <v>7</v>
      </c>
      <c r="K4" s="57" t="s">
        <v>7</v>
      </c>
      <c r="L4" s="57" t="s">
        <v>5</v>
      </c>
      <c r="M4" s="57" t="s">
        <v>5</v>
      </c>
    </row>
    <row r="5" spans="1:13" ht="25.25" customHeight="1" outlineLevel="1" x14ac:dyDescent="0.2">
      <c r="A5" s="4" t="s">
        <v>8</v>
      </c>
      <c r="B5" s="57">
        <v>40</v>
      </c>
      <c r="C5" s="57">
        <v>40</v>
      </c>
      <c r="D5" s="57" t="str">
        <f>IF($G$1="EASTING","10,5","14,9")</f>
        <v>14,9</v>
      </c>
      <c r="E5" s="57" t="str">
        <f>IF($H$1="NORTHING","10,5","14,9")</f>
        <v>14,9</v>
      </c>
      <c r="F5" s="57" t="s">
        <v>9</v>
      </c>
      <c r="G5" s="57">
        <v>40</v>
      </c>
      <c r="H5" s="57" t="s">
        <v>6</v>
      </c>
      <c r="I5" s="57">
        <v>1</v>
      </c>
      <c r="J5" s="57" t="s">
        <v>9</v>
      </c>
      <c r="K5" s="57" t="s">
        <v>9</v>
      </c>
      <c r="L5" s="57">
        <v>40</v>
      </c>
      <c r="M5" s="57">
        <v>2000</v>
      </c>
    </row>
    <row r="6" spans="1:13" ht="25.25" customHeight="1" outlineLevel="1" x14ac:dyDescent="0.2">
      <c r="A6" s="4" t="s">
        <v>10</v>
      </c>
      <c r="B6" s="57" t="s">
        <v>11</v>
      </c>
      <c r="C6" s="57" t="s">
        <v>11</v>
      </c>
      <c r="D6" s="57" t="str">
        <f>IF($D$1="EASTING","METRES","DECIMAL DEGREES")</f>
        <v>METRES</v>
      </c>
      <c r="E6" s="57" t="str">
        <f>IF($E$1="NORTHING","METRES","DECIMAL DEGREES")</f>
        <v>METRES</v>
      </c>
      <c r="F6" s="57" t="s">
        <v>12</v>
      </c>
      <c r="G6" s="57" t="s">
        <v>11</v>
      </c>
      <c r="H6" s="57" t="s">
        <v>123</v>
      </c>
      <c r="I6" s="57" t="s">
        <v>11</v>
      </c>
      <c r="J6" s="57" t="s">
        <v>34</v>
      </c>
      <c r="K6" s="57" t="s">
        <v>34</v>
      </c>
      <c r="L6" s="57" t="s">
        <v>34</v>
      </c>
      <c r="M6" s="57" t="s">
        <v>11</v>
      </c>
    </row>
    <row r="7" spans="1:13" ht="25.25" customHeight="1" outlineLevel="1" x14ac:dyDescent="0.2">
      <c r="A7" s="4" t="s">
        <v>13</v>
      </c>
      <c r="B7" s="57" t="s">
        <v>11</v>
      </c>
      <c r="C7" s="57" t="s">
        <v>11</v>
      </c>
      <c r="D7" s="57">
        <f>IF($G$1="EASTING",2,6)</f>
        <v>6</v>
      </c>
      <c r="E7" s="57">
        <f>IF($H$1="NORTHING","2",6)</f>
        <v>6</v>
      </c>
      <c r="F7" s="57">
        <v>1</v>
      </c>
      <c r="G7" s="57" t="s">
        <v>11</v>
      </c>
      <c r="H7" s="57" t="s">
        <v>11</v>
      </c>
      <c r="I7" s="57" t="s">
        <v>11</v>
      </c>
      <c r="J7" s="57">
        <v>0</v>
      </c>
      <c r="K7" s="57">
        <v>0</v>
      </c>
      <c r="L7" s="57">
        <v>0</v>
      </c>
      <c r="M7" s="57" t="s">
        <v>11</v>
      </c>
    </row>
    <row r="8" spans="1:13" ht="200" customHeight="1" outlineLevel="1" x14ac:dyDescent="0.2">
      <c r="A8" s="14" t="s">
        <v>14</v>
      </c>
      <c r="B8" s="58" t="s">
        <v>189</v>
      </c>
      <c r="C8" s="58" t="s">
        <v>188</v>
      </c>
      <c r="D8" s="58" t="str">
        <f>IF($D$1="EASTING","EASTING: X offet from the UTM zone point of origin in metres","LONGITUDE: Angular distance in decimal degrees, east or west of the prime meridian. A negative value represents a west longitude.")</f>
        <v>EASTING: X offet from the UTM zone point of origin in metres</v>
      </c>
      <c r="E8" s="58" t="str">
        <f>IF($E$1="NORTHING","NORTHING: Y offet from the UTM zone point of origin in metres","LATITUDE: Angular distance in decimal degrees, north or south of the equator. A negative value represents a south latitude.")</f>
        <v>NORTHING: Y offet from the UTM zone point of origin in metres</v>
      </c>
      <c r="F8" s="58" t="s">
        <v>185</v>
      </c>
      <c r="G8" s="58" t="s">
        <v>184</v>
      </c>
      <c r="H8" s="58" t="s">
        <v>186</v>
      </c>
      <c r="I8" s="58" t="s">
        <v>179</v>
      </c>
      <c r="J8" s="58" t="s">
        <v>190</v>
      </c>
      <c r="K8" s="58" t="s">
        <v>210</v>
      </c>
      <c r="L8" s="58" t="s">
        <v>211</v>
      </c>
      <c r="M8" s="58" t="s">
        <v>15</v>
      </c>
    </row>
    <row r="9" spans="1:13" s="62" customFormat="1" x14ac:dyDescent="0.2">
      <c r="A9" s="61"/>
      <c r="B9" s="65"/>
      <c r="C9" s="65" t="s">
        <v>192</v>
      </c>
      <c r="D9" s="65" t="s">
        <v>191</v>
      </c>
      <c r="E9" s="66">
        <v>1234567</v>
      </c>
      <c r="F9" s="66">
        <v>200</v>
      </c>
      <c r="G9" s="60" t="s">
        <v>173</v>
      </c>
      <c r="H9" s="82">
        <v>36526</v>
      </c>
      <c r="I9" s="60" t="s">
        <v>182</v>
      </c>
      <c r="J9" s="60"/>
      <c r="K9" s="63">
        <v>-70</v>
      </c>
      <c r="L9" s="65" t="s">
        <v>193</v>
      </c>
      <c r="M9" s="64"/>
    </row>
    <row r="10" spans="1:13" x14ac:dyDescent="0.2">
      <c r="A10" s="78"/>
      <c r="B10" s="76"/>
      <c r="C10" s="76" t="s">
        <v>212</v>
      </c>
      <c r="D10" s="76" t="s">
        <v>213</v>
      </c>
      <c r="E10" s="79">
        <v>1234567</v>
      </c>
      <c r="F10" s="79">
        <v>200</v>
      </c>
      <c r="G10" s="74"/>
      <c r="H10" s="83">
        <v>36526</v>
      </c>
      <c r="I10" s="74" t="s">
        <v>182</v>
      </c>
      <c r="J10" s="74"/>
      <c r="K10" s="75">
        <v>-70</v>
      </c>
      <c r="L10" s="76" t="s">
        <v>193</v>
      </c>
      <c r="M10" s="77"/>
    </row>
    <row r="11" spans="1:13" x14ac:dyDescent="0.2">
      <c r="A11" s="78"/>
      <c r="B11" s="76"/>
      <c r="C11" s="76"/>
      <c r="D11" s="76"/>
      <c r="E11" s="79"/>
      <c r="F11" s="79"/>
      <c r="G11" s="74"/>
      <c r="H11" s="83"/>
      <c r="I11" s="74"/>
      <c r="J11" s="74"/>
      <c r="K11" s="75"/>
      <c r="L11" s="76"/>
      <c r="M11" s="77"/>
    </row>
    <row r="12" spans="1:13" x14ac:dyDescent="0.2">
      <c r="A12" s="78"/>
      <c r="B12" s="76"/>
      <c r="C12" s="76"/>
      <c r="D12" s="76"/>
      <c r="E12" s="79"/>
      <c r="F12" s="79"/>
      <c r="G12" s="74"/>
      <c r="H12" s="83"/>
      <c r="I12" s="74"/>
      <c r="J12" s="74"/>
      <c r="K12" s="75"/>
      <c r="L12" s="76"/>
      <c r="M12" s="77"/>
    </row>
    <row r="13" spans="1:13" x14ac:dyDescent="0.2">
      <c r="A13" s="78"/>
      <c r="B13" s="76"/>
      <c r="C13" s="76"/>
      <c r="D13" s="76"/>
      <c r="E13" s="79"/>
      <c r="F13" s="79"/>
      <c r="G13" s="74"/>
      <c r="H13" s="83"/>
      <c r="I13" s="74"/>
      <c r="J13" s="74"/>
      <c r="K13" s="75"/>
      <c r="L13" s="76"/>
      <c r="M13" s="77"/>
    </row>
    <row r="14" spans="1:13" x14ac:dyDescent="0.2">
      <c r="A14" s="78"/>
      <c r="B14" s="76"/>
      <c r="C14" s="76"/>
      <c r="D14" s="76"/>
      <c r="E14" s="79"/>
      <c r="F14" s="79"/>
      <c r="G14" s="74"/>
      <c r="H14" s="83"/>
      <c r="I14" s="74"/>
      <c r="J14" s="74"/>
      <c r="K14" s="75"/>
      <c r="L14" s="76"/>
      <c r="M14" s="77"/>
    </row>
    <row r="15" spans="1:13" x14ac:dyDescent="0.2">
      <c r="A15" s="78"/>
      <c r="B15" s="76"/>
      <c r="C15" s="76"/>
      <c r="D15" s="76"/>
      <c r="E15" s="79"/>
      <c r="F15" s="79"/>
      <c r="G15" s="74"/>
      <c r="H15" s="83"/>
      <c r="I15" s="74"/>
      <c r="J15" s="74"/>
      <c r="K15" s="75"/>
      <c r="L15" s="76"/>
      <c r="M15" s="77"/>
    </row>
    <row r="16" spans="1:13" x14ac:dyDescent="0.2">
      <c r="A16" s="78"/>
      <c r="B16" s="76"/>
      <c r="C16" s="76"/>
      <c r="D16" s="76"/>
      <c r="E16" s="79"/>
      <c r="F16" s="79"/>
      <c r="G16" s="74"/>
      <c r="H16" s="83"/>
      <c r="I16" s="74"/>
      <c r="J16" s="74"/>
      <c r="K16" s="75"/>
      <c r="L16" s="76"/>
      <c r="M16" s="77"/>
    </row>
    <row r="17" spans="1:13" x14ac:dyDescent="0.2">
      <c r="A17" s="78"/>
      <c r="B17" s="76"/>
      <c r="C17" s="76"/>
      <c r="D17" s="76"/>
      <c r="E17" s="79"/>
      <c r="F17" s="79"/>
      <c r="G17" s="74"/>
      <c r="H17" s="83"/>
      <c r="I17" s="74"/>
      <c r="J17" s="74"/>
      <c r="K17" s="75"/>
      <c r="L17" s="76"/>
      <c r="M17" s="77"/>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1" priority="6" operator="containsText" text="Y">
      <formula>NOT(ISERROR(SEARCH("Y",A3)))</formula>
    </cfRule>
  </conditionalFormatting>
  <dataValidations count="2">
    <dataValidation type="list" allowBlank="1" showInputMessage="1" showErrorMessage="1" sqref="I9:I15" xr:uid="{00000000-0002-0000-1300-000000000000}">
      <formula1>STRUCTURE_LITH</formula1>
    </dataValidation>
    <dataValidation type="list" allowBlank="1" showInputMessage="1" showErrorMessage="1" sqref="G9:G15" xr:uid="{00000000-0002-0000-1300-000001000000}">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63</v>
      </c>
      <c r="D1" s="2" t="s">
        <v>94</v>
      </c>
      <c r="E1" s="2" t="s">
        <v>41</v>
      </c>
      <c r="F1" s="2" t="s">
        <v>42</v>
      </c>
      <c r="G1" s="2" t="s">
        <v>67</v>
      </c>
      <c r="H1" s="2" t="s">
        <v>121</v>
      </c>
      <c r="I1" s="2" t="s">
        <v>122</v>
      </c>
      <c r="J1" s="2" t="s">
        <v>96</v>
      </c>
      <c r="K1" s="40" t="s">
        <v>102</v>
      </c>
    </row>
    <row r="2" spans="1:11" ht="25.25" customHeight="1" x14ac:dyDescent="0.2">
      <c r="A2" s="10" t="s">
        <v>17</v>
      </c>
      <c r="B2" s="11" t="s">
        <v>32</v>
      </c>
      <c r="C2" s="11" t="s">
        <v>128</v>
      </c>
      <c r="D2" s="11" t="s">
        <v>131</v>
      </c>
      <c r="E2" s="11" t="s">
        <v>129</v>
      </c>
      <c r="F2" s="11" t="s">
        <v>130</v>
      </c>
      <c r="G2" s="11" t="s">
        <v>152</v>
      </c>
      <c r="H2" s="11" t="s">
        <v>132</v>
      </c>
      <c r="I2" s="11" t="s">
        <v>133</v>
      </c>
      <c r="J2" s="37" t="s">
        <v>101</v>
      </c>
      <c r="K2" s="41" t="s">
        <v>103</v>
      </c>
    </row>
    <row r="3" spans="1:11" ht="25.25" customHeight="1" outlineLevel="1" x14ac:dyDescent="0.2">
      <c r="A3" s="13" t="s">
        <v>2</v>
      </c>
      <c r="B3" s="3" t="s">
        <v>3</v>
      </c>
      <c r="C3" s="3" t="s">
        <v>3</v>
      </c>
      <c r="D3" s="3" t="s">
        <v>3</v>
      </c>
      <c r="E3" s="3" t="s">
        <v>3</v>
      </c>
      <c r="F3" s="3" t="s">
        <v>3</v>
      </c>
      <c r="G3" s="3" t="s">
        <v>3</v>
      </c>
      <c r="H3" s="3" t="s">
        <v>109</v>
      </c>
      <c r="I3" s="3"/>
      <c r="J3" s="45" t="s">
        <v>112</v>
      </c>
      <c r="K3" s="42" t="s">
        <v>113</v>
      </c>
    </row>
    <row r="4" spans="1:11" ht="25.25" customHeight="1" outlineLevel="1" x14ac:dyDescent="0.2">
      <c r="A4" s="4" t="s">
        <v>4</v>
      </c>
      <c r="B4" s="5" t="s">
        <v>5</v>
      </c>
      <c r="C4" s="5" t="s">
        <v>5</v>
      </c>
      <c r="D4" s="5" t="s">
        <v>5</v>
      </c>
      <c r="E4" s="5" t="s">
        <v>7</v>
      </c>
      <c r="F4" s="5" t="s">
        <v>7</v>
      </c>
      <c r="G4" s="5" t="s">
        <v>6</v>
      </c>
      <c r="H4" s="5" t="s">
        <v>5</v>
      </c>
      <c r="I4" s="5" t="s">
        <v>5</v>
      </c>
      <c r="J4" s="38" t="s">
        <v>99</v>
      </c>
      <c r="K4" s="43">
        <v>0.01</v>
      </c>
    </row>
    <row r="5" spans="1:11" ht="25.25" customHeight="1" outlineLevel="1" x14ac:dyDescent="0.2">
      <c r="A5" s="4" t="s">
        <v>8</v>
      </c>
      <c r="B5" s="5">
        <v>255</v>
      </c>
      <c r="C5" s="5">
        <v>40</v>
      </c>
      <c r="D5" s="5">
        <v>255</v>
      </c>
      <c r="E5" s="5" t="s">
        <v>38</v>
      </c>
      <c r="F5" s="5" t="s">
        <v>38</v>
      </c>
      <c r="G5" s="5" t="s">
        <v>6</v>
      </c>
      <c r="H5" s="5">
        <v>40</v>
      </c>
      <c r="I5" s="5">
        <v>255</v>
      </c>
      <c r="J5" s="38" t="s">
        <v>100</v>
      </c>
      <c r="K5" s="43">
        <v>100</v>
      </c>
    </row>
    <row r="6" spans="1:11" ht="25.25" customHeight="1" outlineLevel="1" x14ac:dyDescent="0.2">
      <c r="A6" s="4" t="s">
        <v>10</v>
      </c>
      <c r="B6" s="5" t="s">
        <v>11</v>
      </c>
      <c r="C6" s="5" t="s">
        <v>11</v>
      </c>
      <c r="D6" s="5" t="s">
        <v>11</v>
      </c>
      <c r="E6" s="5" t="s">
        <v>12</v>
      </c>
      <c r="F6" s="5" t="s">
        <v>12</v>
      </c>
      <c r="G6" s="5" t="s">
        <v>123</v>
      </c>
      <c r="H6" s="5" t="s">
        <v>11</v>
      </c>
      <c r="I6" s="5" t="s">
        <v>11</v>
      </c>
      <c r="J6" s="38" t="s">
        <v>97</v>
      </c>
      <c r="K6" s="43" t="s">
        <v>104</v>
      </c>
    </row>
    <row r="7" spans="1:11" ht="25.25" customHeight="1" outlineLevel="1" x14ac:dyDescent="0.2">
      <c r="A7" s="4" t="s">
        <v>13</v>
      </c>
      <c r="B7" s="5" t="s">
        <v>11</v>
      </c>
      <c r="C7" s="5" t="s">
        <v>11</v>
      </c>
      <c r="D7" s="5" t="s">
        <v>11</v>
      </c>
      <c r="E7" s="5">
        <v>2</v>
      </c>
      <c r="F7" s="5">
        <v>2</v>
      </c>
      <c r="G7" s="5" t="s">
        <v>11</v>
      </c>
      <c r="H7" s="5" t="s">
        <v>11</v>
      </c>
      <c r="I7" s="5" t="s">
        <v>11</v>
      </c>
      <c r="J7" s="38" t="s">
        <v>98</v>
      </c>
      <c r="K7" s="43">
        <v>0.01</v>
      </c>
    </row>
    <row r="8" spans="1:11" ht="200" customHeight="1" outlineLevel="1" x14ac:dyDescent="0.2">
      <c r="A8" s="14" t="s">
        <v>14</v>
      </c>
      <c r="B8" s="15" t="s">
        <v>36</v>
      </c>
      <c r="C8" s="15" t="s">
        <v>77</v>
      </c>
      <c r="D8" s="15" t="s">
        <v>95</v>
      </c>
      <c r="E8" s="15" t="s">
        <v>114</v>
      </c>
      <c r="F8" s="15" t="s">
        <v>115</v>
      </c>
      <c r="G8" s="15" t="s">
        <v>124</v>
      </c>
      <c r="H8" s="15" t="s">
        <v>174</v>
      </c>
      <c r="I8" s="15" t="s">
        <v>125</v>
      </c>
      <c r="J8" s="39" t="s">
        <v>117</v>
      </c>
      <c r="K8" s="44" t="s">
        <v>118</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137</v>
      </c>
      <c r="D1" s="2" t="s">
        <v>171</v>
      </c>
      <c r="E1" s="2" t="s">
        <v>154</v>
      </c>
      <c r="F1" s="2" t="s">
        <v>159</v>
      </c>
      <c r="G1" s="2" t="s">
        <v>160</v>
      </c>
      <c r="H1" s="2" t="s">
        <v>67</v>
      </c>
      <c r="I1" s="2" t="s">
        <v>155</v>
      </c>
      <c r="J1" s="2" t="s">
        <v>144</v>
      </c>
      <c r="K1" s="2" t="s">
        <v>143</v>
      </c>
      <c r="L1" s="2" t="s">
        <v>150</v>
      </c>
      <c r="M1" s="2" t="s">
        <v>96</v>
      </c>
      <c r="N1" s="40" t="s">
        <v>135</v>
      </c>
      <c r="O1" s="40" t="s">
        <v>136</v>
      </c>
    </row>
    <row r="2" spans="1:15" ht="25.25" customHeight="1" x14ac:dyDescent="0.2">
      <c r="A2" s="10" t="s">
        <v>17</v>
      </c>
      <c r="B2" s="11" t="s">
        <v>139</v>
      </c>
      <c r="C2" s="11" t="s">
        <v>138</v>
      </c>
      <c r="D2" s="11" t="s">
        <v>129</v>
      </c>
      <c r="E2" s="11" t="s">
        <v>140</v>
      </c>
      <c r="F2" s="11" t="s">
        <v>141</v>
      </c>
      <c r="G2" s="11" t="s">
        <v>142</v>
      </c>
      <c r="H2" s="11" t="s">
        <v>152</v>
      </c>
      <c r="I2" s="11"/>
      <c r="J2" s="11" t="s">
        <v>163</v>
      </c>
      <c r="K2" s="11" t="s">
        <v>164</v>
      </c>
      <c r="L2" s="11" t="s">
        <v>145</v>
      </c>
      <c r="M2" s="37" t="s">
        <v>101</v>
      </c>
      <c r="N2" s="41" t="s">
        <v>146</v>
      </c>
      <c r="O2" s="41"/>
    </row>
    <row r="3" spans="1:15" ht="25.25" customHeight="1" outlineLevel="1" x14ac:dyDescent="0.2">
      <c r="A3" s="13" t="s">
        <v>2</v>
      </c>
      <c r="B3" s="3" t="s">
        <v>3</v>
      </c>
      <c r="C3" s="3" t="s">
        <v>3</v>
      </c>
      <c r="D3" s="3" t="s">
        <v>3</v>
      </c>
      <c r="E3" s="3"/>
      <c r="F3" s="3"/>
      <c r="G3" s="3"/>
      <c r="H3" s="3" t="s">
        <v>3</v>
      </c>
      <c r="I3" s="3"/>
      <c r="J3" s="3"/>
      <c r="K3" s="3" t="s">
        <v>3</v>
      </c>
      <c r="L3" s="3" t="s">
        <v>3</v>
      </c>
      <c r="M3" s="45" t="s">
        <v>112</v>
      </c>
      <c r="N3" s="42" t="s">
        <v>147</v>
      </c>
      <c r="O3" s="42" t="s">
        <v>147</v>
      </c>
    </row>
    <row r="4" spans="1:15" ht="25.25" customHeight="1" outlineLevel="1" x14ac:dyDescent="0.2">
      <c r="A4" s="4" t="s">
        <v>4</v>
      </c>
      <c r="B4" s="5" t="s">
        <v>5</v>
      </c>
      <c r="C4" s="5" t="s">
        <v>5</v>
      </c>
      <c r="D4" s="5" t="s">
        <v>7</v>
      </c>
      <c r="E4" s="5" t="s">
        <v>5</v>
      </c>
      <c r="F4" s="5" t="s">
        <v>169</v>
      </c>
      <c r="G4" s="5" t="s">
        <v>170</v>
      </c>
      <c r="H4" s="5" t="s">
        <v>6</v>
      </c>
      <c r="I4" s="5" t="s">
        <v>156</v>
      </c>
      <c r="J4" s="5" t="s">
        <v>7</v>
      </c>
      <c r="K4" s="5" t="s">
        <v>7</v>
      </c>
      <c r="L4" s="5" t="s">
        <v>7</v>
      </c>
      <c r="M4" s="38" t="s">
        <v>148</v>
      </c>
      <c r="N4" s="43" t="s">
        <v>149</v>
      </c>
      <c r="O4" s="43" t="s">
        <v>149</v>
      </c>
    </row>
    <row r="5" spans="1:15" ht="25.25" customHeight="1" outlineLevel="1" x14ac:dyDescent="0.2">
      <c r="A5" s="4" t="s">
        <v>8</v>
      </c>
      <c r="B5" s="5">
        <v>255</v>
      </c>
      <c r="C5" s="5">
        <v>40</v>
      </c>
      <c r="D5" s="5" t="s">
        <v>38</v>
      </c>
      <c r="E5" s="5">
        <v>8</v>
      </c>
      <c r="F5" s="5">
        <v>40</v>
      </c>
      <c r="G5" s="5">
        <v>40</v>
      </c>
      <c r="H5" s="5" t="s">
        <v>6</v>
      </c>
      <c r="I5" s="5" t="s">
        <v>156</v>
      </c>
      <c r="J5" s="5" t="s">
        <v>9</v>
      </c>
      <c r="K5" s="5" t="s">
        <v>9</v>
      </c>
      <c r="L5" s="5">
        <v>1</v>
      </c>
      <c r="M5" s="38" t="s">
        <v>99</v>
      </c>
      <c r="N5" s="43">
        <v>0.01</v>
      </c>
      <c r="O5" s="43">
        <v>0.01</v>
      </c>
    </row>
    <row r="6" spans="1:15" ht="25.25" customHeight="1" outlineLevel="1" x14ac:dyDescent="0.2">
      <c r="A6" s="4" t="s">
        <v>10</v>
      </c>
      <c r="B6" s="5" t="s">
        <v>11</v>
      </c>
      <c r="C6" s="5" t="s">
        <v>11</v>
      </c>
      <c r="D6" s="5" t="s">
        <v>12</v>
      </c>
      <c r="E6" s="5" t="s">
        <v>11</v>
      </c>
      <c r="F6" s="5" t="s">
        <v>11</v>
      </c>
      <c r="G6" s="5" t="s">
        <v>11</v>
      </c>
      <c r="H6" s="5" t="s">
        <v>123</v>
      </c>
      <c r="I6" s="53">
        <v>0</v>
      </c>
      <c r="J6" s="5" t="s">
        <v>151</v>
      </c>
      <c r="K6" s="5" t="s">
        <v>151</v>
      </c>
      <c r="L6" s="5" t="s">
        <v>11</v>
      </c>
      <c r="M6" s="38" t="s">
        <v>97</v>
      </c>
      <c r="N6" s="43" t="s">
        <v>104</v>
      </c>
      <c r="O6" s="43" t="s">
        <v>104</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98</v>
      </c>
      <c r="N7" s="43">
        <v>0.01</v>
      </c>
      <c r="O7" s="43">
        <v>0.01</v>
      </c>
    </row>
    <row r="8" spans="1:15" ht="200" customHeight="1" outlineLevel="1" x14ac:dyDescent="0.2">
      <c r="A8" s="14" t="s">
        <v>14</v>
      </c>
      <c r="B8" s="15" t="s">
        <v>36</v>
      </c>
      <c r="C8" s="15" t="s">
        <v>168</v>
      </c>
      <c r="D8" s="15" t="s">
        <v>172</v>
      </c>
      <c r="E8" s="15" t="s">
        <v>158</v>
      </c>
      <c r="F8" s="15" t="s">
        <v>161</v>
      </c>
      <c r="G8" s="15" t="s">
        <v>162</v>
      </c>
      <c r="H8" s="15" t="s">
        <v>124</v>
      </c>
      <c r="I8" s="15" t="s">
        <v>157</v>
      </c>
      <c r="J8" s="15" t="s">
        <v>167</v>
      </c>
      <c r="K8" s="15" t="s">
        <v>166</v>
      </c>
      <c r="L8" s="15" t="s">
        <v>165</v>
      </c>
      <c r="M8" s="39" t="s">
        <v>134</v>
      </c>
      <c r="N8" s="44" t="s">
        <v>37</v>
      </c>
      <c r="O8" s="44" t="s">
        <v>37</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63</v>
      </c>
      <c r="H1" s="2" t="s">
        <v>105</v>
      </c>
      <c r="I1" s="2" t="s">
        <v>43</v>
      </c>
      <c r="J1" s="2" t="str">
        <f>IF(ISNUMBER(SEARCH("D",#REF!)),"LONGITUDE","EASTING")</f>
        <v>EASTING</v>
      </c>
      <c r="K1" s="2" t="str">
        <f>IF(ISNUMBER(SEARCH("D",#REF!)),"LATITUDE","NORTHING")</f>
        <v>NORTHING</v>
      </c>
      <c r="L1" s="2" t="s">
        <v>107</v>
      </c>
      <c r="M1" s="2" t="s">
        <v>67</v>
      </c>
      <c r="N1" s="2" t="s">
        <v>121</v>
      </c>
      <c r="O1" s="2" t="s">
        <v>122</v>
      </c>
      <c r="P1" s="2" t="s">
        <v>96</v>
      </c>
      <c r="Q1" s="40" t="s">
        <v>102</v>
      </c>
    </row>
    <row r="2" spans="1:17" ht="25.25" customHeight="1" x14ac:dyDescent="0.2">
      <c r="A2" s="10" t="s">
        <v>17</v>
      </c>
      <c r="B2" s="11" t="s">
        <v>22</v>
      </c>
      <c r="C2" s="11" t="s">
        <v>22</v>
      </c>
      <c r="D2" s="11" t="s">
        <v>23</v>
      </c>
      <c r="E2" s="11" t="s">
        <v>24</v>
      </c>
      <c r="F2" s="11" t="s">
        <v>25</v>
      </c>
      <c r="G2" s="11" t="s">
        <v>128</v>
      </c>
      <c r="H2" s="11" t="s">
        <v>131</v>
      </c>
      <c r="I2" s="11" t="s">
        <v>153</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152</v>
      </c>
      <c r="N2" s="11" t="s">
        <v>132</v>
      </c>
      <c r="O2" s="11" t="s">
        <v>133</v>
      </c>
      <c r="P2" s="37" t="s">
        <v>116</v>
      </c>
      <c r="Q2" s="41" t="s">
        <v>103</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109</v>
      </c>
      <c r="O3" s="3"/>
      <c r="P3" s="45" t="s">
        <v>112</v>
      </c>
      <c r="Q3" s="43" t="s">
        <v>119</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99</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100</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123</v>
      </c>
      <c r="N6" s="5" t="s">
        <v>11</v>
      </c>
      <c r="O6" s="5" t="s">
        <v>11</v>
      </c>
      <c r="P6" s="38" t="s">
        <v>97</v>
      </c>
      <c r="Q6" s="43" t="s">
        <v>104</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98</v>
      </c>
      <c r="Q7" s="43">
        <v>0.01</v>
      </c>
    </row>
    <row r="8" spans="1:17" ht="200" customHeight="1" outlineLevel="1" x14ac:dyDescent="0.2">
      <c r="A8" s="14" t="s">
        <v>14</v>
      </c>
      <c r="B8" s="12" t="s">
        <v>26</v>
      </c>
      <c r="C8" s="12" t="s">
        <v>27</v>
      </c>
      <c r="D8" s="12" t="s">
        <v>28</v>
      </c>
      <c r="E8" s="12" t="s">
        <v>29</v>
      </c>
      <c r="F8" s="12" t="s">
        <v>30</v>
      </c>
      <c r="G8" s="15" t="s">
        <v>77</v>
      </c>
      <c r="H8" s="15" t="s">
        <v>106</v>
      </c>
      <c r="I8" s="12" t="s">
        <v>44</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108</v>
      </c>
      <c r="M8" s="15" t="s">
        <v>124</v>
      </c>
      <c r="N8" s="15" t="s">
        <v>174</v>
      </c>
      <c r="O8" s="15" t="s">
        <v>125</v>
      </c>
      <c r="P8" s="39" t="s">
        <v>117</v>
      </c>
      <c r="Q8" s="44" t="s">
        <v>120</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63</v>
      </c>
      <c r="H1" s="2" t="s">
        <v>137</v>
      </c>
      <c r="I1" s="2" t="str">
        <f>IF(ISNUMBER(SEARCH("D",#REF!)),"LONGITUDE","EASTING")</f>
        <v>EASTING</v>
      </c>
      <c r="J1" s="2" t="str">
        <f>IF(ISNUMBER(SEARCH("D",#REF!)),"LATITUDE","NORTHING")</f>
        <v>NORTHING</v>
      </c>
      <c r="K1" s="2" t="s">
        <v>107</v>
      </c>
      <c r="L1" s="2" t="s">
        <v>154</v>
      </c>
      <c r="M1" s="2" t="s">
        <v>159</v>
      </c>
      <c r="N1" s="2" t="s">
        <v>160</v>
      </c>
      <c r="O1" s="2" t="s">
        <v>67</v>
      </c>
      <c r="P1" s="2" t="s">
        <v>155</v>
      </c>
      <c r="Q1" s="2" t="s">
        <v>144</v>
      </c>
      <c r="R1" s="2" t="s">
        <v>143</v>
      </c>
      <c r="S1" s="2" t="s">
        <v>150</v>
      </c>
      <c r="T1" s="2" t="s">
        <v>96</v>
      </c>
      <c r="U1" s="40" t="s">
        <v>135</v>
      </c>
      <c r="V1" s="40" t="s">
        <v>136</v>
      </c>
    </row>
    <row r="2" spans="1:22" ht="25.25" customHeight="1" x14ac:dyDescent="0.2">
      <c r="A2" s="10" t="s">
        <v>17</v>
      </c>
      <c r="B2" s="11" t="s">
        <v>22</v>
      </c>
      <c r="C2" s="11" t="s">
        <v>22</v>
      </c>
      <c r="D2" s="11" t="s">
        <v>23</v>
      </c>
      <c r="E2" s="11" t="s">
        <v>24</v>
      </c>
      <c r="F2" s="11" t="s">
        <v>25</v>
      </c>
      <c r="G2" s="11" t="s">
        <v>128</v>
      </c>
      <c r="H2" s="11" t="s">
        <v>138</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140</v>
      </c>
      <c r="M2" s="11" t="s">
        <v>141</v>
      </c>
      <c r="N2" s="11" t="s">
        <v>142</v>
      </c>
      <c r="O2" s="11" t="s">
        <v>152</v>
      </c>
      <c r="P2" s="11"/>
      <c r="Q2" s="11" t="s">
        <v>163</v>
      </c>
      <c r="R2" s="11" t="s">
        <v>164</v>
      </c>
      <c r="S2" s="11" t="s">
        <v>145</v>
      </c>
      <c r="T2" s="37" t="s">
        <v>101</v>
      </c>
      <c r="U2" s="41" t="s">
        <v>146</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112</v>
      </c>
      <c r="U3" s="42" t="s">
        <v>147</v>
      </c>
      <c r="V3" s="42" t="s">
        <v>147</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169</v>
      </c>
      <c r="N4" s="5" t="s">
        <v>170</v>
      </c>
      <c r="O4" s="5" t="s">
        <v>6</v>
      </c>
      <c r="P4" s="5" t="s">
        <v>156</v>
      </c>
      <c r="Q4" s="5" t="s">
        <v>7</v>
      </c>
      <c r="R4" s="5" t="s">
        <v>7</v>
      </c>
      <c r="S4" s="5" t="s">
        <v>7</v>
      </c>
      <c r="T4" s="38" t="s">
        <v>148</v>
      </c>
      <c r="U4" s="43" t="s">
        <v>149</v>
      </c>
      <c r="V4" s="43" t="s">
        <v>149</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156</v>
      </c>
      <c r="Q5" s="5" t="s">
        <v>9</v>
      </c>
      <c r="R5" s="5" t="s">
        <v>9</v>
      </c>
      <c r="S5" s="5">
        <v>1</v>
      </c>
      <c r="T5" s="38" t="s">
        <v>99</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123</v>
      </c>
      <c r="P6" s="53">
        <v>0</v>
      </c>
      <c r="Q6" s="5" t="s">
        <v>151</v>
      </c>
      <c r="R6" s="5" t="s">
        <v>151</v>
      </c>
      <c r="S6" s="5" t="s">
        <v>11</v>
      </c>
      <c r="T6" s="38" t="s">
        <v>97</v>
      </c>
      <c r="U6" s="43" t="s">
        <v>104</v>
      </c>
      <c r="V6" s="43" t="s">
        <v>104</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98</v>
      </c>
      <c r="U7" s="43">
        <v>0.01</v>
      </c>
      <c r="V7" s="43">
        <v>0.01</v>
      </c>
    </row>
    <row r="8" spans="1:22" ht="200" customHeight="1" outlineLevel="1" x14ac:dyDescent="0.2">
      <c r="A8" s="14" t="s">
        <v>14</v>
      </c>
      <c r="B8" s="12" t="s">
        <v>26</v>
      </c>
      <c r="C8" s="12" t="s">
        <v>27</v>
      </c>
      <c r="D8" s="12" t="s">
        <v>28</v>
      </c>
      <c r="E8" s="12" t="s">
        <v>29</v>
      </c>
      <c r="F8" s="12" t="s">
        <v>30</v>
      </c>
      <c r="G8" s="15" t="s">
        <v>77</v>
      </c>
      <c r="H8" s="15" t="s">
        <v>168</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108</v>
      </c>
      <c r="L8" s="15" t="s">
        <v>158</v>
      </c>
      <c r="M8" s="15" t="s">
        <v>161</v>
      </c>
      <c r="N8" s="15" t="s">
        <v>162</v>
      </c>
      <c r="O8" s="15" t="s">
        <v>124</v>
      </c>
      <c r="P8" s="15" t="s">
        <v>157</v>
      </c>
      <c r="Q8" s="15" t="s">
        <v>167</v>
      </c>
      <c r="R8" s="15" t="s">
        <v>166</v>
      </c>
      <c r="S8" s="15" t="s">
        <v>165</v>
      </c>
      <c r="T8" s="39" t="s">
        <v>134</v>
      </c>
      <c r="U8" s="44" t="s">
        <v>37</v>
      </c>
      <c r="V8" s="44" t="s">
        <v>37</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63</v>
      </c>
      <c r="F1" s="2" t="s">
        <v>41</v>
      </c>
      <c r="G1" s="2" t="s">
        <v>42</v>
      </c>
      <c r="H1" s="2" t="s">
        <v>67</v>
      </c>
      <c r="I1" s="2" t="s">
        <v>69</v>
      </c>
      <c r="J1" s="2" t="s">
        <v>70</v>
      </c>
      <c r="K1" s="2" t="s">
        <v>71</v>
      </c>
      <c r="L1" s="2" t="s">
        <v>89</v>
      </c>
      <c r="M1" s="2" t="s">
        <v>72</v>
      </c>
      <c r="N1" s="2" t="s">
        <v>73</v>
      </c>
      <c r="O1" s="2" t="s">
        <v>74</v>
      </c>
      <c r="P1" s="2" t="s">
        <v>64</v>
      </c>
      <c r="Q1" s="2" t="s">
        <v>65</v>
      </c>
      <c r="R1" s="2" t="s">
        <v>66</v>
      </c>
      <c r="S1" s="2" t="s">
        <v>68</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38</v>
      </c>
      <c r="G5" s="5" t="s">
        <v>38</v>
      </c>
      <c r="H5" s="5" t="s">
        <v>6</v>
      </c>
      <c r="I5" s="5" t="s">
        <v>9</v>
      </c>
      <c r="J5" s="5" t="s">
        <v>9</v>
      </c>
      <c r="K5" s="5">
        <v>40</v>
      </c>
      <c r="L5" s="5" t="s">
        <v>9</v>
      </c>
      <c r="M5" s="5" t="s">
        <v>9</v>
      </c>
      <c r="N5" s="5" t="s">
        <v>9</v>
      </c>
      <c r="O5" s="5">
        <v>40</v>
      </c>
      <c r="P5" s="5">
        <v>40</v>
      </c>
      <c r="Q5" s="5" t="s">
        <v>75</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35</v>
      </c>
      <c r="I6" s="5" t="s">
        <v>11</v>
      </c>
      <c r="J6" s="5" t="s">
        <v>11</v>
      </c>
      <c r="K6" s="5" t="s">
        <v>11</v>
      </c>
      <c r="L6" s="5" t="s">
        <v>90</v>
      </c>
      <c r="M6" s="5" t="s">
        <v>76</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36</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77</v>
      </c>
      <c r="F8" s="15" t="s">
        <v>87</v>
      </c>
      <c r="G8" s="15" t="s">
        <v>88</v>
      </c>
      <c r="H8" s="15" t="s">
        <v>80</v>
      </c>
      <c r="I8" s="15" t="s">
        <v>81</v>
      </c>
      <c r="J8" s="15" t="s">
        <v>82</v>
      </c>
      <c r="K8" s="15" t="s">
        <v>83</v>
      </c>
      <c r="L8" s="15" t="s">
        <v>91</v>
      </c>
      <c r="M8" s="15" t="s">
        <v>84</v>
      </c>
      <c r="N8" s="15" t="s">
        <v>85</v>
      </c>
      <c r="O8" s="15" t="s">
        <v>86</v>
      </c>
      <c r="P8" s="15" t="s">
        <v>92</v>
      </c>
      <c r="Q8" s="15" t="s">
        <v>78</v>
      </c>
      <c r="R8" s="15" t="s">
        <v>79</v>
      </c>
      <c r="S8" s="15" t="s">
        <v>93</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46</v>
      </c>
      <c r="D1" s="2" t="s">
        <v>45</v>
      </c>
      <c r="E1" s="2" t="s">
        <v>110</v>
      </c>
      <c r="F1" s="2" t="s">
        <v>41</v>
      </c>
      <c r="G1" s="2" t="s">
        <v>42</v>
      </c>
      <c r="H1" s="2" t="s">
        <v>39</v>
      </c>
      <c r="I1" s="2" t="s">
        <v>40</v>
      </c>
      <c r="J1" s="2" t="s">
        <v>47</v>
      </c>
      <c r="K1" s="2" t="s">
        <v>48</v>
      </c>
      <c r="L1" s="2" t="s">
        <v>49</v>
      </c>
      <c r="M1" s="2" t="s">
        <v>50</v>
      </c>
      <c r="N1" s="2" t="s">
        <v>51</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38</v>
      </c>
      <c r="G5" s="5" t="s">
        <v>38</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35</v>
      </c>
      <c r="I6" s="5" t="s">
        <v>35</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36</v>
      </c>
      <c r="C8" s="16" t="s">
        <v>53</v>
      </c>
      <c r="D8" s="16" t="s">
        <v>52</v>
      </c>
      <c r="E8" s="16" t="s">
        <v>111</v>
      </c>
      <c r="F8" s="16" t="s">
        <v>58</v>
      </c>
      <c r="G8" s="16" t="s">
        <v>59</v>
      </c>
      <c r="H8" s="16" t="s">
        <v>54</v>
      </c>
      <c r="I8" s="16" t="s">
        <v>55</v>
      </c>
      <c r="J8" s="16" t="s">
        <v>56</v>
      </c>
      <c r="K8" s="16" t="s">
        <v>57</v>
      </c>
      <c r="L8" s="16" t="s">
        <v>60</v>
      </c>
      <c r="M8" s="16" t="s">
        <v>61</v>
      </c>
      <c r="N8" s="16" t="s">
        <v>62</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DATASET_METADATA</vt:lpstr>
      <vt:lpstr>SURFACE_STRUCTURE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2023-12-18T20:14:40Z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